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autoCompressPictures="0"/>
  <mc:AlternateContent xmlns:mc="http://schemas.openxmlformats.org/markup-compatibility/2006">
    <mc:Choice Requires="x15">
      <x15ac:absPath xmlns:x15ac="http://schemas.microsoft.com/office/spreadsheetml/2010/11/ac" url="C:\MSBANA\SimulationModeling\New folder (2)\"/>
    </mc:Choice>
  </mc:AlternateContent>
  <xr:revisionPtr revIDLastSave="0" documentId="13_ncr:1_{19832221-5E81-4913-80B1-338CFCF7E76F}" xr6:coauthVersionLast="45" xr6:coauthVersionMax="45" xr10:uidLastSave="{00000000-0000-0000-0000-000000000000}"/>
  <bookViews>
    <workbookView xWindow="-98" yWindow="-98" windowWidth="19396" windowHeight="10395" activeTab="3" xr2:uid="{00000000-000D-0000-FFFF-FFFF00000000}"/>
  </bookViews>
  <sheets>
    <sheet name="Part A" sheetId="19" r:id="rId1"/>
    <sheet name="Part B" sheetId="27" r:id="rId2"/>
    <sheet name="Part C" sheetId="28" r:id="rId3"/>
    <sheet name="Part D" sheetId="40" r:id="rId4"/>
    <sheet name="rsklibSimData" sheetId="145" state="hidden" r:id="rId5"/>
    <sheet name="Part E" sheetId="68" r:id="rId6"/>
    <sheet name="ro_HiddenInfo" sheetId="17" state="hidden" r:id="rId7"/>
    <sheet name="senseInfo" sheetId="11" state="hidden" r:id="rId8"/>
    <sheet name="_PalUtilTempWorksheet" sheetId="128" state="hidden" r:id="rId9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8</definedName>
    <definedName name="_AtRisk_SimSetting_MultipleCPUManualCount" hidden="1">8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20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20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"5I1E5UWMBH457EVN85Q3UPNX"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ealTimeResults">FALSE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"$B$37"</definedName>
    <definedName name="RiskSelectedNameCell1" hidden="1">"$A$6"</definedName>
    <definedName name="RiskSimulationResultsStorageLocation" hidden="1">"1"</definedName>
    <definedName name="RiskStandardRecalc" hidden="1">2</definedName>
    <definedName name="RiskStatFunctionsUpdateFreq">1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FALSE</definedName>
    <definedName name="RskLibSimDataGUID" localSheetId="4" hidden="1">"C9LPM824"</definedName>
    <definedName name="solver_adj" localSheetId="0" hidden="1">'Part A'!$B$19</definedName>
    <definedName name="solver_adj" localSheetId="1" hidden="1">'Part B'!$B$19</definedName>
    <definedName name="solver_adj" localSheetId="2" hidden="1">'Part C'!$B$19</definedName>
    <definedName name="solver_adj" localSheetId="3" hidden="1">'Part D'!$B$19</definedName>
    <definedName name="solver_adj" localSheetId="5" hidden="1">'Part E'!$B$19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eng" localSheetId="0" hidden="1">3</definedName>
    <definedName name="solver_eng" localSheetId="1" hidden="1">3</definedName>
    <definedName name="solver_eng" localSheetId="2" hidden="1">3</definedName>
    <definedName name="solver_eng" localSheetId="3" hidden="1">3</definedName>
    <definedName name="solver_eng" localSheetId="5" hidden="1">3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lhs1" localSheetId="0" hidden="1">'Part A'!$B$19</definedName>
    <definedName name="solver_lhs1" localSheetId="1" hidden="1">'Part B'!$B$19</definedName>
    <definedName name="solver_lhs1" localSheetId="2" hidden="1">'Part C'!$B$19</definedName>
    <definedName name="solver_lhs1" localSheetId="3" hidden="1">'Part D'!$B$19</definedName>
    <definedName name="solver_lhs1" localSheetId="5" hidden="1">'Part E'!$B$19</definedName>
    <definedName name="solver_lhs2" localSheetId="0" hidden="1">'Part A'!$B$19</definedName>
    <definedName name="solver_lhs2" localSheetId="1" hidden="1">'Part B'!$B$19</definedName>
    <definedName name="solver_lhs2" localSheetId="2" hidden="1">'Part C'!$B$19</definedName>
    <definedName name="solver_lhs2" localSheetId="3" hidden="1">'Part D'!$B$19</definedName>
    <definedName name="solver_lhs2" localSheetId="5" hidden="1">'Part E'!$B$19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um" localSheetId="0" hidden="1">2</definedName>
    <definedName name="solver_num" localSheetId="1" hidden="1">2</definedName>
    <definedName name="solver_num" localSheetId="2" hidden="1">2</definedName>
    <definedName name="solver_num" localSheetId="3" hidden="1">2</definedName>
    <definedName name="solver_num" localSheetId="5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opt" localSheetId="0" hidden="1">'Part A'!$B$37</definedName>
    <definedName name="solver_opt" localSheetId="1" hidden="1">'Part B'!$B$37</definedName>
    <definedName name="solver_opt" localSheetId="2" hidden="1">'Part C'!$B$37</definedName>
    <definedName name="solver_opt" localSheetId="3" hidden="1">'Part D'!$B$37</definedName>
    <definedName name="solver_opt" localSheetId="5" hidden="1">'Part E'!$B$37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1" localSheetId="5" hidden="1">1</definedName>
    <definedName name="solver_rel2" localSheetId="0" hidden="1">4</definedName>
    <definedName name="solver_rel2" localSheetId="1" hidden="1">4</definedName>
    <definedName name="solver_rel2" localSheetId="2" hidden="1">4</definedName>
    <definedName name="solver_rel2" localSheetId="3" hidden="1">4</definedName>
    <definedName name="solver_rel2" localSheetId="5" hidden="1">4</definedName>
    <definedName name="solver_rhs1" localSheetId="0" hidden="1">20</definedName>
    <definedName name="solver_rhs1" localSheetId="1" hidden="1">20</definedName>
    <definedName name="solver_rhs1" localSheetId="2" hidden="1">20</definedName>
    <definedName name="solver_rhs1" localSheetId="3" hidden="1">20</definedName>
    <definedName name="solver_rhs1" localSheetId="5" hidden="1">20</definedName>
    <definedName name="solver_rhs2" localSheetId="0" hidden="1">integer</definedName>
    <definedName name="solver_rhs2" localSheetId="1" hidden="1">integer</definedName>
    <definedName name="solver_rhs2" localSheetId="2" hidden="1">integer</definedName>
    <definedName name="solver_rhs2" localSheetId="3" hidden="1">integer</definedName>
    <definedName name="solver_rhs2" localSheetId="5" hidden="1">integer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5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XLSIMPARAM" hidden="1">{"Param","Uncertainty!$B$26","NPV","1,000","1","3","1","level","Uncertainty!$E$12:$H$12","Uncertainty!$B$12"}</definedName>
    <definedName name="XLSIMSIM" hidden="1">{"Sim",1,"Output 1","'Uncertainty'!$B$26","1","3","1,000","0"}</definedName>
  </definedNames>
  <calcPr calcId="191029" calcMode="manual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27" l="1"/>
  <c r="C27" i="27"/>
  <c r="C26" i="27"/>
  <c r="C28" i="27"/>
  <c r="C29" i="27"/>
  <c r="C31" i="27"/>
  <c r="D27" i="27"/>
  <c r="D26" i="27"/>
  <c r="D28" i="27"/>
  <c r="D29" i="27"/>
  <c r="D31" i="27"/>
  <c r="E27" i="27"/>
  <c r="E26" i="27"/>
  <c r="E28" i="27"/>
  <c r="E29" i="27"/>
  <c r="E31" i="27"/>
  <c r="F27" i="27"/>
  <c r="F26" i="27"/>
  <c r="F28" i="27"/>
  <c r="F29" i="27"/>
  <c r="F31" i="27"/>
  <c r="G27" i="27"/>
  <c r="G26" i="27"/>
  <c r="G28" i="27"/>
  <c r="G29" i="27"/>
  <c r="G31" i="27"/>
  <c r="H27" i="27"/>
  <c r="H26" i="27"/>
  <c r="H28" i="27"/>
  <c r="H29" i="27"/>
  <c r="H31" i="27"/>
  <c r="I27" i="27"/>
  <c r="I26" i="27"/>
  <c r="I28" i="27"/>
  <c r="I29" i="27"/>
  <c r="I31" i="27"/>
  <c r="J27" i="27"/>
  <c r="J26" i="27"/>
  <c r="J28" i="27"/>
  <c r="J29" i="27"/>
  <c r="J31" i="27"/>
  <c r="K27" i="27"/>
  <c r="K26" i="27"/>
  <c r="K28" i="27"/>
  <c r="K29" i="27"/>
  <c r="K31" i="27"/>
  <c r="L27" i="27"/>
  <c r="L26" i="27"/>
  <c r="L28" i="27"/>
  <c r="L29" i="27"/>
  <c r="L31" i="27"/>
  <c r="M27" i="27"/>
  <c r="M26" i="27"/>
  <c r="M28" i="27"/>
  <c r="M29" i="27"/>
  <c r="M31" i="27"/>
  <c r="N27" i="27"/>
  <c r="N26" i="27"/>
  <c r="N28" i="27"/>
  <c r="N29" i="27"/>
  <c r="N31" i="27"/>
  <c r="O27" i="27"/>
  <c r="O26" i="27"/>
  <c r="O28" i="27"/>
  <c r="O29" i="27"/>
  <c r="O31" i="27"/>
  <c r="P27" i="27"/>
  <c r="P26" i="27"/>
  <c r="P28" i="27"/>
  <c r="P29" i="27"/>
  <c r="P31" i="27"/>
  <c r="Q27" i="27"/>
  <c r="Q26" i="27"/>
  <c r="Q28" i="27"/>
  <c r="Q29" i="27"/>
  <c r="Q31" i="27"/>
  <c r="B37" i="27" a="1"/>
  <c r="B37" i="27"/>
  <c r="A58" i="27"/>
  <c r="B6" i="68" a="1"/>
  <c r="B6" i="68"/>
  <c r="C26" i="68"/>
  <c r="C28" i="68"/>
  <c r="C31" i="68"/>
  <c r="D26" i="68"/>
  <c r="D28" i="68"/>
  <c r="D31" i="68"/>
  <c r="E24" i="68"/>
  <c r="E27" i="68"/>
  <c r="E26" i="68"/>
  <c r="E28" i="68"/>
  <c r="E29" i="68"/>
  <c r="E23" i="68"/>
  <c r="E31" i="68"/>
  <c r="F24" i="68"/>
  <c r="F27" i="68"/>
  <c r="F26" i="68"/>
  <c r="F28" i="68"/>
  <c r="F29" i="68"/>
  <c r="F23" i="68"/>
  <c r="F31" i="68"/>
  <c r="G24" i="68"/>
  <c r="G27" i="68"/>
  <c r="G26" i="68"/>
  <c r="G28" i="68"/>
  <c r="G29" i="68"/>
  <c r="G23" i="68"/>
  <c r="G31" i="68"/>
  <c r="H24" i="68"/>
  <c r="H27" i="68"/>
  <c r="H26" i="68"/>
  <c r="H28" i="68"/>
  <c r="H29" i="68"/>
  <c r="H23" i="68"/>
  <c r="H31" i="68"/>
  <c r="I24" i="68"/>
  <c r="I27" i="68"/>
  <c r="I26" i="68"/>
  <c r="I28" i="68"/>
  <c r="I29" i="68"/>
  <c r="I23" i="68"/>
  <c r="I31" i="68"/>
  <c r="J24" i="68"/>
  <c r="J27" i="68"/>
  <c r="J26" i="68"/>
  <c r="J28" i="68"/>
  <c r="J29" i="68"/>
  <c r="J23" i="68"/>
  <c r="J31" i="68"/>
  <c r="K24" i="68"/>
  <c r="K27" i="68"/>
  <c r="K26" i="68"/>
  <c r="K28" i="68"/>
  <c r="K29" i="68"/>
  <c r="K23" i="68"/>
  <c r="K31" i="68"/>
  <c r="L24" i="68"/>
  <c r="L27" i="68"/>
  <c r="L26" i="68"/>
  <c r="L28" i="68"/>
  <c r="L29" i="68"/>
  <c r="L23" i="68"/>
  <c r="L31" i="68"/>
  <c r="M24" i="68"/>
  <c r="M27" i="68"/>
  <c r="M26" i="68"/>
  <c r="M28" i="68"/>
  <c r="M29" i="68"/>
  <c r="M23" i="68"/>
  <c r="M31" i="68"/>
  <c r="N24" i="68"/>
  <c r="N27" i="68"/>
  <c r="N26" i="68"/>
  <c r="N28" i="68"/>
  <c r="N29" i="68"/>
  <c r="N23" i="68"/>
  <c r="N31" i="68"/>
  <c r="O24" i="68"/>
  <c r="O27" i="68"/>
  <c r="O26" i="68"/>
  <c r="O28" i="68"/>
  <c r="O29" i="68"/>
  <c r="O23" i="68"/>
  <c r="O31" i="68"/>
  <c r="P24" i="68"/>
  <c r="P27" i="68"/>
  <c r="P26" i="68"/>
  <c r="P28" i="68"/>
  <c r="P29" i="68"/>
  <c r="P23" i="68"/>
  <c r="P31" i="68"/>
  <c r="Q24" i="68"/>
  <c r="Q27" i="68"/>
  <c r="Q26" i="68"/>
  <c r="Q28" i="68"/>
  <c r="Q29" i="68"/>
  <c r="Q23" i="68"/>
  <c r="Q31" i="68"/>
  <c r="B37" i="68" a="1"/>
  <c r="B37" i="68"/>
  <c r="B6" i="40" a="1"/>
  <c r="B6" i="40"/>
  <c r="C26" i="40"/>
  <c r="C28" i="40"/>
  <c r="C31" i="40"/>
  <c r="D26" i="40"/>
  <c r="D28" i="40"/>
  <c r="D31" i="40"/>
  <c r="E26" i="40"/>
  <c r="E28" i="40"/>
  <c r="E31" i="40"/>
  <c r="F26" i="40"/>
  <c r="F28" i="40"/>
  <c r="F31" i="40"/>
  <c r="G26" i="40"/>
  <c r="G28" i="40"/>
  <c r="G31" i="40"/>
  <c r="H26" i="40"/>
  <c r="H28" i="40"/>
  <c r="H31" i="40"/>
  <c r="I26" i="40"/>
  <c r="I28" i="40"/>
  <c r="I31" i="40"/>
  <c r="J26" i="40"/>
  <c r="J28" i="40"/>
  <c r="J31" i="40"/>
  <c r="K26" i="40"/>
  <c r="K28" i="40"/>
  <c r="K31" i="40"/>
  <c r="L26" i="40"/>
  <c r="L28" i="40"/>
  <c r="L31" i="40"/>
  <c r="M26" i="40"/>
  <c r="M28" i="40"/>
  <c r="M31" i="40"/>
  <c r="N26" i="40"/>
  <c r="N28" i="40"/>
  <c r="N31" i="40"/>
  <c r="O26" i="40"/>
  <c r="O28" i="40"/>
  <c r="O31" i="40"/>
  <c r="P26" i="40"/>
  <c r="P28" i="40"/>
  <c r="P31" i="40"/>
  <c r="Q26" i="40"/>
  <c r="Q28" i="40"/>
  <c r="Q31" i="40"/>
  <c r="B37" i="40" a="1"/>
  <c r="B37" i="40"/>
  <c r="B6" i="28" a="1"/>
  <c r="B6" i="28"/>
  <c r="C26" i="28"/>
  <c r="C28" i="28"/>
  <c r="C31" i="28"/>
  <c r="D26" i="28"/>
  <c r="D28" i="28"/>
  <c r="D31" i="28"/>
  <c r="E26" i="28"/>
  <c r="E28" i="28"/>
  <c r="E31" i="28"/>
  <c r="F26" i="28"/>
  <c r="F28" i="28"/>
  <c r="F31" i="28"/>
  <c r="G26" i="28"/>
  <c r="G28" i="28"/>
  <c r="G31" i="28"/>
  <c r="H26" i="28"/>
  <c r="H28" i="28"/>
  <c r="H31" i="28"/>
  <c r="I26" i="28"/>
  <c r="I28" i="28"/>
  <c r="I31" i="28"/>
  <c r="J26" i="28"/>
  <c r="J28" i="28"/>
  <c r="J31" i="28"/>
  <c r="K26" i="28"/>
  <c r="K28" i="28"/>
  <c r="K31" i="28"/>
  <c r="L26" i="28"/>
  <c r="L28" i="28"/>
  <c r="L31" i="28"/>
  <c r="M26" i="28"/>
  <c r="M28" i="28"/>
  <c r="M31" i="28"/>
  <c r="N26" i="28"/>
  <c r="N28" i="28"/>
  <c r="N31" i="28"/>
  <c r="O26" i="28"/>
  <c r="O28" i="28"/>
  <c r="O31" i="28"/>
  <c r="P26" i="28"/>
  <c r="P28" i="28"/>
  <c r="P31" i="28"/>
  <c r="Q26" i="28"/>
  <c r="Q28" i="28"/>
  <c r="Q31" i="28"/>
  <c r="B37" i="28" a="1"/>
  <c r="B37" i="28"/>
  <c r="C35" i="68"/>
  <c r="C24" i="68"/>
  <c r="C27" i="68"/>
  <c r="C29" i="68"/>
  <c r="D24" i="68"/>
  <c r="D27" i="68"/>
  <c r="D29" i="68"/>
  <c r="BD16" i="17"/>
  <c r="H16" i="17"/>
  <c r="B1" i="17"/>
  <c r="F38" i="68"/>
  <c r="K5" i="68"/>
  <c r="K7" i="68"/>
  <c r="C30" i="68"/>
  <c r="D30" i="68"/>
  <c r="E30" i="68"/>
  <c r="F30" i="68"/>
  <c r="G30" i="68"/>
  <c r="H30" i="68"/>
  <c r="I30" i="68"/>
  <c r="J30" i="68"/>
  <c r="K30" i="68"/>
  <c r="L30" i="68"/>
  <c r="M30" i="68"/>
  <c r="N30" i="68"/>
  <c r="O30" i="68"/>
  <c r="P30" i="68"/>
  <c r="Q30" i="68"/>
  <c r="B28" i="68"/>
  <c r="B29" i="68"/>
  <c r="B30" i="68"/>
  <c r="B31" i="68"/>
  <c r="C34" i="68"/>
  <c r="C27" i="40"/>
  <c r="C29" i="40"/>
  <c r="D27" i="40"/>
  <c r="D29" i="40"/>
  <c r="E27" i="40"/>
  <c r="E29" i="40"/>
  <c r="F27" i="40"/>
  <c r="F29" i="40"/>
  <c r="G27" i="40"/>
  <c r="G29" i="40"/>
  <c r="H27" i="40"/>
  <c r="H29" i="40"/>
  <c r="I27" i="40"/>
  <c r="I29" i="40"/>
  <c r="J27" i="40"/>
  <c r="J29" i="40"/>
  <c r="K27" i="40"/>
  <c r="K29" i="40"/>
  <c r="L27" i="40"/>
  <c r="L29" i="40"/>
  <c r="M27" i="40"/>
  <c r="M29" i="40"/>
  <c r="N27" i="40"/>
  <c r="N29" i="40"/>
  <c r="O27" i="40"/>
  <c r="O29" i="40"/>
  <c r="P27" i="40"/>
  <c r="P29" i="40"/>
  <c r="Q27" i="40"/>
  <c r="Q29" i="40"/>
  <c r="C35" i="40"/>
  <c r="B28" i="40"/>
  <c r="B29" i="40"/>
  <c r="B30" i="40"/>
  <c r="B31" i="40"/>
  <c r="C34" i="40"/>
  <c r="K5" i="40"/>
  <c r="K7" i="40"/>
  <c r="C30" i="40"/>
  <c r="D30" i="40"/>
  <c r="E30" i="40"/>
  <c r="F30" i="40"/>
  <c r="G30" i="40"/>
  <c r="H30" i="40"/>
  <c r="I30" i="40"/>
  <c r="J30" i="40"/>
  <c r="K30" i="40"/>
  <c r="L30" i="40"/>
  <c r="M30" i="40"/>
  <c r="N30" i="40"/>
  <c r="O30" i="40"/>
  <c r="P30" i="40"/>
  <c r="Q30" i="40"/>
  <c r="K5" i="28"/>
  <c r="K7" i="28"/>
  <c r="C27" i="28"/>
  <c r="C29" i="28"/>
  <c r="C30" i="28"/>
  <c r="D27" i="28"/>
  <c r="D29" i="28"/>
  <c r="D30" i="28"/>
  <c r="E27" i="28"/>
  <c r="E29" i="28"/>
  <c r="E30" i="28"/>
  <c r="F27" i="28"/>
  <c r="F29" i="28"/>
  <c r="F30" i="28"/>
  <c r="G27" i="28"/>
  <c r="G29" i="28"/>
  <c r="G30" i="28"/>
  <c r="H27" i="28"/>
  <c r="H29" i="28"/>
  <c r="H30" i="28"/>
  <c r="I27" i="28"/>
  <c r="I29" i="28"/>
  <c r="I30" i="28"/>
  <c r="J27" i="28"/>
  <c r="J29" i="28"/>
  <c r="J30" i="28"/>
  <c r="K27" i="28"/>
  <c r="K29" i="28"/>
  <c r="K30" i="28"/>
  <c r="L27" i="28"/>
  <c r="L29" i="28"/>
  <c r="L30" i="28"/>
  <c r="M27" i="28"/>
  <c r="M29" i="28"/>
  <c r="M30" i="28"/>
  <c r="N27" i="28"/>
  <c r="N29" i="28"/>
  <c r="N30" i="28"/>
  <c r="O27" i="28"/>
  <c r="O29" i="28"/>
  <c r="O30" i="28"/>
  <c r="P27" i="28"/>
  <c r="P29" i="28"/>
  <c r="P30" i="28"/>
  <c r="Q27" i="28"/>
  <c r="Q29" i="28"/>
  <c r="Q30" i="28"/>
  <c r="B28" i="28"/>
  <c r="B29" i="28"/>
  <c r="B30" i="28"/>
  <c r="B31" i="28"/>
  <c r="C34" i="28"/>
  <c r="C35" i="28"/>
  <c r="C34" i="27"/>
  <c r="K5" i="27"/>
  <c r="K7" i="27"/>
  <c r="C30" i="27"/>
  <c r="D30" i="27"/>
  <c r="E30" i="27"/>
  <c r="F30" i="27"/>
  <c r="G30" i="27"/>
  <c r="H30" i="27"/>
  <c r="I30" i="27"/>
  <c r="J30" i="27"/>
  <c r="K30" i="27"/>
  <c r="L30" i="27"/>
  <c r="M30" i="27"/>
  <c r="N30" i="27"/>
  <c r="O30" i="27"/>
  <c r="P30" i="27"/>
  <c r="Q30" i="27"/>
  <c r="B28" i="27"/>
  <c r="B29" i="27"/>
  <c r="B30" i="27"/>
  <c r="B31" i="27"/>
  <c r="C35" i="19"/>
  <c r="C27" i="19"/>
  <c r="K5" i="19"/>
  <c r="K7" i="19"/>
  <c r="C26" i="19"/>
  <c r="C28" i="19"/>
  <c r="C29" i="19"/>
  <c r="C30" i="19"/>
  <c r="C31" i="19"/>
  <c r="D27" i="19"/>
  <c r="D26" i="19"/>
  <c r="D28" i="19"/>
  <c r="D29" i="19"/>
  <c r="D30" i="19"/>
  <c r="D31" i="19"/>
  <c r="E27" i="19"/>
  <c r="E26" i="19"/>
  <c r="E28" i="19"/>
  <c r="E29" i="19"/>
  <c r="E30" i="19"/>
  <c r="E31" i="19"/>
  <c r="F27" i="19"/>
  <c r="F26" i="19"/>
  <c r="F28" i="19"/>
  <c r="F29" i="19"/>
  <c r="F30" i="19"/>
  <c r="F31" i="19"/>
  <c r="G27" i="19"/>
  <c r="G26" i="19"/>
  <c r="G28" i="19"/>
  <c r="G29" i="19"/>
  <c r="G30" i="19"/>
  <c r="G31" i="19"/>
  <c r="H27" i="19"/>
  <c r="H26" i="19"/>
  <c r="H28" i="19"/>
  <c r="H29" i="19"/>
  <c r="H30" i="19"/>
  <c r="H31" i="19"/>
  <c r="I27" i="19"/>
  <c r="I26" i="19"/>
  <c r="I28" i="19"/>
  <c r="I29" i="19"/>
  <c r="I30" i="19"/>
  <c r="I31" i="19"/>
  <c r="J27" i="19"/>
  <c r="J26" i="19"/>
  <c r="J28" i="19"/>
  <c r="J29" i="19"/>
  <c r="J30" i="19"/>
  <c r="J31" i="19"/>
  <c r="K27" i="19"/>
  <c r="K26" i="19"/>
  <c r="K28" i="19"/>
  <c r="K29" i="19"/>
  <c r="K30" i="19"/>
  <c r="K31" i="19"/>
  <c r="L27" i="19"/>
  <c r="L26" i="19"/>
  <c r="L28" i="19"/>
  <c r="L29" i="19"/>
  <c r="L30" i="19"/>
  <c r="L31" i="19"/>
  <c r="M27" i="19"/>
  <c r="M26" i="19"/>
  <c r="M28" i="19"/>
  <c r="M29" i="19"/>
  <c r="M30" i="19"/>
  <c r="M31" i="19"/>
  <c r="N27" i="19"/>
  <c r="N26" i="19"/>
  <c r="N28" i="19"/>
  <c r="N29" i="19"/>
  <c r="N30" i="19"/>
  <c r="N31" i="19"/>
  <c r="O27" i="19"/>
  <c r="O26" i="19"/>
  <c r="O28" i="19"/>
  <c r="O29" i="19"/>
  <c r="O30" i="19"/>
  <c r="O31" i="19"/>
  <c r="P27" i="19"/>
  <c r="P26" i="19"/>
  <c r="P28" i="19"/>
  <c r="P29" i="19"/>
  <c r="P30" i="19"/>
  <c r="P31" i="19"/>
  <c r="Q27" i="19"/>
  <c r="Q26" i="19"/>
  <c r="Q28" i="19"/>
  <c r="Q29" i="19"/>
  <c r="Q30" i="19"/>
  <c r="Q31" i="19"/>
  <c r="B28" i="19"/>
  <c r="B29" i="19"/>
  <c r="B30" i="19"/>
  <c r="B31" i="19"/>
  <c r="C34" i="19"/>
  <c r="B37" i="19"/>
  <c r="B32" i="68"/>
  <c r="B32" i="40"/>
  <c r="B32" i="28"/>
  <c r="B41" i="27"/>
  <c r="B32" i="27"/>
  <c r="B32" i="19"/>
  <c r="B41" i="19"/>
  <c r="E5" i="11"/>
  <c r="E6" i="11"/>
  <c r="E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<sst xmlns="http://schemas.openxmlformats.org/spreadsheetml/2006/main" count="447" uniqueCount="224">
  <si>
    <t>spaces</t>
  </si>
  <si>
    <t>Average annual revenue</t>
  </si>
  <si>
    <t>per space used</t>
  </si>
  <si>
    <t>Average operating costs</t>
  </si>
  <si>
    <t>per space available</t>
  </si>
  <si>
    <t>per space</t>
  </si>
  <si>
    <t>Capacity limit</t>
  </si>
  <si>
    <t>cars per level</t>
  </si>
  <si>
    <t>Year</t>
  </si>
  <si>
    <t>Demand</t>
  </si>
  <si>
    <t>Revenue</t>
  </si>
  <si>
    <t>Capacity</t>
  </si>
  <si>
    <t>levels</t>
  </si>
  <si>
    <t>Operating costs</t>
  </si>
  <si>
    <t>Capacity cost for up to two levels</t>
  </si>
  <si>
    <t>Capacity costs for levels above 2</t>
  </si>
  <si>
    <t>Discount rate</t>
  </si>
  <si>
    <t xml:space="preserve">Demand in year 1 </t>
  </si>
  <si>
    <t>alpha</t>
  </si>
  <si>
    <t>beta</t>
  </si>
  <si>
    <t>find alpha, beta so that demand (0), demand(10) are as projected</t>
  </si>
  <si>
    <t>demand(t) = final demand-alpha*exp(-beta t)</t>
  </si>
  <si>
    <t>Additional demand after year 10</t>
  </si>
  <si>
    <t>Additional demand by year 10</t>
  </si>
  <si>
    <t>p.a.</t>
  </si>
  <si>
    <t>Land lease and other fixed costs</t>
  </si>
  <si>
    <t>Land leasing and fixed costs</t>
  </si>
  <si>
    <t xml:space="preserve"> 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</si>
  <si>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</si>
  <si>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</si>
  <si>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</si>
  <si>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</si>
  <si>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</si>
  <si>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</si>
  <si>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</si>
  <si>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</si>
  <si>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</si>
  <si>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</si>
  <si>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</si>
  <si>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</si>
  <si>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</si>
  <si>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</si>
  <si>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</si>
  <si>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</si>
  <si>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</si>
  <si>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</si>
  <si>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</si>
  <si>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</si>
  <si>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</si>
  <si>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</si>
  <si>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</si>
  <si>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</si>
  <si>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</si>
  <si>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/>
  </si>
  <si>
    <t>D17</t>
  </si>
  <si>
    <t>6</t>
  </si>
  <si>
    <t>5</t>
  </si>
  <si>
    <t>7</t>
  </si>
  <si>
    <t>Range:5.00</t>
  </si>
  <si>
    <t>Range:6.00</t>
  </si>
  <si>
    <t>Range:7.00</t>
  </si>
  <si>
    <t xml:space="preserve">higher for floors above 2 </t>
  </si>
  <si>
    <t>4</t>
  </si>
  <si>
    <t>8</t>
  </si>
  <si>
    <t>Range:4.00</t>
  </si>
  <si>
    <t>Range:8.00</t>
  </si>
  <si>
    <t>MC_Expansion</t>
  </si>
  <si>
    <t>'[ParkingGarageSolution3.xlsx]MC_Expansion'!$G$42:$G$46</t>
  </si>
  <si>
    <t>Range: $G$42:$G$46</t>
  </si>
  <si>
    <t>MC_Uniform</t>
  </si>
  <si>
    <t>'[ParkingGarageSolution3.xlsx]MC_Uniform'!$I$43:$I$47</t>
  </si>
  <si>
    <t>Range: $I$43:$I$47</t>
  </si>
  <si>
    <t>Construction cost</t>
  </si>
  <si>
    <t>Higher floor additional construction cost</t>
  </si>
  <si>
    <t>NPV</t>
  </si>
  <si>
    <t>UNUSED</t>
  </si>
  <si>
    <t>Method + #Operators(Legacy)</t>
  </si>
  <si>
    <t>Mutation Rate (Legacy)</t>
  </si>
  <si>
    <t>Crossover Rate (Legacy)</t>
  </si>
  <si>
    <t>Description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</si>
  <si>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</si>
  <si>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</si>
  <si>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</si>
  <si>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</si>
  <si>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</si>
  <si>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</si>
  <si>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</si>
  <si>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HARD CONSTRAINT DEV</t>
  </si>
  <si>
    <t>CONSTRAINT SOLVER</t>
  </si>
  <si>
    <t>ROFUNC</t>
  </si>
  <si>
    <t>RISKOPT</t>
  </si>
  <si>
    <t>SOFT CONSTRAINT DEV</t>
  </si>
  <si>
    <t>EVAL (True/False or penalty)</t>
  </si>
  <si>
    <t>Type (Hard/Soft)</t>
  </si>
  <si>
    <t>Entry Mode</t>
  </si>
  <si>
    <t>Formula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</si>
  <si>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</si>
  <si>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</si>
  <si>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</si>
  <si>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</si>
  <si>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</si>
  <si>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</si>
  <si>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</si>
  <si>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</si>
  <si>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</si>
  <si>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Precision (added 6.0)</t>
  </si>
  <si>
    <t>RO Auto Eval Time (added 6.0)</t>
  </si>
  <si>
    <t>Formula Conversion Cell (not used in v5)</t>
  </si>
  <si>
    <t>Number Formatting Cell (introduced in v5)</t>
  </si>
  <si>
    <t>Out Stats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</si>
  <si>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</si>
  <si>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</si>
  <si>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</si>
  <si>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</si>
  <si>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</si>
  <si>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</si>
  <si>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</si>
  <si>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</si>
  <si>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</si>
  <si>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Required Version</t>
  </si>
  <si>
    <t>Recommended Version</t>
  </si>
  <si>
    <t>Last Modified by Version</t>
  </si>
  <si>
    <t>Genetic Algorithm - Discrete Variable Warning Shown</t>
  </si>
  <si>
    <t>ColorOptimizationCells Called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</si>
  <si>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</si>
  <si>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</si>
  <si>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</si>
  <si>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</si>
  <si>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</si>
  <si>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</si>
  <si>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</si>
  <si>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</si>
  <si>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</si>
  <si>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</si>
  <si>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Population Size</t>
  </si>
  <si>
    <t>Seed (Is Auto, Value)</t>
  </si>
  <si>
    <t>Same Seed Each Simulation (this was used in RISKOptimizer version 5 and earlier)</t>
  </si>
  <si>
    <t>Sampling Type (this was used in RISKOptimizer version 5 and earlier)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</si>
  <si>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</si>
  <si>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</si>
  <si>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</si>
  <si>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</si>
  <si>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</si>
  <si>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</si>
  <si>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</si>
  <si>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</si>
  <si>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</si>
  <si>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</si>
  <si>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</si>
  <si>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</si>
  <si>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</si>
  <si>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</si>
  <si>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Before Recalc (enabled, macro), starting with v6 RISKOptimizer uses corresponding @RISK macro</t>
  </si>
  <si>
    <t>After Recalc (enabled, macro), starting with v6 RISKOptimizer uses corresponding @RISK macro</t>
  </si>
  <si>
    <t>After Storage (enabled, macro)</t>
  </si>
  <si>
    <t>Finish (enabled, macro)</t>
  </si>
  <si>
    <t>Macro Before Simulation (enabled, macro), starting with v6, this is legacy setting</t>
  </si>
  <si>
    <t>Macro After Simulation (enabled, macro), starting with v6, this is legacy setting</t>
  </si>
  <si>
    <t>1,1,1,1,1,1,1,1,1,1,1</t>
  </si>
  <si>
    <t>6.3.0</t>
  </si>
  <si>
    <t>1.0.0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</si>
  <si>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</si>
  <si>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</si>
  <si>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</si>
  <si>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</si>
  <si>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</si>
  <si>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</si>
  <si>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</si>
  <si>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</si>
  <si>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</si>
  <si>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</si>
  <si>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</si>
  <si>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RECIPE_x0001_11</t>
  </si>
  <si>
    <t>NPV (excluding construction cost)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</si>
  <si>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</si>
  <si>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</si>
  <si>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</si>
  <si>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</si>
  <si>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</si>
  <si>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</si>
  <si>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</si>
  <si>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</si>
  <si>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</si>
  <si>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</si>
  <si>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</si>
  <si>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</si>
  <si>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</si>
  <si>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</si>
  <si>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</si>
  <si>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</si>
  <si>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</si>
  <si>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</si>
  <si>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</si>
  <si>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</si>
  <si>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</si>
  <si>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</si>
  <si>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</si>
  <si>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</si>
  <si>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</si>
  <si>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Cash flow (excluding construction cost)</t>
  </si>
  <si>
    <t>Demand factor</t>
  </si>
  <si>
    <t>Number of Levels</t>
  </si>
  <si>
    <t>Base Model with Certain Demand</t>
  </si>
  <si>
    <t>Demand Factor</t>
  </si>
  <si>
    <t>8.0.0</t>
  </si>
  <si>
    <t>Version 8 Settings</t>
  </si>
  <si>
    <t>Optimization Multi-CPU Mode</t>
  </si>
  <si>
    <t>CPU Count</t>
  </si>
  <si>
    <t>Probability of success</t>
  </si>
  <si>
    <t>New Capacity</t>
  </si>
  <si>
    <t>Levels</t>
  </si>
  <si>
    <t>Probability of Success</t>
  </si>
  <si>
    <t>New Level</t>
  </si>
  <si>
    <t>Expansion Cost</t>
  </si>
  <si>
    <t>Expansion Capacity</t>
  </si>
  <si>
    <t>False,False,False</t>
  </si>
  <si>
    <t>7.0.0</t>
  </si>
  <si>
    <t>Mean NPV with Expansion for level 6</t>
  </si>
  <si>
    <t xml:space="preserve">Average more profit with Expansion </t>
  </si>
  <si>
    <t>e28ffa19c6ecd1df4811ed84cad7c222_x0004__x0005_ÐÏ_x0011_à¡±_x001A_á_x0004__x0004__x0004__x0004__x0004__x0004__x0004__x0004__x0004__x0004__x0004__x0004__x0004__x0004__x0004__x0004_&gt;_x0004__x0003__x0004_þÿ	_x0004__x0006__x0004__x0004__x0004__x0004__x0004__x0004__x0004__x0004__x0004__x0004__x0004__x0002__x0004__x0004__x0004__x0001__x0004__x0004__x0004__x0004__x0004__x0004__x0004__x0004__x0010__x0004__x0004__x0002__x0004__x0004__x0004__x0001__x0004__x0004__x0004_þÿÿÿ_x0004__x0004__x0004__x0004__x0004__x0004__x0004__x0004_q_x0004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0014__x0001__x0001__x0001__x0005__x0001__x0001__x0001__x0006__x0001__x0001__x0001__x0007__x0001__x0001__x0001__x0008__x0001__x0001__x0001_	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r_x0001__x0001__x0001_ýÿÿÿs_x0001__x0001__x0001_t_x0001__x0001__x0001_u_x0001__x0001__x0001_v_x0001__x0001__x0001_w_x0001__x0001__x0001_x_x0001__x0001__x0001_y_x0001__x0001__x0001_z_x0001__x0001__x0001_{_x0001__x0001__x0001_|_x0001__x0001__x0001__x0003__x0004_}_x0003__x0003__x0003_~_x0003__x0003__x0003__x0003__x0003__x0003_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_x0010_Kí¨_x000D__x0015_Ö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0002__x0003__x0002__x0002__x0002__x0002__x0002__x0002__x0002__x0002__x0004__x0002__x0002__x0002_Z_x0001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ÿÿÿÿÿÿÿÿ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ÿÿÿÿÿÿÿÿ_x0002__x0002__x0002__x0002__x0002__x0002__x0002__x0002__x0002__x0002__x0002__x0002__x0002__x0002__x0002__x0002__x0002__x0002__x0002__x0002__x0002__x0002__x0002__x0002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0004_ÿÿÿÿÿÿÿÿÿÿÿÿÿÿÿÿÿÿÿÿÿÿÿÿÿÿÿÿÿÿÿÿÆçÆó/ñ?uÎùê«_x0016_á?é5©Æ¶ô?2 Å±Já?¦¥b_x001F_÷?ÆØ_x0017_¾På?D^õýé?_x0004_Þ¦Ôûî?ÊÒé**ö?ð£' ió?¨c¶_x001E_j;è?J¬q_x0019_ãè?!·G÷éè?d`}_x0008__x0011_$ë?ö3½Ïó?ÇÔõ_x001C_á?é_x001F_öãpÊó?±þÈ_x0013_£nâ?%ðé@_x001C_î?\Á;?oñ?,_x0010_5¹2ç?YÈ]J+î?l_x0003_Cp_x001F_á?¹_x0002_pDÜè?´ÑîðËHð?Po¦òfð?ì_x000C_öL46í?ì3¾_x0001__x0002_¥_x001D_õ?Þµ&lt;æ?qÌ_x001F_g_x000E_ è?_x000C_FÍu;ñ?_x0010_óS_x0012_é?_x000E__x0011_]q_x0016__x000E_â?!G1¾ÖÛæ?¯ÜhsÂò?I&lt;oúyÔê?;Ç wD_x0006_â?A8Y©Á	à?-´y`eâ?_x001D_CçëÝ2é?]ý¢_x0010_ôÕë?âkÀâ_x0010_¹ö?ªm1q_x0004_å?+á|f1ó?Ú_x001F_yÂõ?_x0013_Ð_x0008_Wsw÷?ìa2¡µô?&lt;_x0011_¡·ç?ZhÓ7Aá?Oj×½òöî?=^n¹´Íö?_x0014_É_x001C_Ä?Íð?üoÛY]&lt;÷?Bôß_x0004__x001B_Ïé?\½Q´bÔä?_x001E_l9åaqô?&gt;ô)_x001C_|ô?Ù×óÁ!¿å?¨é_x000D_F6ã?_x0007_	zW^©?ö?_x001C_¶ÎïëCë?_x0005_Y¯O5è? §H®+ò?'\¢Ý-ö?_x0001__x0007__x0007_]·ªÿ_x0007__x0007__x0001__x0007__x0007__x0007__x0001__x0007__x0007__x0007_è_x0003__x0007__x0007_è_x0003__x0007__x0007_è_x0003__x0007__x0007__x0003__x0007__x0007__x0007__x0002__x0007__x0007__x0007__x0006__x0007__x0007__x0007__x0007__x0007__x0007__x0007__x0006__x0007__x0007__x0007__x0006__x0007__x0007__x0007_:{_x0004_9_x0001__x0007__x0007__x0007__x0007__x0007__x0007__x0007__x0007__x0007__x0007__x0007_Ï_x0013__x001C_ù ö?_x0010__x0003_,ï¦÷?ç°ã¬³Eã?_x0002_AfÄ°®÷?tÐ2ÄPî÷?_x0008_òï)Ç;÷?h]_x000C_b¶í?þGr_x000B_*_x0017_á?P6'Ü¢Ñæ?-Ü_x0001_ûcî?dT½Z_x0004__x0012_â?fOdè¶_x0001_÷?_x0003_¢"bò?²_x000F__x0019_Âúé?_x000C_,·e2 ð?´·Sóò?f¶Êêò?÷v½Æ_x0001__x0003_HÓã?j_x0002_ï_x000F__x0015_a÷?htycÄ@ë?HmL@eé?_x0008_=òXEò?Æ_x0001_&amp;.h#ñ?ÁäÅBîáç?þ\ ½_x001A__x0019_ð?ÔuNüñLí?»:Öû9\è?ÿU:9_x0007_³õ?µ¼CÍ_x0015_ì?_x0003_¥Óüö?|Ñ§_x0016_\÷?_x0016_×Fô¶ç?±_x000C_hù£Ðõ?bæ2Ú/Ëë?LîÏ¤î?]ÔÎ`6÷?Råã`Uõ?Ê?¶¶_x0012_Ìô?-_x0006_¸_x0017_fð?{_x0004_ô0`á?»9[ßLã?ù¤¹}_x000E_rë?N_x001C_	h_x001A_üì?5v½hñ?P_x001A_,]Bè?§Üèð?_x0012_Nþ	Ü_x0001_ô?I(Eª_x0002_â?`_x000C_Lçyñ?_x0001__x0002_÷É_x0006_sðê?F¡&lt;B¬í?MPn«_x000E_{ð?%2_x000E_ùPö?Å(-8÷àö?_x0014_¦Ý_x0019_u=à?_x0011_þ^(M_x0017_í?Ì_x0019_F"¶ô?kÁw_x001D_?²è?ëH%_x001A_â÷?W_x0014_ÜîÈî?âM_x0010_ð?H_x000E_¤®å?_x001F_	Âäªö?Ó]áñå?:ÌVFñô?;`{_x0012_ã?®¢Ñ&amp;ö?ä_x0019__x0019_/±ó?ùm÷nØ÷?_x001E_0_x000E_1bä?ù¥¬Nùõ?ÄC_x0018_;Kà?_x0016_¯në}ç?_x0005_9VÎx_x0004_è?T_x0015_Âð?È¨©já?n-_x0005_ùLö?®K_x0014_Êâ?8`_x001A_úb1å?_x001A_Ô_x0002_"]ò?i´Ý_x0006_	{_x0005_ã?_x000B_Mj)2à?Pö×/_x001D__x0004_ö?]ºö_x0003__x0016__x001D_é?_x0005_ýnÔJê?ý_x001B_³tj_x0014_ð?ç@õ_x0001_LÆà?¼×Æ^Ä\é?al$'Yè?_x0019_RÐ¨@ã?OÆ_x0003_kÓèó?ºÝY_¼ô?y@_x0011_K)¥ð?y?Ç_x0018_7Xñ? _x0014_&lt;ÿãï?Ð6Eö_x0002_Wæ?_x0012_Ej­%­ò?êC=_x0007__x001E_§ç? N29DMô?_x0014_P_x0015_ðÚé?@_x0007__x0008_ñ?,¸_x0012_J_x0002_¦ñ?|aÙNÅ¾ô?BÌÀô?^%ñ_x0018__x0006_æ?ã:Á&gt;é?×û¦Eàèè?ðbßlóçä?R\21÷fô?Â¶+0ÄÒñ?_x001E__x0016_TcMä?aî_x0001_Ä³Mõ?_x0003__x0005_éªèutÄõ?/ýP%dæ?cGêöªQâ?þpð§÷?d»]h£öæ?Cî_x0013_xò?_x0010_6@	;Éð?Ü_x0015_&amp;_x001D_ó?|_x0018__x0011_¤Aö?A_x001E_«_x000F__x0010_ñ?&lt;FÊ+9ö?0X0´7Æð?6R¯(ó?¾[ ä_x0004_à?9Ôz_x0001_¥ç?Ëd²}_!î?Äd_x0001_¦Eaö?*«@µ_x0012_\ö?_x0002_Y=h`ô?À*/ÿþõ?iIâ}á?µJaÐ_x000F_ë?¤_x001E_L[oê?#_x0004_oö	Yë?à{xå¹ðî?é²8 =©ô?êà|y5_x000F_é?1_x0007_5_x0018_0é?£_x001B_Oæ_x001D_æ?ãíÑi_x0012_|ê?,_x0002_ÚÉ÷?ãI_x0010_ÿ_x0003__x0006_KÎó?»_x000D_g_x0017_xá?@8K_x0014_õá?.Âq7_x001E_öó?Ö_x000F_!îÂò?aá­ êùç?_x0002_éÉµÛ%ò?n!éÁ$ò?×ô³ÔÅè?_x0012_-&gt;¢_x0005_÷?á£Pð?B8¿m_x0001_Sô?Òuºb)ö?RÌ%_x0013_$å?CHbì6ìí?Ìé_x0001_«@ô?ÊfÀ\gå?l´ÿÐÀOê?].QÀÝÜà?8_x0003__x000D_Lð?_x0018_®Pkª*ñ?_x0012_ô6	Ítð?ü(&gt;*+ô?@«cÔK·ð?þ^_x0002_K_x0002_ö?&gt;8ñÏ_x000D_÷?¬U_x0004_Õaõ?ÀK]¥t×ô?sTÄ_x001D_ê?KîÃqSð?ï­óò¾Ïð?{8Y¢_x000E_ô?_x0001__x0002_0/Ñ­¶ë?ý-*ÙWò?RG°Ü_x000D_Vñ?_x0001_Ù9¦ôÅã?¢k}¢ à?E;û.Ü÷?ñ9hö?cM*rÓ_x0002_â?wÞÁ¹9æ?´_x0010_ßûZã?_x0005_w_x0019_Eç?Ol _x0008_e¹õ?_x000F_,Mò_x0013_ó?wÁözPnó?ySÊÌºñ?V©_x0013_ÉHõ?êfm~Ùpè?6w_x0011_MÔäô?ËdêÑ¥=â?Àþ,E!ó?¾Õ¾}_x001A_Âæ?²_x000F_Qª§á?1zÊåE_x000F_è?Ñ¨%_x0003_ -ï?ëQqÃÄò?à»ZåB&gt;ð?_x0002_9ö_x0011__x001E_ðõ?­ÐÈ;´î?)½B&gt;æ#å?ëäóMt-ñ?,çêfï?_x001E_¢_x0001__x0007_:å?/©_x000C_b ò?è¾Í_x0002_-è?âªY¼u{ö?_x0018_NÏNÇ÷?4=¡¢]ô?¢âTTê±ö?pBWtDê?Aÿ¯&lt; í?ÜûZ°£¥ô?ÄZ~(ü_x001B_ñ?_x0004_îZÔÓGò?eÒ=¢_x0004_æ?UÅ_x0006_´Ræö?_x000E_"ô_x000F_:e÷?Xo_x0017_?!ñ?_x001A__x001D_êD_x0006_ç?(ÑÀýôð?ã\VÑ&lt;ï?%ÌP_x0003_ñ?_x0001_Ä_x000E_góë?jÝTgê?mKýg-è?W_x0013_[ù4ò?öÅ_x0007_àì?_x001E__x000B_¶¤Öð?Csä¤wºê?Ô"üÛá?H_x0002_í_x0003_×÷?ÊK*EM9å?`_x0001_¾[ïì?n_x0005_/&lt;/î?_x0001__x0002_èÉ_x001F__x0013_æ?XíkIbGõ?ël2¬×_x000E_à?jS_x0019_V_x0004_ô?_x0007_5{~_x0015_,ò?[_x000D_\_x0013_ë?XnìÆ{ô?p¥_x0003__x001D_wÂ÷?9÷Ý&gt;òºä?®_x0017_Dúu"ì?wRè_x0006_d)æ?T¢ð;bñ?¶"Ü»\Và?WD¢èç?¡÷)sÞjí?Ù^_x0004_×1ç?Ô¢2Uy¬á?¡ùîFO_x0004_ï?.Ä_x000B_hæ?.»)Ü3ßò?DÓeI®_õ?_x0019_ÄFSZ_x0019_÷?Î©UÑgV÷?Ûu³_x0019_eê?®ìXy+2ñ?NÌX_x0011_÷?_x0001_×Í_x0006_ã)í?8döÇí?J,GËêÖö?j7Ô©_x0010_ªñ?ÖLsqõ?x3ÍÞ_x0001__x0002_Ý_x0005_õ?®_x001A_|þÞó?ÓÕR_x000C_kÆñ?Ê¢gLáOô?Ðz@)È«ð?rW©síæ?rÃ¢Òt6í?	a_x000F_r©ò?fñ1¯ë	í?¢Gc?ä?J@ñÆ°ò?õT×­è?×ºâ½_x000E_;á?¶@mêw÷?×_x0015_H©uä?t6·¶ó?·D»O©Gæ?_x0002_&lt;GÁæâ?HêÞp½ó?®÷2ënò?à_x0002_ú'î?_x001E_Ü/ñyøð?Õá=cp_x001B_ê?]/?o¿î?|×_x000E__x001F_ºF÷?ÀÝµ¦²5ñ?hºÒPÀÊõ?HµÖ%é?f*_x001F_¿hó?_x0012_|Ü_x0001_ ¦ä?ÀÇ75J_x0015_ô?Cóü¡µ_x000F_ç?_x0001__x0002_ð_x001E_É&gt;_x0004_P÷?_x0001_*¢.vë?-Y?¿ðç?N:èiM_x001B_õ?2º¹öcõ?_x0008_uªX±ó?D^Î´è"ä?æ_x001D_þ_x0012_Ùå?"lUµ¡3ö?FI+»ïÆò?·VC²å?_x0010_¤lóØÍõ?÷&amp;ÜMyõ?ÓÓ¨R_x000D_5æ?y;_x001D_æwö?_x0005_i­_x000B_~]ç?_x0017_%·U8_x000F_î?^_x000F_ßªWúæ?vû ¯õ÷?Òu1¥f_x001A_î?é_x0010_Ç_x000E_Ôñ?¨¿«_x001A_4ÿó?_x001C_Wø¼Úò?Q	SáÿÁê?Wgä_x0019_*÷?_x001C__x0016__x000B_¸Z¤õ?µk³e62ä?&lt;-&amp;_x001E__x001E_ùã?NØêDM_x000F_ã?&lt;_x000C_Ì-_x0010_}ë?Ö6*6ñ? UDÚ_x0001__x0002_Åðö?n&lt;l÷?®³_x0016_Qõ?5_x0013_M|¯_x0008_å?.åÜå?Û_x000C_ý=öñ?¼Ug¢%H÷?­2Â]÷'è?26´OSí?_x001F_Vüà¦í?ãQùÀ¼_x0017_à?_¾Ù:ë?°T_x0012_îÈZõ?3_x0015_È±é?ÒÁ'_x0005_Ü_x0016_ñ?¦_x000F_?I_x001C_ã?&lt;_x0017_aiÃó?_x0013_j_x0013__x000E_M_ã?"Y¢GÒ,ó?GÕFÁ_x0014_#ã?_x0012_½ ÐßXî?ÒQu±;qç?½r¢ÐS_x0013_õ?¨Ú8úWê?·odp{ç?²fKÂª³ô?ës_x001F_M³_x000F_í?é²À¶Ü#â?B:d_x000E_\ð?	_x000E__x001E_=(_x0015_ñ?Äkeþ¾_x001A_ï?Ò³_x001C_ïcô?_x0001__x0002_Ø(xÜZ£ê?88éÖÔ_x0003_ó?FÙ·ó?_x0010__x0015_L­_x000B_	ñ?_x0002__x0015_Æå(^ó?pCHó?pàa_x0011_ó?¢_x0003_x_x0017_¯¤ì?T2_Ai!ð?Þ&gt;g_÷?òh³Vu÷?×â,_x0001_Ä÷?ïá¢b_x0010_ò?Û9jJgà?ÿ×_x000D_õ?ô__x0012__x000C_Úá?K9æ­âùà?ÍÌ)ãã?©ª&amp;Îæ?Ç]§õKë?n_x0008_K£ô?_x000E__x000C_Ý%ÄRæ?®_x000D_CuÂñ?	?¡dÓ_x0017_ã?8nL½Fèí?´¾Å[Bä?_x0006_íÞ_x0015_Êó?n_x001B_¸_x000E_×Ýå?5rO¤*ê?_x0004_/\ÍöGå?c§s Ñò?`_x0006_vÈ_x0007__x000C__x0011__x000C_á?&gt;d7Ý(+á?"A_x001A_uaá?x_x0003_ÛdLÚö?O?ÁÿÍí?_x0006_þ_x0002_}2è?Ô_x000B_È¬_x001F_æ?@	é_x0011_Y_x0019_ä?ÉæÙ°á?ºö_x000F_u_x000E_ö?_x0005_qÄF«Øì?ª _x0002_$_x0011_ô?_x0014_¨_x0008_§·ñ?ÛBî/_x0002_ýé?·G.x_x0013__x0008_é?#sHæ_x0010_Ìé?Å_x0004_Óÿ9ó?È¸wuÑ_x0012_÷?_x0015_çXùÿ¨î?ZZ(_x001F_O!à?»L}­_x0007_Ìä?îî'æ_x0001_ð?2_x0018_è?ô5wNcDï?Üs#Õ¯õ?²Ë_x000E_¸_x001B_ï??_x0007_T47wï?´lH®·4ã?¨&amp;ÝÜ.ã?iï¬ê?_x001B__x000D_+ãî?aFäýÔ_x001C_ç?_x0001__x0002__x0019_IS_x0016__x0012_è?ê½ºd$Tá?&amp;_x0016_cáHö?ùÎkÈ_x0005_í?¼_x001F__x0006_®ÿä?Ô(puFzá?_x0015_¤0_x001B_7î?ÈË½ö?ïÄkûÀé?é%l&lt;%vé?,´Î¼îLç?·cçDDö?._x0013__x0002_.2õ?dU_x0017_Ãzó?T°û`Ê{é?¸Â_x0012__x0003_æ_x0019_ö?ÿ5nßBà?»xª\M÷?_x0005_ï_x0014_2á?Ð_x0012_¢_x000C_Áè?Z4[¥Yºð?Q¼_x0004_!#ç?HÓ4"öñ?È¦J-Q.ë?ÅìS_x001D_ó?ÉM¤Xíë?_x001E_©wánï?Ü_x001C_À¡.j÷?$tèÿmRë?à_x000E_¦ðcô?¾×¢égØò?E¼¥_x0002__x0003_&amp;Õí?n:á¯ö_x001D_ô?_x0014_6ø®3Rï?¼U-ÑXá?_x0004_N¡Úzuñ?eôm²òñ?Ä7yCDæ?Ö|3@~2á?C_x0001_]«Þõ?ÉN´åôí?kN_x001C_^@í?_x0005_TÈ5ÛRó?êñ7Ê	áð?_pO_x000F_¾à?_x0002__x0012_ÊÞ¶Ë÷?Ü_x001B_¡aç_x0018_à?t,&lt;u¯_x0017_ó?¥2_x0003_êà?°¼'ÜM´ó?_x0004_¯_x0002_Ü&amp;ó?¦_x000D__x001B_Va_x000B_ó?Ìué=ô?èW¦Üê?v_x0010_æ;7âò?j_x001F_ÎÀ_x0006_÷?ß°_x0017_mb_x0007_ê?\{öz¶â?²Åmû²ð?yëz_x0016_ÿ-â?_x0014__x001A_&gt;ï}xå?§Á_x000F__x001F_4_x0011_ä?_x001A_R_x0003_½Sñ÷?_x0005__x0007_ÄVïN£ð?kQW_x0018_¸ê?à·õ_x0003_ç!ë?öÃúîÍúó? KRlvÒð?_x001D_¨ýý_x001E_}ï?Ò0Õþl!÷?¶:Â¯¡ò?_x000D_k4Ú9Öï?LoaÒê?¡ ÙSñ?æÎÌýÿá?FÙP_x0016_võ?QO±°_x0017__x0011_ê?:w¬ï.ï?²|I®Ná?Z_x0004_\J_x001A_uò?_x0002_DLI¿Ïó?_x0001_Ì2âsè?¾:ÜÑð?¾©_x000D_³V@á?Oç)6þ_ñ?:N-hðé?OóÏ_x001F_ÄEó?³_x0006_xÊ9ô?X­Leß&amp;ð?Q?ø_x0001_ò?¨_x0011_kæÙ&gt;ì?ãÊu$_x0012_-é?è£Ä,úà?_x0016_Â£B_x0005_ò?5c1_x0004__x0005_ÀVç?ó{¾~õ?=ãÏh¡·è?6U¶Vî?ÌÂü%_x0006_õ?e_x0011__x0005_W¢Aé?Ò¹S è?º_x001E_úã#ô?_x0006_¾Ùx,»ï?:Çú'_x000D__x0011_ô?öçÁ;£=ò?)_x0013_`Oîè? rl_x0001_­áö?_x0017__x001C_=¤ì?UE~ÔÕð?jõDÈðï?~_x000F_öRp_x0005_ñ?ººI_x0007_Q0ò?PÉ_x001B_Ê'_x000E_ò?¬qú´½ì?Ò¸Ô5C_x0001_ñ?pöâ§µï?¶d[µ¼ð?ÙRd(Ýâ?øó-UØUå?Á·é²_x0004_àæ?L_O¦_x0002_?ö?9÷&amp;_x0004_Óâ?é¯+cÊ"í?]×ï®¯ì?0_x0002_/ÎRÏô?¤ffT_x0003_õ?_x0001__x0002_ÝN_x0007_]hí?fæ_x000B_©Üç?¹½½â?_x0018__x0007__x0012_ äõ?^q_x0002_pÉÚó?_x000D__x0006_º÷?¨E)Iuâ?vGÄÏtzñ?Hï _x0008_´ä?s)µ_x0007_Îç?y»*b_x0007_ä?^e_x0011_8Åë?@C©â'èñ?pQS½ùï?ç_x0016_Y§ö?vmVi½0ð?r«]§+â?tS;}Sî?ïù_x0005_¤jé?)ªy_x0001_¹î?íåt'_x0010_Zì?_x0013_;Ó¿¤÷?_x000E_èùTñ?b'ãÅªâ?×_m`~àõ?y»Á;í?,_x000B__x0013_×_x0019__x000E_ï?ènÕj_x001A_ô?|®Îîá?Æ(;(=õ?¤Âç¾BÀó?_x0016__x0007_äà_x0001__x0006_p÷?ýØbñ?o^_x0015_ä­ã?_x001C_;_x0007_Á{õ?*º´hg:ô?\È¿miñ?%ýM0£½í?ÂC_x0003_º\ë?ý_x0005__x000C__x0014_¶ã?KOx%£{æ?®ÆV¨Vé?ÂwTLò?_x0012_yµÑgô?;T 9_x000E_ßî?_x0016_@þ_x0019_ì?¡[_x0007_kò?ªÿ¹G­ô?¶Ikp«Iô?ôf£Fîxâ?ÒÇsC¢à?ÅæÈívâë?_x000E_ýÞ.Éï?Û_x0002_Ë{¬ö?Ü:¨'Û}ñ?®Ï%_x0004_ËLì?í±¼_x0003_g£æ?J÷i_x0013_Ùâ?_x0015_|¥cÁ$õ?&lt;±$)}ò?ºªàhò?4_x001F_7&lt;_x000D_jã?ÕµjÖ®ç?_x0001__x0002_jJõkª®ã?Æ_x001D_ç­@kô?Æø ýä?2ä_x0010_³Ô_x001F_ö?n_x001F__x001C_è?hÕ§\-ì?7B¦_x0003_ä?Æ®~_x0003_Bð?«_x001F_&lt;_x001C_Ñ&amp;á?+_rM×+à?Iµ±Ûñ?úÓ_x0007_µ×Ôö??qX±Æç?Î:ü&amp;\5ò?tÁf4ì?"Ûã¼gØõ?­ZòiÆá?¶&gt;íeG¶÷?©_x001B_¯G«iå?_x001F_l_x000F_Øyç?ñGz_x0018_ð?_x0013_|_x0015_#OÃà?cTz:Þã?Ðeþåp¿ò?_x0010_¿Vû_x0008_Bî?Ý_x0019__x0001_áíò?â5_x0003_ë?ªæÍN#ïó?_x0016_óåÂêì?ò²Iüñ?ðXÆÎÉï?èÌËW_x0001__x0003_®Çã?kF]Qò?RA_x000B_Wÿýô?`gX_x0019_Ëië?P@æÁÖö?×A`Çæ?,Hw_x0008_;pô?8ëqó?½_x001C__x0018_ã®Eð?;_x0017_¬Ï´ë?_x000C_Î½`i_x0016_ò?à_x001B_Z­¾â?Þ8å¬ð?úØÝ_x0002_æIè?,Ó=ó?ö_x0011_M*¹Rò? ¼uCí?H!N¯æ?ä _x001F_ð?Þ_x001E_;$½åô?:½_x0019_iäé?'Ç ï&gt;ñ?hs[_x0008_'_x001B_÷?¼áÞÈFî?öTÓã	ò?oëï«F¨è?ïb­_x001D_ò?h_x0002_áû5_x0006_ó?­ÉwÐí?d§a5P_x0005_ò?Ð©§äµ©õ?_x0011_Û²d=_x0019_â?_x0001__x0003_oÞ+_x000C_ùÅå?_x0008_!KzÛô?',V9`1ê?w_x0004_\	Zâ?êK?Õ_x0004_á?æWq{5cò?.U_x0011_-ÅÊö?_x0011_T9=kà?ç|Ô«ã?K_x0005_Úî?vòÔð_x000D_®õ?*A_x0013_m ¦ò?¿_x0019_0òÐ:õ?úÃ½ßIë?¤@xbú÷?Ó_x0018__x0005_lÏ.å?o,¦&amp;,¶à?ÉÚëææ?l¼_x0017_Ù@ñ?´ì_x000C_öÝå?² ì;3õ?_x000F_K5WC_x000D_õ?_x000E_&lt;ï9%¾õ?Ú®kQ_x0002_é?$¸}å_x0010_`ð?dÿû\Í´ö?²?bô?ØÚ©4_x0001_ï?tÞ¨Ý+õ?_x001B_Tn¿ï?´ÀÅaÎöô?M°]_x0011__x0001__x0003_GÁö?c_x0018__x0014_P¨ûâ?c*8-Ì÷ã?y_x0012_äð?_x0019_Êÿ	ô?_x0017__x0003_ß_x0015_+ä?Ðò®(]ó?ÓF¾Ottñ?·_x0012_\Msøö?q_x000C_f_x000D_&amp;}î?_x0008_yÒ_x000C_´/ó?/ªÍáó?hÑm/Û_x0017_æ?Äº¡Ò¤îë?OÔ!Ý_x0003_:ö?{éÅAõ?ÐÞÄ=Úë?XAþBõö?_x0002_PuL-÷?8_x001D__x0012_G¼;é?KêdL2÷?l½_x0012__x000E_ùñ?ìlÌêgó?&amp;³»:CNñ?°ô©9æ?PÑ_x0008_¿»ö?_x000E_GßÖUÓô?Í¿_x0018_¿tí?_x0018_§nçö? h_x0012_(éã?f_­_x0007_£è?£XöÎ[_x000E_ð?_x0001__x0004_ ¬ie¾á?_x001A_^ÊQcð?¬H_x0017_¿Ìë?;[e"ñFì?°Ïo_x000E_»%÷?1§°_x000C_I_â?n	³7ð?¶¦._x001A_ÏJë?z;ô_x0019_Óºö?f¿uF:âè?LjDó7÷?z?PØ¹lõ?ÚàÄä1Ýô?"Uhi_x0013_î?®`S´6sö?´j3"ð?_x0002_:_x001A__x000E_Áð?fåüh¹bó?l¦J´Ú^ò?z³Ï_x001B_é?Á_x0003_x_Ä£â?~õ§ëvð?+éÒÒfçá?MT_x0001_¢ï?2(_x0012_)_x0011_Ûð?çhÂå_x0012_üô?¼ÜI8Nä?_x0016__x001B__x001F_Ênñ?½òÙ)Ö5â?pfíÓç?_x0016_~¿&gt;_x001B_Ôà?x¨Ò½_x0002__x0003_Úñâ?®d¼2ð?_x0019_1mÛHò?Ã_x001B_¢_x0005_Çì?DòIcmö?"àÜYð?S_&lt;*_x0007_çó?bÌ' Òá?L_x0007_ _x000E_Fñ?[¯0Ýà?_x001F__x0003_Iý­Dô?_x0016_ÙuÍö?¼Ã_x0008_Ürñà?ÔòH7î_x0003_ì?ç_x0017_¾§lØä?É]N­ãñ?WÃ_x0004_$_x0001_ì?pB?Xkºç?ÐZQÒ_x0013_á?çJ'D¶÷?W?Dê`ýí?¿·C:Iç?N3È¿÷ìñ?×¢S¯ê? ±®èéâ?pU%w:ç?b².z÷?)^¹_x0010_j]ï?î0{_x001A_Ñ@ó?RõGdÈåò?Z»þ:!ê?&gt;¯°ûÎ5ô?_x0002__x0005_oÛ`­'}ó?`/ms=óó?¦¢_x0004_±xmî?_x0007_Æ__²é?À wBÍñ?g½:õøè?Ü&lt;E&gt;_x0006_]ì?=øÁdWZä?þ8ÞVï?_x0003_xaûÈøë?À·øc_x001E_kç?0¼ÍN_x0005_ö?éc$=Ñì?o/_x001D_+_x001A_Úé?ú`Èö_x0001_[à?ú_x000E_£_x0004_¡6ï?S_x0011_j_x001F_¯xã?_x0008_ÓEíÆ2õ?Ð¥²	8Éê?T-u×Üé?$Ã_x0014_å÷õ?ªxulì?Íø»_x0011_õ?Tü·÷¯Þï?Hr&lt;ü§ó?´TênG9í?ÌÒ_x001F__x001B_ÑÅ÷?ÞsçCÆô?nj'×Crä?G¸_x000B_ê&gt;ò?Ñ÷J_x0013__å?*_x000D_G_x0013__x0001__x0002_nJñ?Ù{_x0016_ÈÃä?J}É¶á?ÐjÎ7V)ð?Ú©Òv«à?É	_x0011_;Àõ?_x0002_M®_x0012_ñ*ï?ïX~áeuæ?Z¦´º÷?ÙRÑ¿h¥ñ?£Y_x001D_Ôë?d9_x0012_í_x001E_Öî?&amp;a"VÓä?ë_x0006_Ä.Ãâ?rZPvóî?Hç'&amp;(ë?Á	_x0018_³à?2_x001B_.$¹ã? º¸ûåå?-î³J°ñ?òñ£-ýæ÷?_x000C_87Ú³ñ?´Ç_x001C_ÕÇÎò?|øhÙRé?x_:4£ôê?_x001B_°Dän_x0012_ö?\mP%¾Ëò?µ&gt;§Ãî?Ò.ÿ¶ó?ê³'èÃí?_x0002_â_x0005_	wì?lù@ÿÓkð?_x0002__x0003_¢uüBã?õ_x0016__x0019__x001A_å?®±_x0005_­Péõ?_x001E__x001A_&lt;W?ä?ªXy¡®ö?¸Üµîï?ÖÑ_x0007_Ãuî?÷è_x0001_÷õ?_x0008_²_x0011_P?:ð?Ú´ÍË)qð?vÆµ_x001F_Wó?±ÂØ_x000B_=lõ?0$&lt;_x001B_BZó?TÅîþøgì?5ÁÒå_x000C_ó?	dä'çê?&lt;y_x0010_6&amp;«ë?PZRÖôõò?0!Xµ_x001D_=è?&lt;eïö?ÿÃ]ë_x0017_ö?!¼&lt;_x0015_ï?Â ÖåÁóô?_x001B_u¶ìJ¤ó?UN·Öw{å?ÞÈÉ¸_x000B_ð?._x0010_ºgõ&lt;ò?ä=õ_x0010_Rä?_x0018_nÀÇ@ç?M$Øvíö?]$EiÀÕõ?Ðl/_x0002__x0004_eä?Ý_x0004__x0006_iâ?û_x000B__x001B_x_x001B_wó?_x0002_s|áû-ö?²_x0014__x000E_Jþ7ñ?]F{þê?_x0004_}S_x0014_oö?_x0002_¿¾[ôûò?_x001D_Ì6%_x0005_ð? ¤mèò?9é¡reõ?_x0018_Z¦=êÆö?#_x000D_PfÝä?Âøªl¹Yô?x×&gt;×Äé?l_x0018_½_x000C_íõ?_x0008_éøÛó?½J'_x0012_Í õ?aªVÙæà?üS}ê´&amp;ô?3dÛ_x0007_údñ?È¤_x0001_Ìlã?=­ÚÑKð?[Î_x0001_8¹s÷?ìú*®2Úñ?_x0010_£Ùßñ?&amp;ÜR£±Eâ?õ	Hêñ?_x000B__x0005_ÆR4ó?h®®e»ì?Ñ_x0016_Å_x0003_×ùå?/Äí_x0001_ýð?_x0002__x0003_3~_x000B_¨èBõ?µdeDX«ó?§_x000B__x0018_ª¹A÷?Â_x000C_z_x0002_}Ðå?ê_x0013__x0001_._x0007_£ã?._x000F_p_x000E__x0015_å?¸@Â3Óó?ÏåÎ_x0010_ö?¶ËñÔì?iMÕ%ì?x#&amp;9_x0013_ô?ô_x001F_ó_x0008_tíð?]êv¸f¼÷?ÌíÃ_x000F_¸ìô?³×q_x001C_3ô?ân2E²æ?_x000F_ê_x000B_$ö?¿_x0006_yLwà?i_x001E_NFå?xo"AÁå?U]&amp;òè_x000D_ä?ÜÁÓT_x0002_Ãô?µeÜ_x0016_¢§å?ËýEÇâí?x_x001B_G_x0011__x0010_eè?j¢ú_x0008__x0018_÷?Ôß)/ê¹ò?×Ã-ôò?_x001C_ÖË\ISö?Ä­_x0013_R¬÷??° jÆHõ?Òme_x0001__x0003__x0015_õä?2ºî©0ô?åÄº_x0013_·ó?.½GQ_x0017_õ?Þ"'$Oâ?_x0012_©Û¸æ?@/ûs§Ñê?}%»òàÉñ?:¥Lòâ_x001B_ò?YÜ_x000C_¿kê÷?nN+	_x0001_ó?_x0018_óÓm_í?Gå_x0001__x001B__x0014_ç?_x0018_$þÙzÛè?\ÑÍ_x0008_î?_x0002_°çÁ©ï?ï_x0002_èjê?léJvÝ¡é?_x000D_Ð_x0010_Òè?^,¤mì?ü&amp;Z$hþ÷?¢\6ðÝµò?²º;H_x0014_uô?&amp;ü%ñä?qMB¬òyô?ùaÓc8ê?ë#_x0019_[8Yö?´Iögdö?_x001D_øÎç?ô÷?ûéÄeñæ?ÒÇö1=(õ?Pä_x0016_ÓËGé?_x0003__x0004_Ë¥ª¡îð?¥_x0010_	¢Ï÷?¤êÉ7ì?_x0003_._x0013__x0017_ö?¶&gt;ÄØð?Í`Ó®Ló?_x000D_H­_x001F_Dê?hwôYjÍ÷?b#S=_x0001_èñ?hÛûç_x0002_¬ò?ýCð)ûó?d_x0005_-²èö?_x0007_ _x0017__x000E_7eõ?ÝIEL_x001E_¢ç?nç8Ñl°ë? ÞJ_x0018_ÿ$ñ?_x001C_U}_x001D_é?_x0014_JF6üÂô?	Nus3ïè?6ïÔ·ó?\Ã»Ð! õ?X*_x0003_Áºõ?Ú¨_x000F_ù~ã?-O\&gt;Jó?ëÙ¸&lt;ví?Î1ý_x0004_I³ö?ÞÝT¾vê?_x001C_HÊtà?t'_x0007_WäÀó?F®üåð?*=åÅmæ?_x0002_Ðý_x0001__x0003_+÷?²ç¨¨ñõ?_x0019_^`qà?ö[ÚF6ð?H³S9 ð?Ù§ÏÆ[õ?-ÑïS'ï?}@QcQQã?Ä&lt;D¹0â?*_x000C_(_x001A_`Bö?_x0016_¾Iøð?ÔZ{ù_x0016_ë?_x001A_ã$È_x0008_Rè?×kÊ°ï?±Gß_x001C_è?UÅ_x001E_mõ?ÀÛ*§Ü÷?¦èþ9ä?.ùÁ@Ðá?ÿ#éY²kñ?Î±è_x0002_{_x0004_ì?t_x0016__x0003__x001D_äë?¢ÒÖVjÐ÷?7Í&gt;S¸ä?&lt;é¾«çó?y_x0004_Ö?Àê?F06ð?_x0004_¼ÛÚÇöö?¦_Ø­ÿì?é¨NéC÷?_x0019__x001C__x0010_{ñ?H_x001C_ÙnÞó?_x0001__x0005_Ex#L ùê?óGÿA±'á?Uu¤±_x000C_¨è?a¦{ÊUüæ?ÄÄ!_x0012_)pæ?gN_x0002_ðÑÖó?ùv.ýðZè?é_x0019_¦ëì?ÁòGô&gt;õ?Ú@°!·ö?Ðº¹ì?6R©ô?Zø=%;ñ?qÙø_x0003_v¦ö?_x0005_ÞºÒ¨²ê?lé:®k÷í?_x001F_z¹Iòë?³c-fæBë?_x0016_ "4fLì?!C¢=¥|ð?±m_x0014_¤çî?_x0001_Aê¡°eá?k1×âæ?Õt{4ð*ñ?4_x000E_óÈ\÷?³ö¨'Rë?:uáçë?±ìf_x0001_²ãä?_x001F_àÍÜjö?ë·	YÆç?Â_x001A_Ö_x0004_Bã?òWu_x0001__x0004_5í?_x0010__x0007_ç]S_x0003_ï?_x0006_)Z_x0005_Qæ?^{ç5ºñ?Éx_x0016_xp¸ï?$Ø_x0015_©_x0017_¾ä?Î5ïóÛå?vtVüÎ)ð?:=~¢_x0008_ç?Ø_x0012_yê?Ý.8ó?Q5i-õ?n_x000B_à¯ñ_x001C_ã?â÷1OÝ_x001F_ò?}óÕ_x0006_Âõ?äz_x0011_ª®{å?BSó_x0014_}ö?£I_x0011_Í_æ?þY_x0007_râ_x0001_â?DOã¨ènë?Ç &gt;â?_x0016_å_x0012__\à?OëÆ¼_x0017_Õñ?¹¿ÒG:äç?fèTÿRðö?ðf_x0011_ûà?T_x0003_Vv@ã?_lù¦Ý_x0005_õ?KÛ¸©.è?óY+ ó?¤_x0019_¶é#cã?_x0002_N{¿ïó?_x0001__x0008_%þ ]_x0003_.ê?ÄK_x001A_6ý÷?Û]&amp;_x0007_Íâ?púÕ|¨÷?ÂÄ_x0005_k_x0016_ó?rã_x0004_À_x000C__x0019_õ?'P'(ô?&gt;_x0004_Cð?huX}¤_ö?_x0012_ñ(Ï[;ò?uÝ±t÷?"¹,_x0006_©Öá?_x001D_±A´ñ?xt_x0001_¬¹³õ?D_x0007_S²°ðñ?Ç:Ï¹_x0006_è?s@_x000D_gì®ö?¡ÍÌKõá?_x0004_Í~å'ö?ìÊÇ_x0008_Üï?|wtHh¡ô?_x0004_ÃZÖä?¢Ü_x0017_V@Äó?ÐÁ4VNò?_x0012_H`°ìÓò?-º_x0012__x0002_áó? o)4\tö?h_x000C_Qß_x0010_¼÷?ôÀÌªÑ}ë?Þæ¸¦äó?{}~O²Æô?uzû-_x0002__x0003__x000C_ó?á¹&lt;vbýê?c_x000E_¼¦Eªà?ê@_x000B_ÊNûò?_x0018__x0012_7Â©gò?3ØKxUê?_x0008_;_x0007__x001B_ð÷?ß_x001E_mêô?_x000C_¯åÇÆó?o_x0003_¡_x0001_ýè÷?]¥¤3CÀñ?Ë0õ_x0019_÷Qì?ï^½Ôî?_x0015_üÛ­ð?²õ9Feð?_x0018_5­ìÏî?jÊ7_x0005_Jéõ?Êi·±(Dí?£¡µëj(î?_x0016_nñáGýë?û«:t_x0008_õ?ð5øÞ¼_á?_x001B_óñfáö?"¼¨Ì­î?Þé_x000C_LÀè?£ÑRýpÀï?£_x0019_´@ö¶í?MéØ¿¡â?GÛÒ_x0015_Òè?ÏE6Áë?vLÿ¨Ýö?B_x0014_Û7Miç?_x0001__x0004_ÞF_x0015_Üí?¯O_x0002_Qó?npó¸»ô?Ör+ø_x001B_ó?÷?ütô¤ì?¦	«¢4_x000C_õ?ºuÃõ2å?äa_x0015_x_x001B_ì?è_x001C_mÆBuò?KDOI_x000D__x0002_î?TÜq?!í?Ò_x0007_Âló?|aÕàM3ò?Ö_x000F_ñ_â?\U5¨é?²÷ÉDõð?¨Ýuô?_x0012_¼3Õl¹æ?Y_x0003_Náõ?À[þ\ßæ?§HcÍl÷?h Î£×ùô?VRT¾_x0017_à?ÅG_x0006_{(Èå?¨ªç:2õ?N-[!æ?_x000F_¡é_x0015_|¾à?~X_x000D_&gt;äõ?$_x001C__x0018_ó÷?&gt;d­æsï?Fï6_x001F__x0013_çò?ëj´_x0001__x0002__x0005_]ê?½üÀvé?_x0002_Õ &lt;_x0015_õ?ÑÆoÛnnç?_x000F_o9Ã_x0007_é?c&lt;·_x0011_J±í?\x{Â_x0004_5õ?ó5r©Gè?(µsþûð?àÉnêô?âx._x000D__x0014_ð?åÄ_x001C_Ï°å?.6_x0017_k¼Ðè?_x0006_jIE¯÷?jZ#Âa÷?c«©(_x0003_©â?(8ëò?_x0004_ÚTV¯Çâ?q­ýX¶wå?¼ªÉ_x001B_Xï?_x001A_¢Q¿_x0011_õ?_x0011_¿_x0016_¢/ò?i+¸_x0005_	_x001C_â?&lt;é_x000F_&amp;¯&amp;æ?ª&gt;òVñ?ÿÙSÇ ÷?ó_x0010_Iö_x0018_ä?=ý_x000B_íZå?Å_x0005__x000B_MBì? OZîF¥ó?$þ@nö`ô?_x000E_q°¬Gæ?_x0002__x0003_~³Â±²_x0019_î?¦_x0003_ÕVë?ð¦ô{ó?(¹Uö_x0013__x0003_ë?~¥d	|ñ?D#(2ì?­­_x001F_«]î?7Ì	ÜÈé?¿Fk/óá?Nåáïlð?ÿkÖdCæ?_x0003_cöÞâ?¿°Û}ï?Glf*4ì?v4-Øç?×-úÇà?~ÙI®lï?0ê½=ò?!8«Lò?cxòç_x0012_ í?Of\dÝ}ö?øQ±ô®ê?h=éÍæ?&lt;;ö¡_x0010_ó?|Äë]æÈõ?©X¸µgê?ÀkÜPvÅ÷?T_x0001_m-øGõ?qø_J_x0013__x0002_ò?ªåá?Ñøé?ÎW_x001A_á_x0004_­ã?ög_x0004_A_x0001__x0002_®ñ?WP9$C9õ?»îv_x001C__x0017_à?à:¹o^I÷?^_x001F_U¥æ?üßÜgô?4_x001D_2_x0013_×Åê?`Â9Ó´ò?ØÎ/E2_x000D_ñ?Ë_x0003_·wë?x_x001A_&lt;ËÖòó?ê_x0015_Ã'?å?"YAÔUîð?£e_x0015_b­ì?ðUu=e_x0006_ò?_x000F_ºu(lä?«ö¾Ï_x0013_¸é?D¥F$·â?¬iþþr|÷?v_x0019_ç[_x001F_äà?6_x0019_/º¬ñ?&amp;_x000B_ÀXÛÉð?º]Zã§Uà? _x001F__x0011_Ï_x0018_úõ?2¯ÂBõ?þ$':åÊö? Ö¼àûîì?ê±_x0015_øì?Â~ÆÓ¢¤ô?10%_x001A_Èî?d_x000B_¼vG§ò?xKjpá?_x0002__x0004_z¤_x0001_JXýô?@_x0011_m¨Ò_x0013_á?¿X=S]£í?ó¾&lt;_x0013_x½í?ó){a½õ?þp'ÆÑæ?ôå½¢°_x0006_ó?èÝ_x001B_å_ä?_x000D_{úÙ_x0014_å?ÑÆ0¶[ò?ö²EòÜ_x000D_ð?¼QqKô?ÎæIvºè?rº§7g_x0013_ã?%._x0010_·Åìë?&gt;iÕËqüõ?ÂH¨H´_x0003_ô?Ø¨ø_x0005_ö?ÐN8ñ?_x0014_ûúÓ#bï?_x0010__x000E_k`¾ßð?ø{ÐU_x0011_õ?½÷æSRä?AÁé{_x0018_2ë?êU	ô5÷?nJ._x0014_Lé?¼_x0014_G*ð·ã?è¹Ç»_x001E_å?4!_x0006_ÆÂõ?_x0013_Øã2ÿ_x001C_ï?Ø¯ÅÅµ_x0018_ò?Òý_x0001_ý_x0001__x0003_W÷?f_x0011_	jñ?_x0008_ëSV-÷? _x0007_£_x0003_»&amp;ò?oD`*_x0007_N÷?X§N_x000C_ò?¢­QôBô?$Ú|æE_x001C_ö?ñ$uó(0ô?óG¥7Íë?ôWô_x0004_&lt;é?_x0008__x0005_ÅÂé¦õ?Þÿð²W_x0006_÷?Ï_x001F_H_zî?4ê²_x000C_ðbó?Ê¹_x0011_Ï_x0013_ô?ó_x0008_Àì=ç?_x001A_Q¸sDì?8wiÐí?ìÎÜt¸ñ?FÖ]°E!é?~Á%è_x0015_/ñ?¬Ì(Àð?ÄP{õ?:EbÛïÛö?HmqàAC÷?_x0008_àQ_x0010__x000B_ª÷?=_x0002_`«Ëõ?vfUI_x001A_ô?²o0O_x001B_ê?k¯LÕWhè?`ãq£_x0014__x001F_ë?_x0002__x0005__x0010_Ëêï?´_x001C_Î+¾ñ?jÖ3ô?'QúòÔ,è?Éo_x000C_'Qá?ÂÂ$xôõ?ÒÕáçñá÷?_x0016_åóßPô?.xÛ_x0017_àì?Ùa|&gt;B°è?§K_®kpö?(ÄÐ_x0005_Ï6ö?_x001E_+{_x0017_Ðôó?]À~¶_x0013_æ?ô@_x0003__x0001_lià?¦øíÓS#ò?õèJ_x001E_Üà?ÔU;"[	ê?xsïÓ@é?_x0018_¥_[=Wð?N4k°±½ó?_x0013_ëkõBò?_x0008_Áv_x0004_¨Zñ?Y_x0012_³_x0017_ä?L¥W×2ä?ÞÐ5u&amp;zð?Z$¤_x000C__x0019_²ó?ÇÎÜmNè?_x0013_º&amp;«Í,å?±WLÇ ºá?o0Ät¥sã?ëzÂÐ_x0002__x0005__x0005_ÿ÷?Ådù¤$õ?&lt;I\Saà?_x0006_#e_x0012__x000B_ð?³ì/ _x001D__x0014_ê?JõÜ_ë?,¾ïIÌïç?#Éóâ_x0008_ä?;]fÍ*à?W_x0005__x0016_çí?°_x0007_Ó_x0013_RJí?0b?8b¾ì?0ú«_x001E_`Éì?ß!]¿L-ã?_x0004_IË+_x0007__x0017_ö?|t¯+  ì?{)_x0001_:^ò?¾_x000D__x0019_ffé? èºYì_x0004_ð?'Í«gQà?¦êÄ÷?ª_x001D_,O(_x0001_ä?.ãô}Rö?»EL_x0006_2ê?&gt;Ö_x0004__x0017_Ô¡ñ?ªø+NÞî?6_x000D_Z Y÷?`aû¹4ð?Wp8©_x0006_·ë?jt _x000E_êà?_x0001_1Û^Ä7ç?_x0003_ø\k_x0006_å?_x0002__x0003_º.t¬BÕ÷?PXm1Ó_x0003_ð?ûh^&amp;~¹ò?2ÌÎ_x000C_`Cä?Ó?½õï?øËÈ¶_x0002_õ?µ2Û_x0003_³_x0010_ç?ÿo2?­Òñ?¬±Ï{bê?GO}@ó?Rù_x001F_Tã?gaM¡0÷?_x001E_¡¢Ò?~ó?GÄõ%Ûõ?_x001D_=ô_x001A_ÎÖî?[ÓØ»Þò?Z_x0011_¤_x0002_ô÷?^8ÜmUð?ÜGÔPT3ö?ä¥8]_x0005_´à?ÊS_x0014_íW_x0018_ì?\%hº_x000E_ã?TËÕ^î?¼°:÷Ýì?¤_x000E___x001A_¦_x0013_÷?Öo_x0001_p0ï?7rÖÔÕð?©_x0008_î_x0005_³ò?ª©W\õ)÷?úÑÇóêé?ùãÉÑ_x0008_ñ?lò}0_x0003__x0006_ò?jóâÇ_x000C_ïä?_x001E_A!_x0001__x0005_æ?_x0005_þ_x0004__x0015_ºá?_x0001_~Éxß ë?_x001C_U\oöå?ä3¯hRØñ?°©n_x0004_Sò?¸\W_x0002_;Fî?ªóò¥eë?ß&lt;µ*"è?á'_x0004_(Z;÷?!}pËÜ9ë?«¬Ñ_x001D_rÑï?ò­xöÝ9ì? ?Ê¦ô~ò?Í¥Ñ!á?¨)_x0005_á?_x000D_t.½Õõ?_x000B_«Gëö?ü6en¢è?µÒ¨Ëô?IF£[ùò?= _x0006_-í?§süÝ°æ?Ù&lt;»ØÊï?¤xE;0Aò?Þô,iõ?«3v_x0002_ÏÙ÷?_x001B_[F÷Öå?º_x0004_D×þö?=_x001A_ëî:ð?_x0004__x0005_áNßÀ¡ï?~þ_x0011_ßÑ_x0001_ó?öûðJ©Nâ?[Oñ¡ôâ?`!§,!¡ê?_x0008_jn_x0001_îÝë?Â¤Ñ|ó_x000B_ô?4|ÕA%V÷?_x0012_¾øÝîáí?¤_x000D_üqþã?_x0001__x001C_t_x000B_×ðê?_x0004__x001E__x000C_í¶ð??á}§öëî?üz~Àþò?WÑóê_x000F_Fà?-æß_x0004_´ó?_x0002_×ßU_x0002_æ?&gt;^*Qlã?_x0015__x0016_Û$på?+{(_x0016_*é?_x000C_ñ¸ì]ó?^¨Î-Uxö?Oó|8q_x0003_ã?AÜ1&lt;Úñ?ò¢¾Pþñ?Ø}ÇÁ÷?AîA_x000C_ö?Ôåi´÷?(úgÄñé?æsR_x001D_Uí?»gåNõ?Ù`Ç_x0001__x0002__x0010_&amp;ã?7_x0001_ÿ=_x0007_î?jfüÃ_x001E_ñ?~aÅ_x001E_÷?¼ø_x0005_¬jnò?¢_x0017_ör9pì?2V_x0016_*Âi÷?H p_x000F__x0019__x0015_ñ?!_x001F_F¥Gå?/_x001D_¯[´ã?º_x000D_ïnbyô?@N§"ö?WÞô§EFö?ÝÛ"_x0008_Àâ?ý8{¥Þñ?8­&gt;gðé?_x0012_âæûýï?ñòtl8ê?øÎóô×õ?Kððv«ö?asß_x0001_cRõ?Ï:õ1Îç?øC_x0018__x001E_'ûè?f=ø=ð?´LjÕ¬#ð?ÐÚZSÓØó?©]5b_x001A_vì?tÛç¦©ï?v`_x0017_`_x0014_Òõ?OÎ@òOï?öb_x001A__x0005_E_x000D_á?§¯¬R6î?_x0001__x0002_çîlp¸ãô?	@¬¨ôà?¨·¯¼_x000F_ô?P_x000B_Æ%ãâ?}ì1:Ææ?_x0014_QÆÄsFã?_x0003_Í×JÞ?ñ?*±_x0013_¦ø_x000E_ä?&gt;AËB:á?NðÎpªë?&gt;ÈH´Ëó?_x0010_Û\É1þó?Ä_x0002__x0018_ÇÚ_x000B_÷?r´á_x001E_)_x0011_÷?[Co_x0017_Ï_x0014_æ?îüÌxN@â?/sÞü¯³ä?_x0012__x000C_ÌZà ì?ch¼å?w_x001C_hþEï?_x000F_Íi]_x0012_×â?æql¬ö?±;&lt;%%â?"Ø_x001D_¥ªTô?^_x0005_8Ý=îó?FSx :×ô?_x001F_Põ3_x001A_&amp;ç?:Bcã?¶ø;6_x0005_aõ?z_x001C__x000C__x0015_sëã?ÛH©YÏá?aD_x000B_è_x0003__x0004_&amp;ð?$½Ýí©ó?ä¿¿\Õ¤õ?i°(_x001E_tá?_x0012_/Ê¢ð?_x0003_#áñ%æ?&amp;»Re¯õ?Ú_x0001_óÁ&gt;ï?Ïy9ôýô?Y@1rò?6_x0014_WûV·î?0äqëaò?ÓÑ¹Zi_x0017_í?÷Æ³_x0011_ó?a®¾²Þê?Â_x0007__x0005_|Ñð?Ç	F¾xËã?~§©2_x0012_Øí?¶³ÃXµ¼ò?SD4õöã?_x0004_Ò_x001A__x0002_mí?¾ö Ôå?®u¦áFó?¾fmÝ¯ð?à:6P_x001E__x0019_é?hç3ä_x0011_£á?üyÒì_x000B_ò?{§Ù¶=_x0015_ê?:ã´íztó?VFLUs_x001D_ñ?k[Hl(mé?}_x000D_òahå?_x0001__x0003_W¤1®é?¦³Ñû~õ?Òà.²ÁÝö?N_x001D_ì¥?Uó?_x000E_¿_x0002_;­Åò? dOQÝHô?Þ0ÿtÕ!â?M¹ðãå?¼_x0012_Ívvð?üØQ**ªõ?G_x0012_"zô?à¼ß_x0002_KÅñ?Bæd|9í?c]ý\Å#÷?_x0008_Ã°)h ö?°Ýo:ó?åÏ_x000E_ò?ÃÕæé¶ìæ?à¡°Ãzõ?Lmâ_x0017_£ò?f©òp_x0006_Dõ?\_x0013_&lt;#Âuó?¢ïx2.Hò?ú&gt;ç£ô?¬n^átñ?_x0017_&gt;DMê_x001B_à?D:íÃlïí?V¨_x0010_½ä?_x0008_âÀm_x0014_ç?è"·õfhí?7TK)¨oð?T¡g_x0007__x0001__x0004_í§ñ?_x001D_ãjë?&lt;}dÇðYò?_x0011_Ó«\s}í?_x0001_¬Ä#Óìå?_x001D_yEóóö?uW­_x000B_Utî?±_x0002_cÂdä?+ìTÙkXæ?¥WÁ¿ íô?z_x0018__x001F_Tõ?¥w'²!ç?¨_x001F_UïÇä?mÇísvÚò?ô(Ü?ãñ?\0kUò?»â5ßì÷?SÂøZï¹÷?p«y'N¸õ?;¸wçKö?tý»úq_x0006_ô?dçõG"î?_x0019_à@_x001A_÷?Ú­0/_x0012_è?aÜ_/,ä?´*_x0004_Êüñô?¢Ô,¸4ï?*Ñ1_x0018_;à?çÔ²F_x001A_ï?eoéÅÀö?èUÚj{_x0003_ñ?ÏP_x0013_æ¶å?_x0001__x0003__x000F_øÅ.üvï?*4`lÌ_x000D_è?û_x001E_gÃö?~%Úûä?yû.çä?¤&lt;ñósÌò?/d´·5Ré?BÄyÈ¨_x000F_ö?ä!| æ?~Ñü}ÒLñ?ðîù_x0017_ÀÑó?_x001C_ÿ-_x000C_¡¦ç?½Ã*3a_x001F_ê?£î×5&lt;è?¦"_x000C_7gï?(Ý]_x001F_-_x0018_ô?¢|QäVô?åÔÌzÝé?Þá¡¯ò?ªëLõï?çÀY&lt;ªæ?2¡ì_x0002_z_x0015_ð?_x001B_Û&amp;r_x000D_î?_x001D_/_x000B__x0016_,ô?5U~_x0001_£å?×@¼³¬9ê?·²§_x0014__x000F_õ?"k_x000F_]3Sñ?¼_x0013_n:ð?R)PJdö?ÀÕî÷Ýé?9T|c_x0002__x0004__x0013_Xö?(¤Óà&lt;Àô?Ü©_x0011_ÿ½Èñ?ê	&gt;Pä?ù_x000D_)\_x0010_Úõ?4_x0004_ª¿*ð?ÏòH_x0007_¾_ñ?g¯ikûåá?ÔÖ:ºë¡à?ÅÄª_x001C_Dî?_x0003_¹(_x0005__x001A_ê?nEvnÊ_x001D_÷?êÁ0_x0012_ùæ?c_x0016_=h(ê?_x0006_ô&gt;æÞô?`Ü &amp;_x000B_Kð?®âù}Âð?Ûm_x0012_G_x0016_'à?ìê5&gt;/ð?ôä¨$gö?ñ±jl_x000E_-ì?Q1pçf5â?_x0002_'§õÄ:ö?&gt;v_x0001_ö?F&lt;qFåã?­éÝô_x0015_xâ?F_x0003_-*Mñ?_x0008_ç1_x0017_4à?Ç¥íÃ_x0015_óò?./ZÆ¶ëò?º9ó_x000D__x0012_Ûì?h)_x0013__x0002_Là?_x0001__x0006_ØH_x0004_5|Ü÷?¨gE_x000E__x0011_á?fï·Îô?v_x0011_Ç~k_x0005_à?_x000F_&amp;÷0î?sº¹-Pð?_x0005__x001B_³~	ì?_x001B_Ç×_x0005_ö¯ô?R|ÿq_x0003_²ô?ìhÖ_x0004_%éê?ý­ÇoZ½ð?tÓzö?æR_x0014_krüâ?tøYaÇ/ï?Hj /¢_x0013_ö?Ý7Ò_x000B_Èö?½Ü#º&amp;±á?=_x000D_¯l_x0011_ñ?$º)v£÷?Õ}W"í?_x0008_¯_x001B_Òö?_x0002_æ¬%%oè?WýlªJå?w_x0010_d^é?Æ`w[_x0004_ìõ?°«(f@áá?_x0010_V_x0018_âzã?¥T§_x0013_ò?_x001E_j»¥_x001D_Ôé?äwÊm±Qö?_x0018_2½_x000C_ãëâ?ËwJà_x0002__x0003_ySç?=uÏÆ!_x0013_ä?w_x000D_Pö?¶!_x0011_òªcì?Ô´_x001F_Ê\ç?®Ñ_x0012_|?ó?¤MÌª½ö?_x001C_¦b£e[ó?Úà_x0016_,ó?Þx«mg_x0002_ð?ÈÿM_x001B_«ãò?x-¨Lí_x001E_ô?G]Ù¤î?_x0001_í8¾Hç?æJ+79eô?5qoédñ?|97ZÐÇá?÷_x001C_W5_x0010_yé?_x0001_:ü_x0016_Æè?~(]&amp;Ëñ?ë&lt;xÏÎô?_x0010_UpÚrõ?_x0002__x0011_¯$_x0013_í?3 DÕºR÷?M4C¥.»à?Os¸¥½Äã?Q¨qÔcïç?À¬Þ#×ã?ó 4'Mwæ?w«_x0002_ñ?o¤ioî?è)ÕäÙð?_x0002__x0004_òÂSÕ?ô?ü¿Ç÷?°*ÂÔìð??}­_x0004_dõ?1Ì^²×ö?+²'ÎÎ_x0003_÷?Ò_x001D_"Ïõñ?ái&lt;_x000E_;ò?á/_x0002_Ôvä?	u_x0019_Mö?&lt;:q_x0001_lÔç?0É´ì_x0003_ó?£ Yí?yççwç?Ä¨G£(Îà?&amp;-ßÿËå?¦gÓÓ2ñ?/ ¿õyZì?%U_x001B_Èhî?3!¹¼_x0015_fó?jo_x000C_ûNî?ëÿ_x001D_Õ_x0018_æô?¥nQ_x0003_I*õ?z]_x000C_«¡å?Ø¡ïI¦ãð?Îl4È#ä?ÕùPtñø÷?X¯û_x001E_-üñ?j`FÐ_x0017_ó?â ´¡Eñ?­´_x0012_°Íò?_x0012__x0010_~­_x0004__x0006_Ú÷?,^p2Ø­ó?oJT_x0001_Ð®ñ?õMÃÄÁ.ó?gÚY_x0011_u¹ð?xõÑ2Ðã?Ä_x0002_Z/¿íñ?|_x0014_âmö?=N3_x000F_c_x0012_ï?Úop\_x0013_wò?6Á-=^õ?Nà+"ô?lyâBÉcò?D0"(_x0005__x000E_ô?/÷BµDxõ?²£_x000B__x0001_°×ò?d_x000F_añ?~7KVsè?Òk,[_x0018_ñ?Þ°ÿ5ó?Ò#nË_x0014_ç?ñ(_x0016_-)2ç?._x001F_n¢¹d÷?_x0007__x001A_Õåö?_x0003_ý_x001E_©¦ð?Ô3'sô?VAëhó?9»ÑNóä÷?_x0008_¹ôá_x000B_5ð?_x0015_¯OtëÆð?_x0018_jj÷'ó?í/¨èÁé?_x0001__x0002__x0002_zµÔ|§ä?ýh2°ì?èA]äEÒô?1_x000D_íe3ñ?vTBÕ¼ä?þÞ±Ñã?öD¿»rñ?_x0004_VEßï?òêµ_x001F_ð?¦Z7¾PXç?,ªá[Ôæñ?ßCÜmÑì?2_+/õ?©Æÿðò?ãÓé_x0015_sùç?º¼Ôßl[ö?°Å8jÃKñ?u_Såz1á?3¥=$ë?5_x0015_BE÷Kê?húêË%_x0016_ò?_x0004_p_x0012_©¢ã?ðöã²_x0003_é?¢].&amp;ç?È÷Vü"'é?þðyÇiâ?Ô_x0002_;_x001F_2_x001A_ð?7³½yÊað?bÚµa_x0007_6ô?«âa¦_x0013_Æí?º_x0013_H7¥Ùô? Úgô_x0001__x0002_Ñ÷ñ?lù¼ÐÉà?_x0003_u	í?1_x0012_Ø^Ükô?0-t¿d-æ?þ_x000D__ë$ó?Î (~­å?¦_x0018__x0001_2\ô?­©Á¬Ëê?ÀN,ØULó?_x001B_°È_x000C_ë?qÙ_x000D_ò¿î?&gt;ÝÜ4Ø±ç?Jé]qýö?¥³b½+^â?*·%1àbæ?4ú$¤¿%ä?ãl_,â?^¥À1_x000E_Fâ?ðu_x0018_§û_x001E_ó?&amp;_x0010_Ô-é:ô?G´#já?_x000E_ùÐ_x0011_8ò?0_x000C_ëc]ð?5¬_x0019_0£_x0019_å?_x001D_eå#¯â?b&lt;äw¨ð?|òh´üç?U^Ç³ð?äy·¡"Rã?Ø&gt;s¡:ô?|©ºÞ{é?_x0001__x0005_ZS_x0001__x0002_ÿÚ÷?ÍÊÓ¹Vì?_x0019_äù2rY÷?ú·cíå?±¤!_x000B_²ñã?4ï0_x001A_Þ_x001D_ñ?Ô@/Tç?¼]ß9÷??|ââUí?Z=²¯èó?×FÝ@lð?4ìÅÈá)÷?DÓxÙòÂê?_x0014_m_x001F_&gt;^æ?þñÖ2öî?ùÔp&amp;_x000F_÷?PÍQ¯}_x0003_ó?Ø«ï3_x0002_ô?ËPEIk_x0002_ö?_x0010_öR`Wò?¢eEV÷Dó?¤-¢HÁmó?ö_x001F_h,_x0019_ûó?£`Î¡¹Äï?¹ áîµè?-`BÈÅÂé?p¶Sp&amp;¸ò?_x0013_adv"_x0004_ô?_x000F_øgÊöð?EÇÙ6î?wd_x0005_ÉûÌí?ÚÅ3_x0001__x0002_)_x0019_ó?Lñ_x0005_¨ó?ù;Ë¯ê?Y="ÝÔâ?l3Â~ðó?À¹ Å`õ?_x0011_mAq×Àè?_x000E_W+8\÷?9Öâ_x0002_w#í?à_x0011_Eú¡&gt;õ?xFÃ+áõ?IÚ÷éÝaå?µOFÌ_x001B__x0019_ë?ØPªÆqõï?_x001A_@\_x000D_é-õ?´_x000B_Î+Hgí?o5çÝYà?_x0006_©ÓÌ9ªñ?85z='é?Õµü7Úç?_x0001_ð0º½ã?¸q_x0004__x0011_Ðï?~_x0017_××|Íõ?Áx½ð7ð?:ä|#ò?H¨1BßÖö?Y³ñîª_x0013_á?A!ýä «è?_x0018_|g8è?T­_x001B_¸°H÷?Ú;X¯Q_ö?Ái_x001A_üãï?_x0001__x0002__x0006__x0014_1Ít_x0003_ò?SÔ"Òµ\ï?Ä!òhQì?gèC_x0013_oSè?ud_x0008_Ïâ? _x001D_ÁÐ]á?_x0001_±_x0015_âIÒç?Ò[cZÚmö?xZ0Kô?_x0008_î=_x000F_cò?*$¼Ò_x0018_ã?Z~ûÕrô?Z_x000C_Ðö?x¬ñçSô?À_x0017_&lt;vàåñ?%ø¥ÛcYë?ÖyM¸àF÷?_x0003__x0004_ïDçì?ÕÌÜF_x001C_kô?à3¢=äå?8Hw"Ôûö?	!ú_x0018_ÞKê?Li·¶é?_x0008_ùå_x001B_\ö?to1ùñ?¹ñû4üô?À_x0006_LÎr_x0011_í?lÂ_x0006_ðìµä?DS_x0001_?Å_ð?BÂÙ&amp;ï_x0008_æ?ª®Ùï?U2ÿù_x0002__x0003_Bî?_x001F_÷_x0011_Àn.î?ä$°ÃA_x000B_ò?!AÙ9yë?Ùþxp:Pá?4ÊNXÀæ?~a_x0018_bM_x001C_í?FK¦W(x÷? ü,JAô?BTG4ö?2°T®3qð?_x001E_ÿÝÔ_x001F_yñ?_x0016_á ºLö?_x0001__x0015_Z±+ò?ñ _x000E_É#;è?°_x0013__x0016_þç?öuüÌ¡÷?¹~D*Sê?fGð¶ií?p3Åz»ëï?öCFbÞ6ó?Î¼¹_x0014_ñäó?¯Ñø¼6ö?óVõ=ÌÛö?KC°Be½ì?_x0008_¾ë2Õ¢ñ?2Ù¿²;ë??: _x000E_èñ?u.ç0_x0001_è?¬m|¢Foö?iJÔCô?n0Á«¯æ?_x0003__x0004_&amp;}_x0002_7_x0001__x0001_õ?àg­eõ?ÞZ{ïÛ(õ?\w_x000C_-çañ?ê_x0008_î5_x0001_å?0ßÐ&gt;,ó?cjÏ'íµï?~¨±¤ê?µ_x001B_9õ_x0003_ë?²{ZRtßë?Ä$_x0002_Þ(î?òåÓl¯âó?Èª-tPò?x_x000F_üj-°ê?üRtÎlÂö?H·ìÄìô? ªðÂËå?4À	¢ ò?ÆO{fö?É â5õ?_x001A_öÅ¥&amp;ð?(_x0008_}W©ÿó?O4y_x001A_Tð?_x0012_D,ôj§ì?_x001A_tX«ÓOõ?0*ëè?T¨zÈù÷?_x0007_É		_x0007_®á?	it_x0005_n+ë?þ,µ¾ºä?Ð3#ªU2ê?¶Ô+±_x0001__x0004_Ïm÷?¤?_x000D_#rí?qí_x0013_gÉ_x001F_ö?ýß_x0012_/d_x0012_÷?WÏàH%÷â?ôµUcFò?_x0012_»_x000C_ð?!³Fú¢á?éGt_x0007_ó?pdy¿[ð?¬¥_x001E__x0019__x0013_ñ?ÊWÉ~þ)à?óÏ³_x0003_{?ì?w1_x0013_:Øá?ß&amp;p´rñ?_x001A__x001F_w&amp;½_x001C_ð?y¨â_x0007_Ô-ì?	TU,­à?¨³d;pyô?¬Z¾_x0012_ï?Ü5iÊPë?¾(³OZõ?_x0019_³©IÀò?_x001E_4'bô?éÿ&lt;ÚÕí?_x0003__x0002_*Zó?'Û_x001E_£_x0016_÷?ðîP8+Óò?_x0002_bú­¦ãã?GTA´vÉô?$_x0004_õEN«ô?ÂÎÕSgæ?_x0003__x0004_0_x0010_­vAßö?é÷îÊN@ñ?â$_x0017_ÅÙó?	°ÚÕê?Ìá1,¢8á?=;g?êHà?_x001F_/¼áÆÃõ?_x0007_Òßêîõ?Î·¤­ê?wæmhô?Ö_x0004__x0001_Q_x0007_ö?ò_x0002_N	¢Óô?_x0019__x000C_Ê(àõà?_x0019_MÓöPõ?n£._x001C_Há?.dv¾ûfâ?ðc®J)ñ?ªTHL	ö?NÀ` Æö?9ÁVÖàâ?õÕ»_x001D_õ¯÷?0_x0001_åí?4ssRñ?,_x0010_cC_x000C_ùì?_x0014_7{J±ö?Í_x0008_a§TÅã?ê&amp;¢,´óð?_x0002_õ­6ñ¦õ?xºç±´~÷?*êmðó?DßPÃSôö?^z_x0001__x0003_¡ê?ïrx¶Yô?òÈ®ûpÇð?_x0005_4wäå?ô_x0003_Î¾ä?Ðyû1ò?6'5SÑ÷?_x0013_.¹±_x0007_Gã?JsuJóUö?2g£eÅÈí?_x0017_²4"î?Ä_x0015_¦¿¼_x0011_ò?~Ý&amp;5h0é?2ÿÝL_x0017_õ?F_x000E_;hSüè?°_x000E_R_x0010_ñ_î?3dÝõñ?ö÷jIhñ?¨_x0016_Ç_x0004_Ðà?LHÝ^_x0012_ó?z_x000E_×¡Úö?_x001F_HÍef"à?®_x0013__x0002__x000F_ñ?¶qÌjZIâ?cgMUÞÝæ?Bö_x0001_ùð?IzóR)zê?ÈyÆÑWðñ?á_x000B_ê¾Pô?.w+¾ ç?åjÅ¯î?lè´iîç?_x0003__x0004_§_êì[_x0004_ó?f»³ÊÙî?ÑnÓÂ_x0014_ ô?§B°_x0016_Í¦ö?t¿¬´:Ðö?T_x001C_Ë®Û_x0015_ö?´&amp;Ë_x0005_)_x001F_õ?²3®Ñ_x0001__x0012_ö?ìB_x0019_PÁ®ò?Vc¯_x001F_¿|ó?^¡!QÁ,ð?ò¸¢ñ±ò?_x001C_cqbÌ°é?øFw÷r"ó?_x0004__x0005_NWÑæ?ó'Ô_x0007_ë_x0003_ì?6¦k=_x0011_ð?½_x000F_ê?¬B_x001F_T_x0006_fö?`_x0011_7½gô?´_x000E_è órî?_x0014_V_x000B_é=ñ?ÁÔ_x0016_©reã?_x0002_£Àñ?kT_x0016_4á?ÀÉ_x0015_£¨Ý÷?"_x0019_Ö*ô?ìØv_x0011_é¬ó?&amp;øº;Æá?ª_x000E_±_x0014_oâ?_x0012_Ò*Áó?_x0001_Ö|d_x0006__x0008_Ùgä?¤é«³ýÁá?âY÷_x0005_:ñ?ì(»¼¤Sä?cÏû_x0011_¤â?_x000B_ÙæÛ"Äô?û°ÃÍ_x0012_ë?$__x0003_4Aõ?Æ6_x001C_ñ?ÕÝÎËí,ï?í\9Àa÷?Õná_x0016_×ã?ÎøÃ_x0004_Ð_x0005_ð?td`&lt;Wã?_x0007_ËV Gá?Êm}_x0017_¯þò?J õÞÞ]ô?;_x0008_qZ÷?`_x0002_ÕyØõ?!_x0013_|pU_x001E_ì?å'[ÝuAí?p§²üð?¼Å_x0001_ü|%ñ?_x0013_þ¾5ç?Ùd6_x0003__x0016_÷?C@ÅQ\öõ?t*uóì?,Äª£_x0016_å?/ÁpÈËÒõ?2^Þ¶õ?²_x0001_l3ì?ö_x0007_,Å¯ñ?_x0002__x0004_Ý _x0003_z_x0014_ô?*_x0016_y_x0005_[_x0016_ó?_0LÎÒì?ædX_x001B_4ð?_x0015_ºÛl×è?i²Ú_x0014_Üï?-L-%·Bæ?E_Â_x001A_ð?:¼ãÑªò?©äÿ\ûð?ÊçèÜUoç?ö$|³Tâ?³PÑ_x0005_cÖà?6¿_x000D__x000C_Òhå?¶oÓUò?ë_x000B_´~íáö?À:¤õ?©'®fÌèè?_x0001_k9³_í?ÕI	×t]î?þjiy»ò?S£sÇ_ì?øi_x0017_V_÷?D8¼ió?ÿÓ_x001B_uí?oH­_x001D_eÌî?q_x000E_Ôó?¯Ô¯G×ð?¶qâ_x0006_f©ã?LZ¥_x000C_|_x001C_÷?xS«ïùò?ÈýÔ_x0001__x0004_ç_x0003_÷?µH8òU0â?_x0002_¿ªÑ^_x000E_ô?ê_x0005_UÁ_x001B_ê?Æm:g.ö?vÁL­Oô?øxCÇ_x0001_wè?·_x0010_AæQ à?_x0003_cç*Öì?G©²¼ë?_x001E_§Æ_x000C_Üñ?Z_x001E_Èó?ç×æ% ?ö?_x0007_Ã¥_gOð?É_x001D_mä/_x0015_å?_x0007_Ô_x000B_DÖyí?«®ìÊÝð?_x0017_º,9_x0013_ã?Ý6Nü'"á?_x0002_vÓ_x0011_Ïà?X]ä©Ã_x0008_é?Z 3òFóô?¦N_x0001__x0013_&gt;í?Ë9h_x0005_Ð,ê?§Ð'[õ?ò\á°ì?ÀQLgÚÛå?ÊDi¤×ò?¬_x001F_ÚS_x0006_ç?_x000C__x0011_iÜò?¡¾lÿï?Ez]+æ?_x0002__x0005__x0004_ÊHa1ò?ß_x000C_Ñ_x0011_Ó1ö?¾]Lï_x0013_à?ÊîHH5ë?Ê¯%éTò?~,Yänä?_x0011_à~ïó?¾_x0014_.Gëò?=åuVT_x0015_ô?ø½óF ÷?_x0018_í^NÆè?ø#ìBö?_x0018_è&lt;Ëeõ?_x001D_U1_x0019_ëò?×U"_x0014_Þ_x0010_ì?Fõ=¶xwó?T_x000C_Ox´7ó?âG_x0013_êÒÂó?â_x001D_M_x0017_8¼â?_x000C_îF5_ô?_x0016_Ôµ)	Áò?*_x0006_Èÿ£ð?Îµ«#ãô?lZRJ_x000D_â?D_x0003__¾O_x0004_ñ?¸O_x001B_l+ãç?$£_x001B_MB¾ö?ÒKû!þÃî?èÛB_x000B_ô?Ú¢ãª_x0001_ä?ð¶_x0011_há?­_x000D_Õù_x0005__x0007_	§ñ?·h_x0016_Äöè?/9f£ä?Ð!!ñ?Åó	Yzæ?±ïÒ¡'éæ?ðï?z ßá?rýÒ´¾ê?_x0013_Ç_x0003_N¥»ï?kò´	8$ô?rÆÍÞÈÌö?rîµfö¬ö?	ø_x0010_â_x001F_Hô?`µÞ_x0008_á?_x000C_råmñ?À¼_x0018_Pë?ÆÅ_x001E_Ôâ?Â$IûYGõ?þýõJ&lt;ï?î_x0001_¿êgò?n|û_x0008_[÷?)7_x0002__x001C_Ë6ñ?÷_x0004_Ö7µôê?_x001C__x0006__x000E_\4æ?ì_x0007_Ò¿½÷? ø°Ú7Áæ?6ãÑq*÷?z?eV_x001A_ö?_x001E_l½ãÁñ?3_x0010_yJ¤í?7Àø'ó?L6Ú`_x0014_Xì?_x0003__x0004_*?x¬&lt;Wí?íèU_x000E_¬+ö?å@"_x000F_Âí?*Mç¤ÑW÷?Ã5öy²3ä?|e(ó?VÊ2¨dì?L¢­×ñí?1õÂC'â?)_x0019_¥$±hà?¢_x000E_?.aÙî?*_x0018_M_x0012_Mä?d_x0012_ÉêÈöí?~@',\ã?]«é_x001F__x000F_ï?Ý]à¬ô?ÉýûÙyZâ?ä_¢÷Î_x000C_í?_x0004_¿sÊç?_x0016__x000D__x0010_k©_x0003_ã??¿ïçëé?_x0016_µÚNô?ÍèÄ+èÞä?ÒNH«Çï?¸_x0015_Ä0Ê¸÷?_x0002_Å_x000C_¶P×ä?Q,0+_x0018_Ïê?°pø7æ?ÎÏ?Zkó÷?!_x0018_ü×Eñ?aX_x0001_4_ò?©_x0006_Ûþ_x0001__x0004_Îð?jë&gt;A½Áð?û·_x0010_¬ò¸á?_x0007_#Obê?³57è÷?à{S_x0016_ç?,_x0015_+S,_x001A_ò?_x0002__x001D_)ÇM_x0016_æ?_x0011_ZAYû:ï?;W&gt;®ó?	7¿ôÒzö?"n_x001D_ÚÒ:ä?à¥&lt;:Èró?@u`MÐ	÷?JhÉËë?6^¯èkî?Ry´;|ð?r¾,_x0012_ïÖô?äÚÄ)µó?¶öhæ£_x001C_ó?*Úßê?Ø·_x001A_-q¡à?à-bq_x0013_Ìñ?°¢~Y,Sï?2ºY±9~ñ?ö"ï_Ç½é?_x0003_ì_x0015_ÊÌêä?´_x000E_êYñ?öÚgº|ô?8_x001E_ÐÆ_x001F_:ò?ú¬_x000C_Ñäíá?D_x000B_¨kHyì?_x0003__x0004_YT#_x0006_ ¨å?ðÒð^î»ç?'¢}¯&amp;ë?S_x000C__x0008_µó?ïqÈ¡+ñ?%q!mcé?Ù_x001C__x0005_$æ?²ÔT%_x0010_=ö?éòÔÎâí?&gt;Í¯gYå? å ³_x000B__x0001_÷?t&lt;¼mbxð?4}Ç%øõ? _x0018_÷O°Wé?EâSÚ_x0002_õ?nCsQð?X_x0003_¿[_x001B_+÷?&lt;!muÆì?:ºîÏÑ³ô?&lt;¯¡À_x0008_ð?ºURiäâñ?Þ3âÍ%!ç?Úâ_x000C__x000F__x0014_é?ô!_x0002_tá?Ð_x000B_Îê6&gt;ò?_x0004_Lºæ¢Fî?T?6Ra_x0008_ó?Ì_x0012__x001F_Qæ?ÑM_x000D_å_x0012_è?JÈJ¿vñ?_x0012_VÜRnë?Ëuaæ_x0002__x0003_ñâ?ð­&amp;NýOó?cóß(âê?&lt;¬àÚZò?_x0011_®vÜ_x000F_qõ?¤'F_þó?_x0016_eãç_x0016_;å?«_x001B_&amp;¿õ?®#¥_x001C_Wé?â+_x0011_¾õ?_x000C__x0018_¨Ò_x0003_â?(õ_x0008_³Uç?_x0002_6_x000F_yëó?ô_Y1Êæ?_x001A_Ýå¢Ú9ê?á_x0015__x0004_¨÷ô?&gt;GÉ¡_x0019_á?òo7äa_x001C_î?_x0012_7ºÁä?ºXVF¼÷?@¹Ï¼ë?ÞXp_x0010__x0001_ï?âÕù&lt;_x0001_Yæ?Û,¡µüä?¹Y+èaè?ò`Zö!å?LÃî}_x0015_ó?/a_x0016_Ý(ä?ñ_x0001__x001E_¯åö?Û_x000F_úU[Øñ?_x0001_&lt;2Y_x0017_0ò?ÄÖ2¥êºì?_x0001__x0006_"_x000E_[û_x000C__x001F_é?x«kÃE³÷?Ôãèÿ¶ì?_x001C_ÓÈí4à?õp¿â¡õè?Í_x001C_É î? i@Cß_x0015_ð?_x0003_Cß58²î?þÆ#UÈò?¸ýØG&amp;ã?sBÚäð?,~:­Üî?&amp;Ù·}Öé?_x0017_Ø wÖÿõ?õë±_x000B_7né?Èð_x0002_Wºsò?¤X$½ÿà?&amp;áçx _x0004_ò?Tåübë?~}ªUé¸ó?ÉÅþ¨«÷?º;æzÑó?9_x0005__x000B_*ç?"Î4kÕñ?ÿÑÏdø­ä?!ZjBrþñ?,Õ__x001D_Ùð?zÄMíð?ë¦=úã?K_æwèà?ðD1æCã?ÉYû®_x0007_	E·â?ã:_x000E_-âgö?_x0002_Ïc¹ð?Á8Lý_x0006_ë?¦¼_x0003__x000E_TAó?È_x0008__x0004_è?ll_x000D__x000F_7ö?/_x0008_¾_x001E_í?zµï'Ûå?ÄLéf½_x0013_æ?³rÎÑ_x0001_æ÷?ë_x001E__x0011__x001A_)á?_x0019_wFå?âÈ_x000B_Éâ?r#_x0011_é[éé?ÆBwà?M®ïo¦wò?Ú_x0012_ù4û-ä?_x0014_?¶ÝÐò?_x001E_.¹v~ð?BÒì]ï?ô¸Ju2ãð?V×®÷iÎó?85bñ_x001E_ô?º¯OÇ^Dë?öa¦*Zé?Þ­µ*ï?_x0005_çÆX´ç?_x0007_éßdâ?PMßÙ²ë?ÂuDGñ?,w&gt;a}jõ?_x0005__x0006_HUTqör÷?ñk_x0012_?¾ôà?rT¦½;Þò?à²Hh÷?¨º~!jMð?-2IÐ&amp;ã?´WkN~Dê?_x0003_®_¨´/ñ?L¥j/_x001C_æò?v`B¯_x000D_ò?¸¶_x0017_gBÅñ?l_x001D_¦$¹Óö?¥½JÌÕÌô?ÝB&gt;_x0004_P_x0007_ã?_x0002__x0002_õ_x0002_÷Gð?ÛÊ8_x0015_ò?_x0019__x001B_-Ê_x0015_â?Ð¿£äN4å?·_x001C_ïhíë?_x0008_r_x0002_7Ðõç?`¶_x0001_g*ó?²{(_x0014_Yï?¥ÃÑ¡ì?(\ÌqÊä?.ÀoÕõ?_x000C_bñë_x001E_'ô?CA	¬µùá?ü&lt;T¶µ;ð?ÆR¾õròõ?×ò_x001B_Eÿí?#üÁ_x000E__x000D_´ð?¯ð³_x0011__x0003__x0005_»%ì?õa°Ðêê?_x0002_Ã÷5tåð?_x001E__x0014_._x000E_µîò?æü_x001C_$¥dð?@í0ìõìö?_x0011_M:»5}â?°öoôèæõ?ôâ´¾A_x000E_÷?;_x0019_Ò(µô?+g_x0010_Ý§÷?&lt;Ê2ä	_x0008_å?X_Üé6Çñ?*°|Õ_x0004_à?Pì«Ò1ð?n-_x0001_Ü|õ?¶÷_x0018_Eå_x0006_ç?_x001F_þ_x001B_'Á_x000B_ë?lÇ&gt;a2í?zs8xr_x000D_ñ?üDÊäì?!]|Ö9ã?	¥3ñ?&gt;_x001C_¬è¾ð?Æ|+C¶ö?4.«L+ô?üÜ¡g£«ï?|½ìT¯{ö?.YqV_x0011_¸í?lQúñ¢ö?Ì·óÖ½Iñ?Jµ¯}ý©í?_x0002__x0005_Îï.áÑè?Ì&amp;ë_x001F_©ºà?hv9%0¦é?[rn÷^sã?Òt­B&gt;Ôõ?¿m¶ó¹ö?È-f)&gt;¼ñ?¦ÖVs±"ð?_x0010_¢Ë0¾Cä?_x0001_K¡· ³ã?Å5ó_x0018_è?K89xý÷?YåEÆ¦üæ?ª_x000F_Ð?&gt;÷?7_x001B_ýT%Gæ?Î¢p¢æ?ÆÔÂïã?îÜÀ`¥×å?QH8£BÅë?nzëJô?²ð_x0015_Ð­å?_x001E_N¶ë?vÇ_x0003__x0001_çô÷?¶ÉéË¶õ?´ÇQ,¤î?Ü%z%|ì?ÚLÈoì÷?Á__x0015__x0011_ïå?â$`}X_x001B_é?¶hÃHfë?_x0014_Ä/©lì?_x0006_Þ_x0004__x0004__x0003__x0004__x000C_ö?Rüù%êNó?üÜ·¾kç?GöÐ4Òð?`¨aïàê?Y½TOÀà?Ð0­1æ?êìQ}_x0007_ë?Â»ú~â&amp;ò?_x0012_»UÏr\ð?h×k}¯_x0001_â?àÛ_x0003_a3ëõ?õ&amp;­éÀ_x0006_à?±Ä_x0016_ùÿå?qõ_x0011_£ä?'k÷_x0019_ÝUå?êsí õ?ðÖÇâÞé?_x001F_óÜ_x000B_ÿò?¤{éèS°õ?_x001A_ÑÚ41R÷?_x0013_¢ê_x0011_Çå?ÔÅö$_x0011_Jå?ðE¯Oñ_x0001_ð?'ª?oò?%ø³¸_x001B_bæ?èèKÒöKò?ñ§B_x0002_îIí?ÂV%g9¶õ?bz»­_x001D_ë?¨_x000D_`¨¼oà?ë/ZPþeï?_x0001__x0002_@&amp;´Ñæ?_x001A_kÈðmeó?âìOI_x000B_ð?ºØÔð¿÷?ðþUØlô?ÆÞ"úXö?dw_x0005_=ýQñ?#&lt;S4_x0018_æ?G_x0017_ô&lt;à?&gt;(EGÌ@â?_x001C_K°«_x0012_÷?î_x0017_ã_x000D_wé?¨" æ_x001A_ï?©ûÂâ_x0018_úé?,&lt;8,//ð?êÎ}_x0012__x000D_Ôë?@àxx©_x0005_ê?"å{=¦¡ð?.AvH¨Võ?µà_x0016_EAç?vX_x0002__x0011_ª_x0012_ä?tÏ¼gàô?_x0018_¢¼Vøcô?T_x0015_v¦éï?vdi9ð?÷?l5)Ê_x0003__x0014_î?_x0006_Öfèãö?OH6¶»î?Úïq_x0014_í$ö? gÙYóåô?à(í©Ï0÷?_x0010_#_x0013__x0003__x0004_	qê?Y°/2çá?Ä_x000E_¶?¬#è?	Ù¤k!Ýõ?_x000E_=wWyï?òhQ)7ò?_x000E_0}±/ô?0þ°øò?âøÖiH_x000D_ä?¢_x001B_Yõ?þóÚÿwä?»¦_x001B_í_vç?x_x001D_æ W8õ?¾_k±	óä?_x0002_pÅ¡kê?úiy_x0011_Ñ±è?_x000C_DDä_x0001_Ïñ?Vô\_x0006_ï?_x000F_xG·_x001E_)í?´ùu_x0017__x0015_ñ?_x000D_ ÁÖçã?Õ¦+_x0014_'á?=À1Ì0ò?_x0002_}xú(£ç?bßQîÎáè?åÀ|/ö?î«ö)"ã?üRÕRøÿð?¾ñ*§ñ?_x0008_¸|_x001F_ä?_x0008_ÙÙVñ?_x0010_1é@ò?_x0001__x0005_ì_x0006_Xô?Nöþ_x001C_Ñá?áWD"ê?@ê=ä|6÷?È!»Äá?Ç|Ø_x0019_|á?ó¨éz4ô?_x000C_5$nuÞë?Ä_x0005_úÖíæ?ÆU"i	ì?O/ùpî.ã?Úw!TÇKé?D´Lî_x0010_có?_x000D_`Ñ¾å?ÔÑJ_x001A_¯Að?I_x0014_å¯_x0002_-è?ê_x000E_þ_¨ö?(þÃ°Û_ê?±_x0008__x0003__x0002_&amp;tô?Öå&gt;_x0005_3&gt;ó?Êõ-¤pÍ÷?.f3x{_x0008_õ?_x000E_Âk¾ö?_x0001_DzÓq\à?§¡Ü^ÿ_ó?:v¢P¼#õ?n_x0018__x0004__x001C_ã?P_x0005_¯¿Åô?Þ&lt;_x001C_Øàà?gÞ_x0018_Røë?Á¢@_x0003_¥ï?Ò­Î_x0001__x0004_åfè?èL¦X;`ä?cw_x0001_n_x001A__x000E_à?S,Ó_x0003_ìñ?ÛpÃíç±æ?Ò üt_x0018_8ô?Ã9S#ö?D`£¦ç?ñW_x0005_ð|à?1_x0018_){MÀô?½m£¯í?è (©è?âÿá1Aé?gì;©hÊã?BxZé?wÁvAÈõ?$$ôÂá?_x0010_îR_x0003__x000C_§à?[`_x001A_ÛRç?TwÝ¶§ò?_x000C_&amp;(Mùxî?4_x0002_WJHõ?(@'U_x001D_&gt;é?fì_x0003_§ä?_x0001_³åB:©ç?W~{]ç2ó?úh_x001D_öå?\²_x0011__x0017_Ýh÷?vÿFÝf_x001E_ò?óp'j&amp;=â?ºrC,tð?4õ%TÎò?_x0002__x0007_§¯å¦yðî?¬¢c¨Gðö?_x0004_ 3&gt;_x0015_Nö?Jm[Q­õ?Ó_x000F_ýæ_x0013_Iï?o»átå?_x000E_jUÿ¸lï?¢ùcèC_x001B_õ?¤²Þ(M&amp;ó?öèVVHì?,_x0011_	võ?¸­Ü%²ó?Üp©¥ÝÜô?Ø]úÜ{ò?_x0003_µü¨¸ñ?Ä}@{0_x0001_í?xÁ=(Uó?å_x0005_ø°ÿ÷?ê_x0018_Àá'ïô?Ø_x0006_¢ÑDè?_x000E_	;FÞ~õ?(1!V½ó?±Çã?N+ETIòò?l[³gø³å?èÂ'úB_x000B_è?ê½e	¼â?4_x000C__x001D_ÖËoõ?qâM÷?XM$_x0018__x0016__x0011_õ?_x000E__x001D_\âjò?ËàF_x0002__x0004_­Òã?_x0016_TRòS¼ô?èS_x0004_àÙ´ð?RÅ"Ñî?mÓ96_x0016_õ?T,í_x001A_ÃÂç? Bô2Õ÷?s_x0018_p8Xê?l1]Éò?H²_x0001_-òræ?_x0014_Ñ?R@6ì?*úh_x0012_&gt;ñ?Æ_x001F_×X_x0011_ã?¶_x0004_TðÎwã?º²%äheñ?U7MÎ0õ?Õ9Ýy_x0002__x001F_å?ZÑÎ2_x001D_ä?r¿É]_x001B_î?ãÓ9ß_x001F_â?ÏP!à lá?¥_x0004_±ùFè? "Dc¨ë?Ï` _x0018_ÅÉ÷?_ÉS_x0007_VÃ÷?_x0016_t¦ñ¬ð?(Ü_x0002_A;òæ?¬E_x000C_B5Ôä?7t__x0003_Dç?f}ä2}¥ô?@¬_x0018_FÝIè?úÝõàHó?_x0001__x0003_ªVMß_x0012_ï?H_x0006_9®ùö?ö!¹7_x0005_é?_x001A_CÐÓUUî?Ú._x0007__x001B_.©ð?¤¯Qø¡_x001B_ô?BcbS¬â?pIùÛykè?×ûÆª­äâ?Ë3Â_x0001_õë?Þ_x0008_Ø&lt;¹-ç?__x0019_ÇôÆà?_x0003_&amp;9Ü_x0002_ê?òN_x000B_é¥Fö?a_x0001_.n©Få?C£ÏlðCò?eòW5iñâ?Ü UÅÊð?tî#j`Éò?°»`Y_x0011_ué?Wl­*åò?PÜ_x000C_ãôó?ÒäëÉ:&amp;÷?1_x0008_k|¥_x000D_õ?`ý_x0008_ðM\õ?\þ¿_x001F_ý_x0006_î?ÚûÃ=ð?ÌÉôDEhð?4ê·íð?Tûº_x0003_¡`ç?2%(àÁâ?¿¼Ó¬_x0002__x0004_½|÷?Àýgá?ÙZsa#ãî?±3øûP,å?Äz#ÊÛó?âþv_x0007_õ²ñ?ôà¬é_x000F_ç?ì)oøWð?^;ËÑ_x0016_ñ?Öâ¨3_x0008_	ñ?_x0008_~´v¢ó?Ð%ÎöÐé?[§_x0006_rMñ?BµP5_x0018_á÷?¬_x0001_}¬_x0006_Mà?»(¶û\ñ?_x000E_A³¾+Yé?.÷gi_x000E_Øõ?æhÀ!Ûrö?NøÐzåõ?&gt;WM+;à?÷_x001C_RYQæ?ú_x0007_"¦ÜÂ÷?H¥M_x000D_&amp;fô?_x0003_³øÉÀì?òl0_x0017_v|ã?i|¸Tã?¤áÉ6_x001C__x0017_â?¾°²(ó?d.)»sê?Èð×îbç?\¢²Pâ?_x0002__x0003_0_x0010_Åéßð?Í_x0003_øw95ê?+_x0002_V?_x0018_ ï?lË}:Ïó?²uò_x001E_6Có?_x0004_z(9uÏô?;CNáê?&lt;3©?^jå?_x0001_½c	§}ï?.É._x0015__x0018_ö?É®Æ_x001C_` å?n"_x000D_øNñ?&amp;JÒÈó?Ð¡YU6ë?Þ»aæc_x0015_å?¸ç¯&amp;£_x0003_õ?n$cuâ`ñ?à·&amp;?õ6æ?÷ä_x0010_¼é	î?T_x0005_À¾©ô?X	_x000D_ 2ö?èKd_x0014_Ûaö?_x0005_þò_x0012_»è?ò_x0004_íÃÜð?4^¦ðNá?Úíí_x0001_J_x0010_ñ?ç·eô(ó?³_x001C_ *ê?5oJ|`ßñ?!À²x.zñ?¾ãôD:÷? ]Çv_x0002__x0004_d÷? 'ü²Tö?*}¤_x001A_!å?4Tnj¹å?&lt;'Jªë?æ_x0006_øw?_x0006_á?o¾(yì?ôýåÄá?½¸_x0015_î?&amp;þÈ´KÀä?_x0011_À_x001B_¦ð?Ü&lt;Ý_x0002__x0003_$ô?Y"}ñ?¦1YÌ¨(÷?nqOïìLó?_x0019_­ú¤Ø\æ?lÅ_x000D_¦ýî?_x0008_¸Ø`ÖÚì?E»÷&amp;_x0003_å?uä¥_x0015_¡ó?­õ é_x001F_°å?\_x0015_­1Þî?æå_x0003_øð?p3=_x001D_k_x0003_ô?ÛçÐË_x0017_ð?¡¨ºhNò?÷÷T·Üjö?_x0002_Òªÿñ?Z1³?dmð?PKGx9Ùö?_x0001_%óÒ#ð?_x0006_d_x0015_LFð?_x0001__x0002_s_x0012_kº¢Så?tì"[_x001C_Þæ?v Z°¡òö?E:p'j¡ë?_x000D_ÚÓÜ0Ûò?ê_x001C_¨Mð?-g´N4÷?zÎlÂÅöõ?½3æ¼itõ?\Í_x0002_Q_x0012_ð?í_x0010_èÄ_x0006_Xô?vhôéC7ó?û_x001A_0_x001E_ò?Ä"2Ø_x0001_á?¾_x000F_Æ_x0017_ãâ?X¬`òåÍ÷?¬µÑ¥ýï?ñÃlsï?&amp;_x0003_À}_x001D_/õ?ÓJAüJIç?_x0003__x0010_+·Në?ï³9ý÷?ãvpÊ×ô?okÂ¨.ö?Äm_x001F_a0ò?Ø/ôÛ_x001B_Ýá?"q&lt;ì_x000E_ì?Òî´!´î?àOX«(_x0019_÷?_x0008_LÒs÷?VH_x001F_¦V÷?ãûô:_x0003__x0004_¿Æä?ä_x0001_oÔæö?_x0006_¹^ß¾ó?òØÎÊ]'ï?`Tº_x0005_:ñ?Þu	_x0019_ó_x0002_÷?|¸1h_ó?Q_x001A_Aýó?îý­_x000E_Ûýô?_x0007_Ò`â[,ô?©ÒKmøåë?Ðäº_x0018_¥¤ä?_x000B_j_x0018_Ãî?¹#k¸Dä?teæiö?zÄsÚë?_x001C_Ï&amp;ñ?gzÒÄ¬×á?2V6hÀé?_x0013_"ïX\èè?C_x000F_·ñG	ç?ýÝå:å?q_x000E_^Á?è?Eè¥oò?T|ÞM[ê?L­!Ç%õ?&gt;:¹M_x0014_qñ?_x0018_äñ&lt;&lt;iñ?_x0010_MS_x001A_³_x0012_ë?ß_x000D__x001F_yÇ0÷?ÂÑ_x0006_._x0001_ò?'_x001B_¥µ@æ?_x0003__x0005_£9¹yª[ñ?}íÚ,_x000D_ë?o_x000E_a&lt;à?Gúf¨Ê÷ö?r@G_x001B_àô?$ÒÜ_x0011_Mæ?_x0010_´ÙÜ²ï?H Ú¿­ç?_x0001_´8@±ð?Ea"W-«á?âwGÊ_x0016_ñ?yxQ½Dè?¡Ì¢øÃã?_x0018__x0017_¿dáô?w³Ø*Å(å?_x0002_Ay+.äð?ÝÌ_x0017_^è?ýa.;ñ?i8ÉÒ²â?%_x000B_þ_	ó?k\®_x001E_Òð?Yª¿a\öä?zÃB_x0004_jÁí?_x0006__x001B_jíÜóô?ØåÞ_x000B_zåð?WuÊ²ì?Úµø_x0002__x0004_õ?pØÌ_x0003_ùó?÷]HGäî?ôn_x0006_)å?p µØð"÷?Ò{Îk_x0003__x0004_+Ðì?¡_x0006_Ç4bë?êÀS_x0001_Ïá?4´ _x000D_ûñ?æÛqÞ_x001C_óé?ðyRD_x001C_vä?*¸ÕS á?_x0002_(_x001F_(~÷?Ö_x000F_Ogkwò?©Ç§XKê?_x0018_vyÙÄó?_x0018_Üó_x0017_Ìò?M	]ãóã?®L®5Öð?_x000E_ÁBbr1ô?Y_x0008__x000D__x0002_è?¢_x000C_U7°_x0008_ö?õ]ñBÁê?åÙ,_x0016_ô?P|Dxõç?t_x0004_Pn_x0008_ë?Qx	2Æð?&lt;hEáü	ð?òl¯ö#ò?of¾­Îó?i·ÍMêcà?ô²óØ¹ò?Úàã¶ð?_x000C_Æ`èJÁá?&gt;ò31Í_x000D_ö?9³Àu+ò?¥ÿ1_x0006_¿õ?_x0002__x0007_û¤L")%à?E¸Öfaô?ûv_z%ó?&gt;½Û_x0006_g&lt;ó?È7Ê¨a¢á?_x0013_é¾_x0001__x0001_ñ?ÆjÞ_x0010_&lt;ëö?¨=Víð?â5½_x0003_õì?þF?3Úwæ?©-Õ¿õ_x0016_ã?bªÓæÖó?"$"8Øê?y_x0004_&lt;)Yé?_x001E_§_x0019__x0019_5ø÷?_x0008_ø¸C\é?c¦Â`Îè?Ëî¬%ç?=¥_x0005__x0005_ò?NjýEí?8ú¨_x001B_svæ?Õ#}¡ï?Ê_x0010_ó+µHõ?}_x0014_ª¾º÷?cj8Áyð?×ùr_x0005_ Àâ?Eâ_x0013_Øõ?Ë*_x0016_4Pó?Ú¢_x0004_tEbæ?_x0018_4ï+¡ð?²%8^\¢ô?¦®ß_x0001__x0004_s_x001A_ê?»ñº	!ë?Ù§Øâ?_x0011_zD¿ãæô?×È½Ô`~í?ö¦¶_x001B_¢Öà?¤W_x0019_ôò?Eø­%(¾ï?kÂJ4Ôñ?âQÖ°`á?dS_x0011__x0008_Zïñ?èoße.ëó?b&amp;?©ò?T6_x001C_B»]ö?¼¿2yJä?_á¤\vUó?þ´¯_x0011_Àæ?±O9Bò?lK!ñ?-µýÄ_x0002_ê?_x0003__x0012_­B¶%é?ÀîH©Oö?þí&gt;~Pòñ?°ÆkïZrí?Íw* ¯î?öt_x0015_úç¢ñ?àD98_x0014_Jñ?b´%Y½õ?_x001D_|¼À­ö?)ì`·_x0012_ì?_x0011_õY;_x0016_@ñ?ñ_x000F_x_x0016_ì?_x0001__x0003_¼c·1U_x0004_ñ?³c¨Qã?_x0005_ºu{÷?âKý4L÷?_x0002_ÿÜÔ_x0015_úò?qüÔ©8}î?ÔmN	_x001E__x001E_ê?Ðznaî?ëÇÌ_x000B_LOà?_x001D_SWTôî?Zm B·ã?êô¸_x0002_ùà?_x001E_,ßÈëæ?{¯ÕoÇÕä?"_x0006_S!j8ö?æÌ4Öò?EÄà_x0004_¡ê?»Þ_x0019_¨8Mö?®{w$MÕè?¨u_x000E_¾B;ð?éÌ_x001C_J=é?ôNB¿_x0017_ð?T¨ËíBá??fÁºh³ë?Ê¯h¢ Iï?Ù*à_x0005_ô?cÖÜ_x000B_ó?_x0008_óy_x0002_ò?Ê]¯!h	à?j_x001C__x0019__x0018_Ìì?o%Y5ÄÙâ?¦ö²_x0002__x0005_¦Xö?ø_x000F_:Ñjï?þ1_x001E_¯MÀð?P2¾y;õ?®JçþÑÖï?"N¸-üæ?À½½Tõ?ù_x001C_'åRè?SõY7ô?FG½Íê?VÈbð?_x0010_é`{õ?_x001E_]b¤÷?I_x000B_»Áoõ?_x000B_[·ß%Ðã?	¹õ'åó?V-!8)·ë?_x0019_Âß_x001B_Dî?_x0018_GºòÝØç?À©IK_x000C_ùé?h'_x0008_)Fé?`¥*]aã?Uf%Ü_x0001_â?HËðï~7è?ÐáiÅ$_x0007_æ?0_x001E_áJcê?¦òF_x0004_ÞÆ÷?F&lt;_x0010_ò8_x0002_ó?Ú@só~_x0015_÷?		y4nè?nµQ{NXá?2_x0003_B&lt;KRï?_x0002__x0005_8Øòó?¼½¤§Tò?ì_x001C_JÛã?GÆ+ Ý©æ?_x000B_§Â_x000D_Xñ?_x001D__x0008_Õk82ð?ñèl*_x0003_­ç?ßµQµë?tdTÐÜñ?û_x0017_aUà?]Q_x0003_÷_à?·0¾¦«ñ?r}¸µl¶ì?Èê_x0014_aÁ÷?z|ÅÚL õ?nJ_x000B_Æø_x0001_ö?ù_x0013_E¡_x001D_ì?V1­æsã?·ê§_x001B_xbë?(Þ£·õà?_x0003_ãöH_x001B_¹ô?´_x0005__x001A_2ò?ÞkQm¦?ç?f¤´û*·ó?_x0006_x¹_x0003_Wë?_x0010_wÉ·(î?¬ì°_x0001_¥ ö?Ñ%m|¦Øî?ª_x0003_4Ø_x0015_#ë?9I_x0011__x0011_Sî?®Ì_x0004_ó_x0011_÷?Ì9Gõ_x0001__x0003__x0019_rô?¡ý0Åvá?Eà_x000C_"&amp;ä?_x0002_8Í_x0006_j_x001A_õ?¤_x001A_~Î_x000E_íó?~)úÍæä?:Ï\áôlô?'-uTþê?¾_x0005_Uî_x0005_ï?Û2l»°ö?è¾wó?f_x0010_ë.òDõ?õ9is_x0008_Fì??baSÕØ÷?Êçò¦XÔö?ò¥HÎð?Iÿ|_x0006_ýç?p)óSÌÕõ?tÎ_x0013__x0016_ñ?" ÌôÎ$è?ÃÔII¨@ö?¶N¹vÅÚí?É½%ò?_x0013__x0006_C{Øõ?ØT6¸÷?|®$1s(ð?ê¤æ_x0001_©_x0008_ì?Ù¯Úä=|ö?2Mê_x001D_üõ?Zµ '¡Ìã?_x0001_&amp;@ÉNã?_x000F_æ£y¸¸ä?_x0001__x0002_íÏSÐæ?J%ê¤î?àãª³Aiè?Tbt»ç÷?{ûÌ_x0017__x001E_à?àÂ-ðá?_x0001_êåÖGë?_x0018_óø7|ò?d¤Xú±ó?T_x000F__x001E_ÛÜó?t=·C}ä?qd»uäPè?&lt;lAqø_x001B_ç?&gt;¿r_x001A_ò?½ß}t%á?ãe_x001C_×é?]uowÌÎõ?ÆEYÎÊ_x0012_æ?F_x001F_Û¼ö?{_x0019_\=ùõ?_x0017_ò,ÆÝ_x001C_ï?z«_x0017_SCö?ªË_x000D_Jf ñ?¸]\_x0016_Ö_x001C_è?¸[­¶&lt;ñ?ÐD²^uñ?u_x001A_3cúð?ªÁwâzó?_x0017_µ7nOç?y),Y¼Åç?1T@è¾}à?r&gt;Îò_x0007__x0008_{Tð?_x0012_É6ÉÓ(ö?¿é©FÅö?ÉòÑ&amp;¢è?¨B¸?·(õ?dGõ._x001D_èò? é~­*:î?å_x001A__x0003_ð_x0008_Òæ? &amp;_x0004_äbå?0_x000E_d0}_x0012_ñ?)µÚ"«7ç?ýG |¨è?JÀ_x0010_eÈà?xW4"ã~õ?ú2_x0018__x0008_©÷?w+jûnÂï?V¼¢|êé?j±0çNö?N»_x001B__x0001_yó?p_x0005_!÷ì?!]'°µ_x0002_à?_x0006_©jþð?º_x000B_j«_x001C_ö?/ö4iínñ?äaJ0Ûô?{Á_x0016_}n_x0014_ó?N_x0015_Âl-ä?faâyÄõ?_x001E_Íacjßò?çz_x001F_wG÷?ë	[_x0007_ðä?æÐý_x0001_{sö?_x0001__x0002_8g_x0001_µâó?©s][òâ?0yvÔLð?È0ô_x001A_ô?¶_x001D_®èõ?«¢àÈµó?Óæ¹ÑÖö?_x000F_.·à»¡ç?á)ÕìÚdõ?"_x0010_jàõ?¤M5Í2ó?æ_x0011__x0002_ä_x0001_ð?ø"R;_x0005__x001E_ð?ÔgÞT#Ôò?Ä36Ýt³ô?LÚ0Çùjæ?¥Ñö(´ä?%¾Ãujö?ê¾MÓßãã?¹Áäà?i_x000B_B_x000E_¨]ï?Á*&lt;ö?îbzÐ_x0019_ç?ÍP·gáç?Î_x001D_ùaØ6ð?%¸ÔG6ìê?9E_x001C__x000D_ï?JÇ_x001B__x0003_ãDå?f*L±è?F-_x001F__x0002_³(ã?¼Xëðuëñ?F_x0011_!_x0001__x0003_Áã?8eíà yè?_x0001_)	Jä?¤òÆö?Ê9Ëåõ?4s[?H´á?ï`Äuþã?Ø[_x0013__x000D__x0017_gî?iÔ½"_x0011_ê?1EAJf9ò?W_x0011_³ä?"_x001D_)³bIô?Æù_x0002__Jó?ÂéYûJí?õÍòVÅë?ë_x0019_ ô?Ùwn¿_x0011_ô?µô,%¹ñ?1bb_x0010_ï÷?´Ô$y¥ó?ÖG(Ðç?À_x0011_ôÔÇ_x0001_î?@_x0012_d@B9à?_x001C_'{õZÇô?êzJù»Wò?ø¬Ã}_x001B_Ðö?·¤G:C;ï?·_x0004__x0012_Å×Ìé?«|-$ì?_x0010_r©_x001A_÷ñ?íí_x0016_G}ê?ñ_x0011_t®0¬è?_x0002__x0004_+;ÀNÜºò?/è¶IÍ.â?ð £¡_x0007_gã?e&gt;&amp;_x001F__x001E_Ýí?:ñ)ÊÑ÷?)v.ã]íõ?1a_x0004_vü¯ò?_x0003_ïqË_x0001_¶ç?_x0006_À_x0015_¥qö?Zn_x0010_çÀó?i4ÝYó?_x001D_ôÃÜåTä?=Ì'_x0005_4æ? _x000B_Jq±ö?²×3´ñ?ºxY5êô?JXûBÊ_x0018_ó?Êï5º$Öò?W&gt;L¨$.ñ?Z¸m_x0011_ö?_x0001_ñ*Jâ?&gt;zï)_x0014_þô?C¶·a0dä?fÂ&gt;;ÒSá?_x0015_ED_x000C_-ã?L_x000C_lÂ`÷?ÝQ"õÒµã?ÛÖ_x000F_íï?·­)Õôâ?Ö¾ý²úeá?ü1³AÅ_x0008_ô?q6¦_x001D__x0003__x0006_,0ð?èSaxÿTê?ÀüU÷_x0007_ð?Æ_x0017_Ûù0ûè?_x0002__x0007_4¡ä?p^d_x0004_òë?xS_x0005__x000C_0_x0007_÷?1å@¡«ö?ëæÈ@Ôé?4K\4R)í?_x0006_Û&amp;J Gñ?¢Í4}Vtð?£%J _x0005_ä?×åw_x000F_ô?ÎÿL°á?MdÉ.ô?9¼Ùc´_x0019_ï?×l»A($ö?ÞXl=_x000F_èæ?âÈÜ§|â?q_x0007_È°tÀö?_x0005_U/uó?YeïF¤-ç?,4¯³cv÷?fó"Dn|ô?äsóÜê?6vÒ&gt;Übö?1ÃÃoë?(¤_x0001_O_x000F_îâ?úªÆ.¹·õ?¥'}ôB¾î?­§MÊêç?_x0003__x0006_V» ×Ùæ?ýëÿëÍjä?;YýNÛé?gd_x0001_íG_x0012_ã?Ã´*%õ¼ç?ïñÙ}ÜAë?ôÀ;ÌR_x001D_ó?g}´ð?jsH!Gí?ùIÿ®µô?±Àú9ä?ÏIO½ÜÁð?'Ä4[_x0003_ð?L Æð:_x000D_ò?DE3­,õ?_x0004_µc_x0007_ñ?_x000C_Ã\	þö?§ÔÈû=÷?_x0002_ô­@ñ?¶û8âDÉí?v¿J_x001C_q§ñ?Êu"ºö?	Ó9§ì?OÃ}_x0013_¯¼è?/_x0007_ýö%tô?u5òùð?éïÖ]ºê?¢#Þáó?RGçÌc6ò?×kÍð±ñ?óÚÜ;òíë?b_x0014__x0005_w_x0002__x0003_ý¥è?°¢7¦öô?_x0010_vÂG_x0018_êå?_x0010_$_x0008_c·k÷?[YèR}å?HÑmâiö÷?@dÔêá?»_Üx¦¶é?^ÚS¾¸-ò?_x0016_¦­_x0019_ù_x0016_ô?_x001F_Ü²&lt;3Õñ?­¼½Èñ?qx_x0017_÷_x0019_á?®!ë©Óë?ÂØ4®ðô? _x0001__x0015__x0004_ó?Lo_x001D_ _x000C_Oô? ¯3~qð?{ù_x0007_p&amp;_x0018_à?Ï%_x000B_ä5ê?@_x0018_ûI_x001E_÷?©oÿ\_x000D_÷?jÞ¨&gt;½ò?_x0008_a~]_x001A_gç?8=)Òñ?0§_x000C_ó_x001A_Yð?Ó@ÌJÊâ?'ô_x000B_¬î_x001E_î?K_x0001_TFÙ_x001E_÷?æ&amp;{tµô?0LË:½{é?däß_x0008_vÖ÷?_x0002__x0006_Ìj_x001B__x000D_2_x0012_ò?XS_x0011__x0007__x0011_õ?:ø_x0001__x0007__x0001_í?S*âÌ¤(é?J&gt;Eo_x0003_ô?AºL_x001E_õ?ô_x0006_X_x001C_w³÷?%	Ô	÷?ê«X_x0011_V{ò?68iAXõ?v±SÏ_x0010_è?rAOæ_x0014_ß÷?+ªyèïS÷?ü¸þ²%â?~?Ön÷??hÎAb)ð?F.A9C±í?Ü÷_x001B_ó_x0005__x001C_í?&amp;?£«_x0007_aó?\­±_x000F_%í?rSsð_x0004_ë?/M¬ô?ìçS6zô?ª_x000D_¸î?®líàÍöá?B7	àdñ?G_x000F_LX_x000E_Kã?ÏïîÔ@ã?´­0e*×ñ?ÜÎ_x001E_3Å}ð?._x0016_½ã7®é?«HSù_x0001__x0003_µï?ÏRåÌíã?ËS¡ö?þ_x001A_2º_x0016_ä?Ä«ä_x000E_ùä÷?#CP¿_x0016_ñí?Õ26:@ä?_x0006_çÈê_x0011_í?úb¾·Áºñ?_x0004_"_x001F_GÅrå?ÌI_x0002_@_x001D_à?é_x0012_bY&amp;jì?îsf_x000C_è?£?0Vï)æ?C'é"ä\î?2?ZüRò?¿_x0015_ïÚuë?Óe·Pé?Ç¡²±¿æ?¡Z;}-Çò?Óð:/_x0008__x001D_æ?ÞédzØõ?_x001D_|Ö_x0006_é?iö_x0011_P?ð?E±).£sò?_x0008_!sfð?»bÐüæfé?­ õ_x001B_ã?Ý`vQ¬â?é_x000D_ù©ª¬ê?_x0007_	ôcõ`â?j_x0001_ñ;&lt;Gö?_x0001__x0002_¹X«ãðö?xz.vÛ!ã?^î_x0015_ºò?ÈMÐãÛ&lt;÷?Ë!rÓéôï?Býj=÷?2_x0014_&lt;Oû_x0004_ó?óFÛfù¥ê?¡[1´vï?@_x0013__x0008_Ârà?ÍfÌé_x000F_á?_x0001__x0012__x0003_Ï_x0015_áä?8_x0017_ æ?É:Z_x001B_?î?	Ó¬®ï1ä?Ï_x001E__x001D_øzá?±&amp;4×_x000E_mó?ì_x000B_nÏ_x0010_é?N³VYeï?@¨M¹CÒô?Lü@¤õ?&amp;7/_x001A_ö3å?@R-ÚÇé?·Ù¤u¤à?à_CÅËë?ªT_x0012_î(4õ?¡ì÷ÞÛ´ò?¬]ÛOÌá?Øó,'ç?´õðøûö?9_x001F_ÒF±à?nçÅá_x0001__x0002_Ní?îÒ_x0010_«!Ïò?$;D_x001F_ô«ï?DÒ§_x0011__Óê?v[Î;Ï=ô?#É¬ÑFò?¾F¯Ï`&amp;õ?hT¤Ãûúà?|¡_x000D_§QËñ?_x001A_ b_x0015_Ââè?Ç¡Á¸nãí? ùÄã&gt;õð?]_x001B_nð¬ç?p0'_x0013_h_x0011_â?Wd¢5_x0018_å?ÒG|_x0010_79õ?_x0012_ 4ê?ijs_x0008_p_x001B_ä?Y(I/±ê?thx&lt;H¨ð?FW×»Aâ?Þ*i1(àå?~QàË_x000F_Lì? ]#tñ÷?f^ D¢ïò?8Ë_x0012_*àÒå?ÿ=õ?õ=ìæFjí?ßtåëÄò?_x001B_»/iOõ?2µÃ¨·¯õ?^w_x001A_ý@qé?</t>
  </si>
  <si>
    <t>399d27a5623d6813b055805d0b7aab2e_x0003__x0007_ût4Dò_x001D_é?&amp;NivLúë?ä_x0015_ß_x0002_\_x0006_ì? _x0018_£Ê8í?¼k_x001C_(ñ??æ¬¦E_x0006_õ?Ï_x001C_óõó?Ú(	_x001A__x0001_0ì?_x0006_­zÔà?p§_x001E_#_x0007_Lé?.¶3_x0005_ö?àÀ_x0016_iÊÝõ?'B_x0014_'=´í?¶2×ëì?£ÜT:_x000C_"ñ?+ð¹_x0006_¶ð?_x0004_l_x0004_Ò´)à?Ôav_x000F_½Uñ?_x0007_Þ°_x0012__x0008_å?¾ÂÓ@ßcí?_x0010_É¹_x0018_ô?J¥®cò?Jãf_x0006_ô?ý¥ØÂà?_x0015_;M0oMò?²_x000F_Ã_x0011_¡Îç?_x000E_µDl&lt;gò?Æ`Úçuâ?dâ_x0010_*ð¬÷?{·hÒHå?Â_x0017_)iF;ó?Á6Ô_x0001__x0002_ã/ñ?¢þ.N{ì?à²_x001C_AAò?û¯@ùò?:9L¨|÷?W\_x001D_¯Áúâ?gÊ=õ?ÄFê÷¦ß÷?_x0005__x000F_Õ@5é?(_x0001_oí¡é?Ý½®½Eà?ªH«ãfó?×_ÏK¤à?ÜáYò'±â?l _x0001_Ë3@õ?£cÀLöí?²§ý_x000F_Vì?-çJºöhë?ê_x001E_Û²_x0016_âò?b\V_x001C__x001F_ó?º?_MÃ_x0010_ç?_x000E__x000E_{hõ?Ç_x0018_*^ð?_x000E_?¿ì[÷?P_x0008_tÿí?wTå´¬Kî?öõ_x000B_Ìð?Þa_x0007_Yç?_x0013_|_x000F_uØé?@_x0016_tä+÷?°ºH£å?#8­Î3_x0015_î?_x0001__x0005_j#Û²lá?x4e&amp;_x001A_bð?W³¼á"¾ô?¾_x000D__x0001_4¬Gó?6å®:]ä?Zê_x000E_÷_x0002_å?o\/Fç4á?&gt;¶ÄJß;ô?_x0010_áª=ãì?_x0016_ÕIZ¡;ì?Â5 6» ò?_þÐ½-ó?_x0005_N%ò	ê?ØÄ_x0011_I1A÷?íþHïió?_x0003__x001A_²ÇIå?¼-ÂEÈõ?_x001C_ÝþÈÁñ?ú_x0006_Ko_x0010_ó?_x001E_~¶_x0019_n©õ?xÈÆC_x0004_¹â?ºñ/kF_x0005_ñ?Xx$ÜY³æ?´ª_x0016_ò?Ðñ÷9×ó?¨P@È| ã?_x0010_Ú :÷?ìxL/ %ô?4Ð¾Íð?Näð_x001B__x0013_ô?¸C[!-ë?_x0004__x0018_«ª_x0002__x0004_V³õ?bRÆ_x000C_8á?àääsãö?V_x0013_Ù]ò?¾_x001B_UÇfÂô?kyy½_x0001_Yâ?¹Öµ^Ìï?Á_x0006_:;üì?ÆYÍ+5àï?Íª§j)è?ùä·øæ?ø¦"3ÀZð?¢í=_x0003_^ªó?½_x0001_ïãúðî?ÊÜ2î?|Ê[]_x0008_"â?{,ÿVõ?q,V´ê?_x000D_RÐ+Y_x000D_ð?ìq×ßö?=Ä 6_x0001_Tï?W#{_x0004_â?"_x0006_èÇ¦ò?^R¾©2Åñ?Þ°PÜ?_x001D_ñ?éj´\÷?z¼[ìå?#PTd$¦ã?M©*º_x0007_í?Þ:_x0004_6ñ?õS_x0007_ Ðõ?ÃÅÕªàÖå?_x0001__x0005_ÊXï±±þö?_x0002_QùÊ_x000C_Dð?v¦Pkê?ÄPô`­â?w£m+ö?sOè¢#÷å?(F*èÖÊö?×_x0003__x001A__x0018__x001D_5ì?µ&lt;é/íRè??÷8ª_x001C_ªõ?P×oÏöô?Ì£7_x0008_«mõ?_x001A_Á-Ûyö?ÆBÃÁ_x0002_ã?Èfµ_x0012_|_x0013_î?¯Jî«jAê?¹ü£÷?&amp;yn+_x0005_é?ÇÊ5_x001F_÷?Î]¶u\õ?¤\IáÔä?\?_x0004_¦î?Õëå	qó?Tk_x0010__x0016_¼ó?_x000E_t&gt;7óAô?õÊAÏö?°SME_x000F_¶ö?ÖD[_x0016__x0018_!ë?LtÍ_x001A_¼4í?_x001E_±\_x0007__x000D__å?Fµ_x0010_7@ï?_x001A__x0008___x0004__x0005_cõ?.jüæµà?8_x000F_e_x0001__x000F_uõ?ôÊl)¯ð?ubò§ºå?Uôh£Çå?¤Ä¾Îî?¨5d_x0002_¦mé?Ra¨×nà?uötÂòê?ãåÎóéÊì?5½_x0003_'Jâ?(}ËLô?_x0012_­a*±ò?Ã"ca³®÷?æ'G_x0007_æ?d§e±)ñè?Zùµ:ã?°¸c3-]ô?*_x0008_õ_x0005_"H÷?{Þ_x000D_ [_ò?HèªÓjò?·Ãm5-ï?$_x001C_ÙAü	ò?dD^'aì?ªò|g¯ìò?DÍ_x0018_^_x000E_oç?LÔ«Pñ?,ôAÇÔ ÷?ÚÒæÅ`_x000E_ä?h_9+=uî? _x0001_d)dò?_x0001__x0002_ìi_x000F_ò0¥í?_x0012_¨d½Òí?,Çz¹¶äñ?ÂóÂ6ô?tÐöù§ó?"+_x0004__x0017__x000F_¹ð?Ë£ûºUô?ï_x0018_)ó?&amp;9|¡æ?ð]¹Åiô?^Eòk;â?P¨r_x0013_Ùã?æÙÔ³Ýï?Û8»té{ç?P`ÄyÅæ?¦ÖØEóõ?gÃ ´ë_x0001_é?_x0002_Hrà?ÀsÆDí?ýÎ{Uí?°?Èü%¥ö?_x0002_´zL¡â?Bk_x001E_\Anâ?.ÜY2_x001B_ð?R¥_x001D_sÕOð?G_x0007_uVÆæà?¼DÕ_x001E_õ?åß±Qí|è?ÚA¦H¾ó?ö&gt;·_x0015_õ?d¯§SÈ_x0018_æ?þß)_x0003__x0005_f)á?¬hí_x0011_Ù\ñ?fhn Fç?Ð_x0018_Á_x0015_ÿå?ýd©kì?Öv_x000F_ÀHÌô?ó_x0004_Ùö?SR4îð?_x0011__x0011_§Ãö?Ï]-VÙ¤ô?_x000F_WöÈè?"'¶I¨Sõ?ôDG9o_í?Zïò/ö?´Ã'/_x001D_é?´:ÎJÔvò?_x000B_vâ	ÛPâ?7hX9 ñ?/²±_x0006_m"ã?t_x0012_4§Òë?Þ1ä_x0019_÷?&lt;ç]c[}ö?ö;ÍUg×å?û¾_x0019__x0002_ñ?âz#oê?Ê3$í#Qï?+%4	Â3à?ÀÁäI_x000C_å?HJ¡Ifâ?_x0001_ÁÚbEGð?æí±°føõ?üç¹)-ñ?_x0002__x0005_²QÓ_x0003_5ÿð?_x001B__x0004__x001C_4AEà?þ¼_x001E_ÝÛ_x001D_ô?0P_x0002_9´Àõ?ü_ZC÷?Ü	¶*Yå?e'%á?³íì±ò?j^_x0016_Ý:î?ªå_x0008_óõ«ò?*_x001B_ÓöÄã?à_x000B_µì?nÄ§P¤ê?M__x0016_.°Iì?8rBÁkûð?ì9_x0008_[_x0002_[é?2_x0004_¢&lt;Þtä?_x000F_ÎI_x0014_Ûµö?_x0015__x0008_]:ï?¹^u£oó?_x0006__x000F_0K:ò?aÆùá÷?ÂÿT¸_x0005_õ?d£P;Ä_x0014_á?#lñé?g_x000C_Ù5-_x0007_è?Ó'¹2;ç?ÿ¦'»éñ?(±_x0001_õtó?&gt;D+%^^ð?{_x000B_3rå?#ï]ß_x0001__x0002_!_x0001_å?x3Õ×Ä=õ?"è2í_x000C_â?#|ÎE;T÷?½s+Ö-÷?«×í×_x0003_§ï?EcÚ=ìÜ÷?Á_x001C_æ´:ô?ºo¿Vîó?_x0008_ç§±#ë?¬EÆYÌ#õ?lúÝ35î?n_x0010__x0010_#ïñ?È:þl_x000F_ó?*¯Mxíô?¤ÁJMâò?¶)õu#ð?5O(êçî?u¶_x0004_&amp;_x0015_ëë?DÍ_x0004_HÈö?°lå®JÙó?Þzf=¿é?_x001D_OòKCÓó?Ôõh®8ö?ºF¯_x000D_J°ô? x1þoð?§CþM,(ê?òOFæ¼ô?úíuGñö?²_ô?ðn9âô?_x001D_6_x0012_V_x001C_Mê?_x0001__x0002_n"#_x001D_O¡ñ?¡Å _x001B_éàä?æ~_x0017_Áâå?_x001D_uÍxUå?â³¨¢v_x0017_é?Þ*¢¶xØç?k|FLæ?õDÿÌ_x0011_â?ËÞ4¥f¥ò?§øë?vrÎ=H_x000F_ä?Ú¿SEkrô?l±ï_x001E_H`õ?µ`»ìH_x0015_ç?9þ®ÌM_x0013_à?ü.+ó?_x0014_Ñ!î?&amp;m©yd7õ?Kxm_x000E_`æ?¸&lt;i*°Øñ?^_x0001_Ó/ó?~g_x0001__x001C_Êåõ?¼CÉÔ_x001D_á?lHN,ë?¯p,=ï?_x000F_Õ¡Ó2@ò?U¤üñ?@s©] hö?â`WÍ$÷?_x000E_`@Ö_x001E_Uá?_x001B_Q_x001C_ðâ?_x0005__x001E_0á_x0002__x0004_X_á?QXÂ_x0001_?ó?49"Ã_x000C_û÷?â®_x0014_c¦ì?_x0011_ÆøCcä?OH_x001C_|¹ç?%L-¾Ñó?_x0006_½ÒÛí§õ?_x0018_ê^³^Tó?_x0008_õÖJ_x001D_ó?Æ^ØSïÝð?PH´Wðvô?ç_x0018_Dú7=ì?øÖ_x0018_Y_x0004_é?.æ oò?çË@BF0é?è4ö0ñâæ?ÕvFbñ_x001E_ó?Ä´Éï6%í?_x000E_¡ÃSúgå?f`j¬­ð?]­_x001E__x0003_sJá?ðä_x0016_À&lt;â?½á·ÌAó?`ç" çsì?¸ìá{¾8ó?¨ÞðÌæ?×%0*à?.Î¾í,Æó?_x0017_dkÚ6Zò?¥»_x000D__x000F_,å?¥Wà1&lt;à?_x0002__x0004_éÂ_x000C_l_,è?¶Ûºqmdê?9.E|è?-ó_}%ô?¶`Wc5ç?!¨_x0018_`?Øè?Þ/_x0005_ _x0003_ñö?it_x001D_"Üñ?­m_x0001_ÞWë?¸ãWY_x0006_÷?_x000E_þ±¸¿[÷?Ð¡8_x000D_êö?e%w:G_x0002_ä?$ù¥J\õ?¦çL»éÊñ?[?_x0012_¦J]ç?«ºä&lt;³øé?_x001E_5ow£ò?èU%Äµò?úû*äÆ ô?56_x000B_X_x001B_ï?_x000E_&amp;i-¢÷?[IBVgXâ?ÃLÔ_x0005_1õ?xsHüì?r_x0016_ÝRµ÷?_x0012_r_x0007__x001B_¹Mô?è_x000B_	â´Äë?ØÝ,±èÒé?,ýí`_x0001_ö?_x001C_ìórÜï?oµ_x0008_ä_x0004__x0008__x0006_ë?R¸Ð¿_x0018_ðå?øCXuÝ~â?&amp;@_x0002__x0003_ò?_x0016_Ñ ØH»õ?_x0007_B]_x0012_R{æ?ÖGÉcê´â?6¬ªYàèè?V__x0005_3#Úõ?*4:ê»Ëö?c¹_x0015_¢7_x001F_è?(_x000B_Câ_x0014_ë?~·÷²_x001B_®â?ñùÂ°_x0018_ç?_x000E_q5&amp;ñ÷?)áÞq_x000C_À÷?ì¯Ú_x0012_Êó?8_x0016_hª4$ò?((Lùï?´L¥_x0004_xö?ÔRUéÅ6ô?îÌ#|àö?@³_x0003__x0001_ê?6Òd$¢+ô?¢LagfPî?ö*B»¸ö?_x001C_Áñ ê?º­µÞÃ­å?9çJXÅ1ì?,_x000F_.öò?²}Dö"âð?r§Á_x000D__x0001_ã?_x0001__x0003_rË0.xñ?ÎÃqHCö?ø_x0002_ùEð?T±$¼ãñ?_x0014_ÀG«_x0019_]ñ?½5Ç2«Bä?:¤?Ïõ?K¦wãU õ?r_x0012__x0007_7áHô?Zé_x001D_x_x0003_ûô?ÄÏZ!êî?®Ý_x0006_»_x0014__x0003_ñ?¡:ûÅ.î?ÀÇþé*ö?R|¤Iç?¾7¹ÞIñ?cÐAWçä?&lt;~©ÑÒç?ÊÞäIìò?Þ.Bø_x001A_Èõ?,Õè?_x0002_õ4Ç_x0001_nð?ÚFi_ì?¨Uq&gt;Íö?ï+ÃY§)ð?î/0jNiã?Ä³Y¼Èhò?C;_x0001_:Äå?Ì_x0001_¤ïª£à?-"s_x000C_Ô_x001D_ò?ö*_x0017_ßÑé?ÝÎÓÖ_x0003__x0004_@Ûõ?t_x001E_´Ê_x000C_ö?Z_x0011__x001E_¶Âñ?_x001D_ªâê?à£ÓÄô?_x0017_Ã0Ðgæ?¼8áw`ò?ªsµÝäÛâ?(ò òÃö?=sBsô?@ØH_x0001_Ã+õ?A#ã_x000E_çÍç?M«@yóð?ZÈê+Flö?M¡[BØäì?Þ_x0016_Y_x0006_j%ó?§&amp;K+à?	ß÷ëYùç?_x001B_v}_x0006_â?½î_x0005_	-â?¢À17©ßò?9Þ¤îê?&lt;1.ÔØåï?Óe"Yç?%µ ¹º_x001F_÷?à3ãÕÛë?Å×sµAÎä?"H_x0004_÷?3HGÅÃëñ?Ë_x0004_&gt;&gt;_x0002_ì?VóMð?C_x001A_D_x0019__x0011_Bð?_x0001__x0003_9nYvèÚï?L;7³î?ü×/óÖé?_x0010_¤ô÷Á%å?zv_x0007_ _x000D__x0018_ó?=&amp;_éh5ò?¦=¤Aá?I(Ëó?#N_x0007_É¿_x000C_è?agr/Gõ?;Ç)Ó6ê?eì¥Éä_x0011_ã?^/ÿ'§ó?K¿_x0016_3|ñ?xJ÷õ÷?l&gt;À}ÀÁñ?a_x0004_WÉb_x000D_ó?hU$_x0003_]÷?²¯W&amp;ã?_x0004_I]áà?ní¾[_x0016_¼ò?ßyv8_x0002_fô?_x001B__x001A_h_x0010_,ã?.¾_x001A_7Qñ?0¡MØ_x001D_1ò?\t¡B`ì?ä7B&lt;Cô?ô0JÈÎ²à?¶S_x000D_&amp;Ãïó?_ê²^Ôê?×¤¢:¥Àå?ÑÆA_x0013__x0004__x0006_M@å?ÓOÄ=åÃã?$24&lt;ýíó?_x000E_ó=\\ô?_x001E_Ø¼_x000D_ÔÃä??er¨_x0014_î?¾§gVT2÷?_x0010_¹jH:í?r+å	Hö?×­Ùhñä?_x0008_üI°æ?ÿâ÷ÝiÜî?(çBø0ô?~_x0017_¯q7òî?VXaMµñ?vx_x0002_4sñ?_x0017_8Q_x0005_óRë?:ÚyW²ò?&amp;â¹[Àá?¶&gt;i(|ã?Þa£'Ü¬÷?(ÛR3÷?×_x0004__x0015_ã6Äá?f_x0003_¾&gt;W!ö?~Øñªö?Ä_x001A_7R_x000C_ô?q_x000D_-Äv°ä?JTàÙÍã?:F"µ_ã?_x001D_¯Òã?òÑÒlR_x001F_ð?_x0001_"¯ÿg_x0013_ä?_x0004__x0008_´_x000C__x001E_î\ó?.l&gt;à&gt;3ô?Õü&amp;Ý_x0008_çò?Ì8_x0014__x0006_½Xà?µód_x0008_©Sé?_x0006_@§F_x0016_ô?BüO_x0010_ó?Ð°3n´_x000F_ñ?}2ó(úîõ?©_x0003_ÙÌÄã?ÕßÐn_x000F_­á?_x001C_=.¸ç?|,Ú _x0001_í?pÍÛfhô?ÉS½j£ðã?á&lt;oäí?À»õ£ã¹ð?Øýð_x001D_E_x001D_æ?$=póÒ£ô?Ü_x001D_¦Îõ?«Ð_x0019_rfè?cKæJLâ?_x001E__x0002_ðâÛé?ªà_x000F_W_x0002_í?ë_x0007_¬«_x0005_ð?æk 0Óá?`Õ7µøòê?ñÃgrr«æ?fîSº7÷?Ù¯}æ	)ñ?Íä¾pö?_x000D_I¥í_x0002__x0003_ðÓï? NI_x0001_t_ö?_x0016_~_x001F_`µ×ð?TL0Èð?P Râ±yó?ÿ£õ¤ä?8½"CÂs÷?_x001A_!@.ç?üq_x0017_uÃô?´³&gt;Êfõ?Ó^ö_x0018__x001E_ì?LYø_x0005_«ó?_x0010_W©ê(ò?Ï_x001F__x0015__x0010_ë?Ýå__x001C_²ð?©×&lt;!0_x000D_æ?¶ß_x001D_´}ó?íIÞ½_x000B_á?}GÊÁJõ?Õk]Ø_x0017_ê?0ÃÌCd·ð?þ·¬·ö?Eÿ_x0001_Ê_x0014_â?¨b]Ý®ö?_x0012_ç&amp;¬_x000E_{ò?¾Ês¿×@õ?Kmj_x001F_ÔÁï?®b_x001C_8ë¥÷? ^_x0013__x0019_5`ë?'_x0015__x0002__x000D_ñç?Á_x001F_!Ãê©ê?U_x000E__x0012_©Ìîí?_x0002__x0003_'¦_x0002__x0001__x0016_ã?_x000E_gw0Ë½ñ?®£_x0010_!è?_x0001_	×té?Ò¬zdC$ï?ê]£_x0014__x0002_ó?GÕ_x0011__x000D_B¿ò?SÅÊ°Ñiá?ò¿¸L®é?¥ÆÒvaï?£µýROôì?ÂÌÎ¯¡Zæ?lpûõ?X7b¿.ö?&amp;TcÁ_x0004_Zñ?2ßse²¢õ?trïkòö?ÌÍ©3´ë?úhÆÊ_x000E_ì?þOÏP~è?0Îªß·½ë?_x001F_E¡¹¿$é?_x0008_¼ûê¾Îð?ë_x0005_DaZÉð?Vt¸}6ñ?î¹+45â?l.Ç0ð?âwíÀ_x001D_Ð÷?Î®\=ò?¨#F[i¯í?QÑðZð?Ø¡á5_x0004__x0005_ ì?°_x0015_&gt;_x000C_vö?}_x001A__x000E_ðá?l=«ïG÷?«G5_x0013_Öô?Ú­Y;Sãç? _x000B_Ù³ô÷?_x000B_U_x0007_öÅ½ó?I&gt;jïaï?_x001B_p_x0010__x0011_ªç?èLt¿ê?_x0018_mõ_x001D_µó?_x0015_{ôýüö?¾ÕífZï?±_x0007_ËûbGñ?ª_x0012_|fùf÷?âBåÒñ?öâãÛQö?Lò(	¾_x0001_ç?£FÈÌ$ç?Üd_x000B_ÓÛÍô?pI_x0003_£à?ÂèÎ-`üó?vÝã?Úº2]Ðiê?`¹ÅkÊsæ?{_x0014_!µ_x001E__x0012_ê?c_x0010_F¢_x0001_Õà?ö]IXú_x001D_ö?¹â_x000D_næ?ZÓæ@H_x0013_ô?q_x0005_d_x0002_oè?_x0005__x0007_Ã·(_x001A_ñ?Î!_x0016_8ê£â?Ö_x000D__x001D_I$_x0019_ò?RL'ºFó?Æ_x0003_?Êò?¯Ó\Û×}ã?s_x0003_'ä_x0013_õó?UI_x0006_|b*æ?ºXuþòÓõ?7Ì_x0018_Ä_x0015_æ?½)_x0017_d¹å?àB_x001D_§6iõ?_x001E_··,6_x0002_ô?AÌ_x0001__x0019__x0016_@ñ?Êg7Fäc÷?P·ú&lt;iÃê?åMÆ¼Úïé?kë5Ôô#î?ä¾¬ù;å?;°¾_x0004_åFè?zLEÀaÒô?ô_x001F_WI_x0010_&amp;ñ?Ì¸iDS­ì?²«KâwBé?þü-K~õ?~m5|z÷?_bH¸ô?F_x001C_Æ÷º÷?£±Þbæ?éÇ1É4Úí?£È"ðñ_x0016_ö?ö~¥l_x0002__x0004_í_x000C_î?4_x0015_xF_x0014_ì?F_x000E_'_x001C_êäâ?_x0003_¹¦Nô?|bäÑð?¤Ð3_x0019_¥ì?_x001C_³¼·÷_x000F_í?m¥/üá?Yöù_x0002_'0ï?O_x0004_äY_x0013_Ïà?Å¹0_x0008_¡í?%'_x0014_±¸é? D#K_x001A_÷?ÿìOÑHé?_x001B_éäVÆä?£ùÌ*¡î?ü½zÆ]ä?f_x0002_÷8_x0010_ð?ø_x0004_Ýl¬_x0015_ó?'E~-Çî?qÖw_x001A_ä?_x001D_à_x0016_b#ì?v_x0001_¥iá?_x0013_Õ½^ehî?*ùF_x000B_GÄð?õT÷ù\ê?Ö_x0019_@aÝ2è?æçU/Ñï?JüÖAð`ó?1@Õ®î?ó8ã#ß"à?°_x0014__x001B_ã_x0003_'ä?_x0001__x0002_6aøøKññ?lË_s6_x0011_ð?ÔÖMú¥ð?Q#Væáã?äu+U×?ç?_x0013_Û¡@¤á?_x0012_÷CÅ4ö?6fÛ´Çë?ZÈþ(Óð?CwÏµç?;_x0012_`_x0014_rí?d_x000E_÷?d_x0008_V_x001C_¼æ?´¬ÇKcJó?ê_x0003_0_x0019_vÆç?:ÊÏ¸_x000F_]ö?ª_x0018_Ìzpgì?49S_x0015_µô?bN¢ï?§mía%-æ?Îÿ`öñ?(_x0002_=s_x0014_ñ?$kv¯õ?È¨°~UÜð?äÄÏÁÆ÷?)¸_x000F_#¨\è?ÁQû?Ó´í?ü_x0006_ÞøÐ`í?yH_x001F__x001B_Åâ?ÏÃo×$üê?_x0002_Ö¡G_x0005_sî?^÷2_x0003__x0004_LJä?_x0004_°^pï?_x000B_«_x001D_µTXì?sv¿C¬uë?ÈoÌ{±÷?^´\ZTô?èíÊ_x0016_ì?_x0006_[LóVã?úmq*béì?¸Ñ®2RÈò?&gt;ÕíY_x0014_½ð?ü_x001C_¬_x0004_¾qã?Îëáv_x000C_ô?_x0012_ñÍµ«(é?ì8ª_x001D_»w÷?á.sÎzî?]¬ú;Ìæ?_x0002_Ë_x0008_[±é?H^`Ç®¡ð?Î¿Và_x0019_p÷?]´îO¹R÷?ðd_Ní?ÒsJ9¥ô?Z_x001A_{XÈé?Â_x0012_|ËÍ°õ?!µtLç?JD¼Pè?(_x0013__x0019_WCæ?Lc_x0001_N´ùñ?EhÀ¢øö?)»yõ?Ù_x0012_WGN_x001F_ä?_x0001__x0003_Ä°X Jìð?a_x001D_\Nkñ?ïÆ_x000F_dô?ß-ô³åð?Ó®_x0006_¼Áô?ÆÍýpÊÝô?Y_x0018_-»rë?¼­_x0007_¾÷?Å8_x0017__x0017__x0005_õ?BI`éU_x001D_õ?Óo.¿¤öä?ó,_x0004_â©]í?Y¡nö?ßa3dÑ_x001B_å?_x001E_µji|_x001F_à?qÎ_x000F_ì_x0010_å?_x0004_¬_x001E_®Õñ?yß._x0018_Ì_x0014_æ?¸êæ]Iå?_P"ÇËå?g"*@±Éî?Ýµ¼íÔì?rjsµ~_x000F_ò?×wdêu_x0003_ò?sLmù¤Ïò?)vËîò?áåO¾çÄæ?ø¾ÇL7Sö?®°lÊ_x0004_mñ?×ÐKt@î?+Â_x0005_vá?ì_x0002_?_x0004__x0007_õuô?=ïÕ¢ò?_x0010_ÎÛF1¥ñ?ûÁ_x0015_ë?W_x0002__x0010_hÎôï?¦±)þ¸[î? Îì=o&lt;ñ?_x001E_!_x0005__x0001_óäè?LYÄ_x0005_­)ì?@û£VÏñ?¾«ÏC¶lô?.(Jo¡Nì?_x001B_UÿÝk¼ö?tN_jv¦ö?ìnC­_x000E_&lt;÷?ÖA?Jå?Eý£Ã±(÷?_x0003_Û{"è?èFÑC"_x000C_à?ä lyýCò?Î~)w§«ð?¾~c·ñ?_x000E_LD4qìæ?_x0006_Üþµo_x0019_ö?b4µ¬ð?ObQíØ¿ó?MÅ_x000D_Bçñâ?E¡_x000F_á_x0014_õè?`«¬{ð?ÒSÐ³Óò?¾Vh_x0011_ù_x001A_ë?²è¼÷õ?_x0001__x0003_o_V_x000F_îÖä?ü_x001E_.4ô?"k¸ííAó?5ÿzðõô?¡nh"½Áò?p;%Ö 9ä?ÐSê_x0019_¢é?_x0008_îÄøö?ÎPÙyMñ?IÁx~Âì?_x001A_ïôJ#_x0004_ö?wPfÔî?¥_x0003_è*î?d¸h_x0017_Æxà?äQôÓÂ6õ?Ü×_x0005_ÿÇ¦æ?_x0002_h8_x000C_M_x001C_ç?ö¦ûÝ¥øí?_x0011_¨,þZõ?y% Üì?¦4~$Huõ?Ç¤eç?èN(ä_x0016_ð?HjNq6{î?)_x001A_G&gt;Jð?Êþ±z¸×ò?_x001E_"_x0019_ãZsõ?w1g·âö?a±~é?_x001C_Ä	H}ä?VL_x001F_Xñæó?ôWú_x0002__x0004_Edð?åÓ³Ñ_x000E_ç?@9r_x0014_¯=â?=_x0007_9­×Yð?j!É]¡wï?}64þukà?z_x0004_ES±çó?$aÊI;_x0011_÷?zÈ_x0011_¯^&gt;ê?ÞÔ_x0016_ß_x001A_èç?_x0002_Þön©à?óK_x0008_Gã=ë?ªá(¾÷?5Fy\Çç÷?ÛÍ2Çmç?ßQ_x001D_½ÇÊ÷?òah¸_x0003_]ð?p_x0002__x0017_|_x0010__x001E_í?þH±ò1Cí?iÌzF¡»ã?_x0016__x0018__x0010_Õ4_x0005_ô?ø¾®é4ó?Û@©îQ±ã?¾1_x0019_¬1ªë?Yù-Ûý_x001F_á?Îèz·:ñ?Nú£_x0001_­Tñ?UÐ_x0004__x0006_÷?6[_x0006_ì?.á?`:³M¬õ?_x0019_Ë°¡3í?Î£v_x000E_ï?_x0003__x0004_VÐûÒ¬6æ?À«qúeó?xÅ¼rÀËí?.Ñ^=+Xö?AI_x0017_üê?Oé²ó_x0017_ä?Wè_x0003_|å?©p#s¡]à?_x0014_*aÌµõ?¦]páé÷å?_x0011_sfO£¯ó?2½¤=_x000B_ð?_x0010_T-A_x0013_ï?z½ÝP_x0007_õ?xÃG_x0007_Êñ?2%?#@_x0001_õ?¦Qí_x001B_lNõ?èRl_x0008_ùô?×_x001C_y¨Çìà?[pæxr_x0002_÷?_x001E_ßñ9ñ?wRkqö?â_x0017_¢Mmò?\è#qß»í?m$¿h¥õæ?I¢ÉÖâ?NpGcþõ?(¸£,C9÷?Ðòß_x001A_ÄÛö?ÿdí·_x0004_=è?_x001A_^F¢wç?¿¹&amp;_x0002__x0001__x0002_±Tæ?t%Q¢gaî?_x0006_p!vò?ª¬Öë(ö?îU_x0011_Xô?µdq´íê?_x000E_³újæ®ò?-¬9tè?&lt;¥_x000B__x0002_©{ô?:{_x000D_Öh-ä?Cß0?ã?ÙR£ð)õ?B|å_x000C_ñ?V×¼Â`mí?Úêç÷jñ÷?¾ðP&gt;_x001A_Òá?íÖlmà?mÔ&amp;ñâó?P_x001A_ï¤¢µà?tCx_x001E_Qò?½_x001B_$ôå?n_x001F_H£ ô?&lt;&lt;ßYÉ_x0018_ô?28J_x0010_ð?R´/ð?üãy_x0003_(ð?_x000E_Øt6þñ?¸²E_x000D_L½î?ân¨_x000B_×Çí?ÉaßÇ)ã?bÏ$_x0004_¸ë?Ï_x0016_¢Yò?_x0001__x0003_Y-^­_x0008_í?G:S_x001A__x0019_õ?Öb_x000B_wmõ?_x0001_ÖöS/úà?yµò¯§è?_x0008_j`Êj÷?÷_x000E_h7ð?ci_x001C_ç§å?_x000B_N&lt;«%²ö?;±Û_x001C_%_x0002_à?´í_x000D_Ø¶ü÷?E^LGlDá?ÜÜ'Ê_x0014_õ?×mì,=èå?3ò`ËãÂè?g=(D}&amp;ç?)¶_x001D_Ñfâ?_x0014_ÏvÊÿÜò?òRËÄï_x0006_ã?ô¾Ìµôë?ü_x001A_+_x001C_«òà?äck9:ò?Þ»M2PMò?Ìn2ÒèGö?_x001E_ö&gt;ÊfÚê?zhè¬_x0012__x0019_ê?-ÇWäê?é±{q^öð?~gCOÓ÷?òÿH%Tð?gôÔLzä?¢F+_x0001__x0003_3õ?._x0014_Ú_x0007_¶Qó?_x001A__x0003_¹íäé?_x001E_ë¢â?­_x0018_Î¼åö?b[Ó(»ó?Ñóâf_x0010_è?#_x000E_¼©f_x000F_ë?^NF_x0006_¾Õñ?MÙ_x0001_Ó%õ?Äû/ð_x0001_¡ö?$fX^Tcñ?Æê7_x0016_Auð?!_x0016_'&gt;8á?ÝX?_x001F_,àë?_x000C_þ°Ã_x0010_×÷?G±'Ý â?0*B8Íê?-_x000B_[Ñ¶Ýó?V?ðH¬õ?&lt;©S"§ió?_x0013_ðm`3å?¬B*üßí?b_x0001_Ïßò&lt;ð?wO5ËPê?_x000C_Óõñ¹_x0011_é?iÇÎ_x0014_eö?_x0014__x0007_&lt;Ç±Põ?_x0002_ª`'ñ?k:ÍãÕö?_x0014_ÏeAX_x0008_ô?TÜ`!½¤ã?_x0005__x0007_Ü_x0011_#¥~í?+KcbËâ?¼ó_x001F_G_x000F_÷ö?Á*B_x0006_ò?Ô÷_x001C_!¬aé?VEß´~üò?¸i©Wyê?v_x0004_û©_x0010_ö?6^hÔrâ?_x0012_{øî&gt;é?^*¸"hêõ?kk¯?3ò?y]_x0005_Aáà?VËk_x0006_ç?6_x0006_«T~ð?1_x0007_._x000C__x0012_õ?þ ã_x0012_1_x0002_ð?/}´_x001A_°ï?_x0004__x000D_[`¡ò?xØWêA÷?2@="gï?N²/z2ñ?äMÔëÛÌå?yoL_x0003_æ?æ@³_x0011_È?ö?vÍ_x0011__x0013_å5á?_x001A_¢ca_x0001_Óæ?ËØA(_ä?9@Zc_¾á?_Ï*îìã?RµÄYqï?}T6_x0002__x0005_vî?3¶ê¨×ïõ?jõ]=]_x001D_÷?%"®ò?_x001D__x000E_ì_x0003_×_x0004_ê?õIµýT4ð?öPmn5'ó?Õ^¨Âoé?:èæÌïç??³_x001F__x0007_æ?5mn_x001E_u0ê?ÚV¶óx°è?ÿ¹í÷?ºÐ	´ÂQà?'0¬_x0005_G¯ô?\X£õ?æTT#áßõ?b¦BËßñ?À ðJ¶õ?]²öX5èï?oBn~Zó?m®ÊØÄ*í?_x0007_ÐêÀ:Íï?Ôð[Nfñ?v_x0008_H~¾í?_x0001_¶ìlEfò?º1ýyoä?_x0011_O_x0005_b0îð?\hOFò?xÈªasWõ?êksÎÈ÷?_x0015_ì¦_x0011_b5ã?_x0002__x0004_ªÒà_x000C_õ?_x0010_©l½êÚæ?+ðÙ&amp;3Oã?ê&amp;Ð_x000F__x0013_¾â?ªW¸Ð|ñ?&gt;µÃo_x0002_÷?f¡{ë«õô?·æ_x0012_¤õ?_x0004_úYTä?VQ_x0017_9_x000F__x001C_ñ?Â_x0001__x001E_Ûvó?B°ÄäÞá?Â{R¤Ìô?;.;ú©ñ?K_n}_x0006_ûó?d~3JEùè?âóF_x0003_Rº÷?ÌBÍLo,ó?Ã_ß_x0019_på?ÈCæô?!òâJë?_x0014__x0012_Ø§wð?,	p_x001E_&amp;Éó?î|ªÕOó?° )¾ÈVí?ÏG#âçgë?_x0018_¼:`ì?Ñ;_x000B_'°µá?èä¦¸ó?t`ÏÌ%Æì?@§_x0011_$èá?'_x0004_gØ_x0001__x0003_Oõá?Úi°¼¹Qð?t¾·l³ô?êÇ¥~_x0014_÷?_x0004_j²dÁ_x000B_î?I2Èå?SSàÌâ?C_x0018_¶_x000D_Á_x0016_ò?p_x0010_Ì] uò?þ_x0002_BÝüià?_x0011_e`Ïö_x0001_é?B_x0013_}_x000C_÷?r$RMtÜô?³\ÖÐcá?X¶ÇôI¢ó?_x0016_&lt;z±&lt;ä? P5Ê2ñ?xeIø/_x0006_ï?Ó_x000C_£U_x0002_ó?»ª°ªÀ_x0003_ö?ý$ÓãÙïô?Í¯:¯ñ?ô6äRè?êÜ|eóò?tdË¼£,ò?ÆYB¾_x0005__x0003_ó?Ï[Oâ?Ázµ_x001B_»è?jO¸Xþí?¤ó'«ô?Æ×éÔtÒö?Î¨nKÒó?_x0002__x0003_Ê±_x001B_s_x0010_|á?¤ß-Å_x0012_ò?UÖ_x000F_íÅà?tkïFî?_x001E_	·e´ê?È´ö7_x0010__x001B_ð?ÂÓ_x0008_£gð?(²jÀë?Õ_x0011_qÓ_x001B_&lt;ö?µm°xpì?_x0019_¦æâ½à?"`N°+Rò?zLp»=ð?®¯_x0007_?ô?f_x001B_Ïâú·ä?0mâ÷©í?ÔÍ¹Äè?¼ä÷°çúî?Us»_x001E_tè?úûã?+_x0005_¦_x0001_ò?I±{þÂ³ë?8Wô.Sí?À¥Æõ?¼í)_x0007_Gï?ôIEÐÓró?/k}_x0002_á?ñÚ/Y¾Hã?_x0012_M[_x0019_5ë?F2öÔ§ã?·þ-8Jö?¸joÑ_x0001__x0002__x0002_æ÷?Ê_x0012_]Ðè?_x0016_¼Ü?.«ñ?ü_x0001__x0008_·ï?5×_x001F_{ÔO÷?Ôhö^O ð?;Þ_x0012__x0001__x000D_ò?_x001A_Dûói×ê?	cbFýøà?ÈåúðÚà?µ½ñ_x0006_Kð?_x0001_-ês)¯ó?B%'dñ?rìµ{½å?9)ªkáè?}_x0016_ïcö?ì¤¡d	æ?pðd%7ç?±ü.Û?_x001B_ì?_x000E_*äo#à?dyD"ó?8.'¤/ö?Êÿ3-_x000D_Æó?Ðq	òñ?xv_x0016_L)Ûð?ðEÖÀbö?_x0004__x0013_p)÷?B_x0008_w3Ïþö?§Q&gt;£_x001A_ó?ÄÇ_x0003_Bþ¬ò?ûÎ7æñ_x001D_ô?ZOö_x000C_§ä?_x0001__x0003__x0002_ÂT_x0013__x0014_Ìð?Is_ªRá?Y5^Çá?_x0005__x0008_L%ì?RíÚ³_x0008_ê?ZëÆ±^ð?_x0008_[&amp;X_x0011__x000C_÷?_x0018__x0001_æpð?_x0011__x0015_Ó*aà?@Âz_x0005_qPæ?3õ]_x0002_½è?%'_x000E_ªÙñ?,òöÕDYâ?Êð_x001C__x000F_ð?¤}Ü¤_x0018_ûâ?¸ÑÒè?Ð_x001D_H_x0001__¤ð?|Ã½_x0003_Cò?°¡·!O£í?*3+!¢Pí?ñ íÈ¡ñ?&amp;Ê-¡Cµç?\¿V´ªè?õ1÷?n_x0004_LÜîEâ?&gt;²Õu1ì?½Zw«äEò?_x0006_=ÛèN÷?&amp;_x0012_Ôx#ó?_x000B_åºn_x001B_æ?&lt;ÌiS½*ô?Ì_x000C_F_x0002__x000D_çðõ?_x001E__x0006_®©Çùê?F_x000D_ò_x001E_ð?	_x0012_bå?F_x0001_ÿeä?CL¥ï è?îª_x0010_å?kÙ=ï?NHäð?¸à81ñZô?¢?ÓÝgô?ßxÂò?T¨ _x0019_Y§å?d¬ñ_x0008_ó?_x0016_ñ&gt;Ñ#tá?:_x000B_~X_x0007_ç?_x0005_a)Dð?Ù_x000C_j+b÷? ³0±üÖç?_x0013__x0014__x0003_¹¨°ò?@eH&gt;×Õö?_x0012_ø _x001C_|ó?Ls¯²_x0008_Øã?RH_x001D_ô?k;Æ"úð?_x0008_®J_x0005_ô?_pFòÞÆì?,_x0008_¿àýµô?ÌÅÏy;ô?m¹óA­ç?3Ë|_x0004_¼í?n_x0015_ÛÄP÷?_x0002__x0007_­àl_x0001_ë?;#{b_x0002_ï?_x001D__x001E_7¦_x0001_:÷?íë$_x0011_T'õ?e~mAaîï?öi,¾õ?§_x0014_f{Væ?_x0019_b²-X÷?-_x001C_ß_x0005__x0006_ó?Nì_x0004_	ÿ÷?w	gYå?_x0007_ç"É#~å?\@LöÖë?äL-p'8á?²eÁ7¡Fð?£s_x0013_¸©ìí?.saÛ_x0018_õ?_x000B_0_õ?ö_x0010__x0015_8ûö?é9/,Âxê?üÖ-Û~Ró?Û÷;Çù4à?(_x0003__x001A_ú¶+â?&amp;.÷MRð?R_x0007_cë?þ,Sl÷?Ä´×g+îç?&lt;§B¯öð?{8r_x0004_{è?s¸È~_x000B_ò?2Î?_x0006_ìë?uÃ_x0007__x0003__x0005_atð?_x0010_Q_x000E__x001B__x0013__x0001_î?¹Î`_x001C__x000E_Wà?/ã¾Zç?ýë_x001E_ºH_x000C_î?Å1²Øî?(?ÛSô?l&amp;Õ;Xñ?·ß_x0004_Ù£ã?X+gxré?¶õmÓ_x0019_oñ?Oæ[M&amp;ñ?FÈ_x0005_f«ì?7á:¶3ßì?W|Úê´úñ?&gt;_x0001_{ýçó?_x0011_ÜHÇötï?wge¬#Så?_x0013_Mð_x000B_ýô?¤_x0008_$Wyô?wS8±{_x0014_ó?¨_x0014__x0005_Á_x0019_ææ?wûÂèÁñ?j6{Ú_x000E_%÷?¦¯_x000B_rºó?Sù`÷ä?_x001F_Òâ.ñDð?ÍMBfÌá?2S_x0002_æ?®é[áG_x001C_ä?Æ_x0007_Vü5:ð?Ö©o8ï#õ?_x0001__x0004__x0008_5s£}üæ?N4^ÄGå?kêc_ññ?ºÛ4w;ò?3ü¬b_x001E_ñ?_x0011_ó&lt;t-á?;ÜÐ¥gâ?G2ëÙ×ä?Ø_x0003_¯|Uö?+CsR.ì?aÆ*g´ð?wþeþEëê?ei­Ûd§ñ?&amp;,E_x0006_â?ªÛªÍHíô?J_x000C_ Æbè?¸_x000B_¢fí?_x0016__x0010_nw«»ñ?°_x000C_Æ¹Åô?_x001E_ÇJ_x0007_æó?¬n¿_x000C_|_x0002_õ?écgc	eó?_x0007_ßÉ´ê±å?ÒÂ_x0012_ö?Î_x0007_-Æ_x0006_nó?_x001A_Ü_x0002_cî`ò?ò¶Rþiýó?|¯$d_x0007_1ô?ç_x0008_&gt;àýræ?¯£/Î ä?ú_x0010_§üèñ?û{Ø_x0001__x0004__x0012_.â?è.÷/Ì"á?þR_x0002_û&lt;#ð?ô¶æ_x0003_³ô?'â_x0012__x0011_ê?Î#öG:dó?_x0019_¸;°@çé?éSë¹²ö?Ñ£;êñ_x001A_à?¬Ó_x0008_zð?_x0007_kÉÙ\ï?	Î_x001E_ËDï?`0Üìð?@(¨!2ó?ô_x0004_éä¦õ?½arb_x0019_ç?æÕ)_x0011_9[ð?_x0012_Ëç»è?%	UÞ	Tâ?lêdCñ_x001E_æ?j@NÑ¸æ?~_x001B_®ìÈ÷?ÞVN_x0016_²ð?MAÎY'ó?»LÉy3åò?Ö/D&amp;ò?á)8ª_x000C_ï?Ø_x0003_RPéâí?æøÿÈûó?Â6á§-è?_x0016_0_x0017_qpÛá?ëÄü52è?_x0002__x0004_2smÊtñ?_x0017_r_x001D_g+¶ñ?A¡Mò?ô_x0008_CÓó?S_x0005__x001B_))ë?%qþmHä?XÜr_x001E_,ä?Pm:0:[õ?*ËA_x0019_fið?I_x0011_Úò?_x0010_ü¬ÆáJä?`»tÿ¨ð?aVå_x000D_"ñ?_x001E_²ª^õ?Û=!£_x0001_ò?òq®¹¥åô?~Ëównæ?~fÃ{!Éô?IV8_x0011_P_x001D_÷?ór:\{ñ?mq:V´âô?~ü þ_x000F_Jñ?é,)_x0005__Ëï?8²¿Ã®Øç?ßþT¦ò?Z¿rM_x0003_=ö?*{ºð³ð?X_A'°·ï?¶1¯KÖñì?_x0017_Ád¼_x0013_ä?ûòØ_x0017_4ó?4Íß_x0001__x0002_à¾í?LB&amp;Ñû¬ï?ÞÕòå?æã.µã?:_x001F_Çß_x0017__x0003_á?GÛÓOp¼ã?ää{ð?_x0015_J·È_x0001_¥÷??Mê_x000F_BÐã?¼O:'ð÷?FQå0*Øó?4W½¸8ó?ÚO«¶²^ó?Ó+*ãéGç?K3]sòó?ÒÓéÌz_x001B_ð?+Þâµ,ã?e_äwéë?nV[ìûè?%È±1_x0016_ã?_x0001_(z÷í?»_x001D_ÑØ°Ôá?Î×Ïwtýé?=5Ùó5gò?â6Nôy&amp;ð?¸ù&gt;á_x0014_ô?t&amp;#_x001A_Íò?Õz_x000E_G¾ò?Ý:;p½Ð÷?jüs|õ1ö?	4²SQõ?\äõº¦u÷?_x0001__x0002_lÑ/dãÊñ?3Nb¢}Çö?Îÿs_x001E_Øsö?K­ì?zÆ¥UXå?nd¸½Dö?M_x000E_åÀ7å?ÈqûV?ò?LÁ9yî?ì° ä_x0010_qè?_x001A_¢]_x001C_¬_x0016_ñ?_x0004__x001E_Åtã÷?¤þ_x000E_³ØÅ÷?·¨8_x001F_Áá?J¶&lt;_x001C_ò?MâKÆÛñ?_x0002__x0012__x001B_fÀ&gt;ì?_x0014_ýÂ7ùõë?kØ^]0ï?_x001B_¤èô}ò?Z±K¹ê?ªyã_x0003_ù_x000F_ö?¹Y·û@ô?/£_x0017__x0015_ï?iµ_«-ë?´_x001A_ê_x000F_¸á?ÅrÅÓé¢ê?d(¿áÉò?µþ_x0015_qõÞà?_x0014_q&lt;|ò?²Èr-_x0005_ìó?QS_x0001__x0005_æjã?ëJ_x0017__x0002_&lt;ñ?ëÓy¿_x001F_ö?¿o_x0004_kî_x0004_å?-_x0017_ îàgõ?&amp;êa6ê?_x0014_n(¬ö?_x0006_ÿ&lt;µËNó?ÉØéÖ]7í??¬WëÍö?¶_x0013_¾_x000F_èò?#(ÿq_x0004_ò?­¾ß^â?Q¼¤Ð¯õ?_x0017_ÔÀ×¡xí?¨ô¢rlRã?[3Ýßõ´å?¦Òãm_x000E_ôå?I+Öøzì?B¬øë}ì?RR_x001B_Íå?º_x001C_+É¦ö?ºj_x0005_Ãbö?_x0001_e=myâ?fR½n_x0008_ã?Y_x0003_ýÜ÷Ñà?Îr~êJà?`_x0018_2¤dwä?5S©_x000D_!ã?n_x0013_.vð?Ìà^ì?p»S¼ì?_x0004__x0007_,#h¿ôõ?v_x001D_?ÿÖô?¦¶¨WxÎ÷?Ù¸îæAÝé?ãý ±Uì?±ODUsjì?NóÐA_x0012_ð?_x0006_½R¿Î_x0012_à?h:¾ö?ÚÇÇëö?ú³ÿ,_x0002_è?h­do@:ï?ýg+æð?ðjËæÜì?êÍÇnû÷?AÆì±#í?dÚ^þËã?/I_x0001_È_x000E_â?*_x0003__x001D__x000F_MTó?_x0003_iO£¥î?&gt;Õ¢_x0017_Sõñ?ùcõ?_x0013_(Ñ_x0005_Aå?Ðy«~]_x0018_ð?N3á_x0007_ì?DJ_x0010_Íî?_x0010_¡#÷g_x0008_ä?_x0002_	_x000C_¶õ?x^ÛúJó?sTö}!÷?ýOUÈÀxç?&lt;7fh_x0001__x0003_·ñ?ú«ÔàÝ£ñ?"EÙ)smð?F_x000D_Ê&amp;1å?K¬s/.ó?ÔÙ~[í?ª_x001C_Æ_x0005_"ò?Ë&gt;Ükðå?¾êsCb¼ë?_x0002__x001F__x0017_»ãã?°BÎ9â? píS7_x000F_à?'ÑÙLEã?g±@IÈâ?ì ØF+Aõ?O_x0008_Ã¡'&gt;ë?t9¼_x0007_E.í?aB_x0003_öðµä?_x001E_6Wñä?â4%ÑAÁó?_x001B_µjr_x000B_ë?_x000F_\ªZö?{æB_x0016_Äí?_x0002_ØQÏùâ?õ&gt;ËEà½â?Ä_x0003__x0017_~îî?/³¹´_x0010_ô?f_x0011_a±íâõ?ÔÄÂ¹ò_x0007_é?!kÇðÑð?"ÝUSSÆà?N:$._x0004_ð?_x0001__x0002_ éK°=ö?](\a.Îì?ÕÉ¹ë³_x001A_ê?ËÅ_x000C_ÁwÏä?àë3Á·õ?ÊzQºCä?Ö9Ó yê?óª¥öDà?lÅ¶P×¾ç?ZåÞ_x001E_NCé?ðl{_x000E_üñ?hèF8Ñzò?60­ëòG÷?&amp;y_x0011_òhæ?.Þ_é_x0010_ö?'uw Òñ?ÐBÕNi_x001D_ò?¸{ÄÃAïö?Ø_x0005_Dõ?M_x0003_Í¼ä?_x001C_a_x0014_î»´ì?:Å»&gt;Wô?´ª_x0013_óó?²?G_x0003_ÙOò?ú=cß¥Øð?XéÏ_x0004_®ð?t­9çé?Û~IãÕpò?aïÜd=_x0010_î?ZY1Eó?ZX¶9wûò? Æ_x0013_Æ_x0003__x0004_z¨æ?Z_x0015__x0001__x001D_ô?_üµÌPé?Êãö+Èüê?«c|_x0013_k_x0010_á?_x0001_lêÍq¼à?uí°_x0017_.æ?2_x001B_7ê_x0014_7õ?]_x001D__x0007_hcBí?3%t}÷?ë_x0005_'à_x0008__x000D_æ?~ò©_x0019_ô?ÎOÀG?Èó?äë k_x0011_õ?_x0012_2_x001A_&gt;Ü_x000B_ô?2P_x0015_séá÷?Ö"_x0003_·¤ó?_x0010__x001F_'ç+ìè?yh_x0017__x001A_]lô?P$Ír7õ?ÆI_x0006_À_x0001_é?éK_x001C_c_x0014_è?Ê»vÿþð?_x0003_+Ëöé?õîH¬z_í?)ºèÃjså?Éñ!ñ?ÁYFUò?rw«-à?}_x0002_öxö?D¶Í	ö?¤ÿþ0/Oö?_x0003__x0006_¢rî@ßó?Å©¦,l_x0001_à?_x0005_- ià?YaÒÊéä?z_x000C_`ËëÚö?KbÈ_x0018_öó?÷ñ_x0017_'×í?¬ì¢9ã'ï?_x0017_rÎó?8¶_x0012_6ë?_x000E_V	b-ò?EØ"f9â?_x0001__x000B_A&gt;}uó?mÓ!Áë?_x0007_~i1Y¸ð?(9ïbñ?L«9¿óf÷?]ÍUÀ_x001B_â?íJ/NÉEô?_x001D__x0003_ùÑæ?K±/ã?¯æ:*_x000C_Ëí?xáv°æ?Ìü_x000C_Rù&gt;ð?_x0002_nÐò?_x001E_#_x001B__x001D_&gt;ó?²_x0017_2¾_x0016_ò?c_x001F_ö?kg°¢@ÿò?¡D	³Zå?{²5íMá?ûÁô_x0004__x0001__x0002__x0017_½õ?¢ ñ³ ï?_x001F_ûÖ×Ðæ?úG¯_x0005_~	ñ?B+kä?ím@¶@/ð?ZØ®&gt;_x000F_2í?W¥._x0019_¡´â?°j._x0004_eªò?ëÚÍy~ô?Éª¸³àö?,¨f_x0001_££æ?*¨*¥jç?&gt;È*aXñ?_x0002__x000C_BtÅõ?_x0017_üq#ºö?]ïï©â??Mñ¿Àô?ø_x001F_»æà?pO~=ã+ç?yöZ¦¶Aæ?£\wç_x0007_Lñ?ÇîêNç?_x0007__x0011_â­_x000F_÷?ºVånÈ_x0014_ç?_x001E_r´õûHê?6Þ	psÝî?q${E2ô?'_x0015_$¹_x0006_]î?lÉ)ÕRyõ?´%Y/åî?j_x000E_Ýê¦÷?_x0001__x0004_¼ÏÄ#à?b¤_x001F_^ Áö?£_x0006_³Õnã?®LüÐ±ö÷?DMkãÆrâ?þi»­¹{÷?maÁwÁï?.ßæDlá?_x0015_=|ó?K+½UR_x0001_ì?úõ5&gt;£ô?&gt;5aÒvì?ØÏà_x0003_k_x000F_í?ü-U_²ôò?êÒÕ@Áî?é«&gt;_x001A__x001C_«ô?¶E\â;+ö?£|&gt;3F¼ç?¤I5û?ö?QJzùµßñ?Ú8g_x001C_á?ò1`âÄò?_x0002_+zÊØé?ÒV_x0007_'Äð?G%ÉT1Æè?zo®c¯÷?G%±÷?ß1¼_x001E_õ?u{y~°ä?F¥_x0014_»`_x0003_ö?÷`l_x000D_Uâ?_x0012_Ð2_x0001__x0003_ôhó?¸¡x_x0005_ýêæ?NÙåÉuî?*_x001D_*y_x0005_Sè?Xÿ$\Hç?Ê¢7KâJë?ê²mÌ_x0005_÷?ì ÌÖ¾	õ?_x0006_ËRpQöî?N§b±ìÑò?p_x0001_Ì_x000E_4ä?sëêÆ_x0006_èì?[ç§v³´ï?/^ë6=ké?HÌO·ñ?FÖÊH_õ?L_x0011_¡°Vð?iêN¾Ò_x001D_õ?_x0003_ô¿-r&amp;ó? Qnµ_x0015_Îç?'åÛíZä?àÃRÔ÷ï?ºÅYe_x0002_kõ?y_x000E_=iò4ê?À·Ô&amp;Dì?õ=Géá?ÎgÉexõ?¿%Tô?Nä!kÜ^ì?ÊÖ,0Soà?EþþØö;à?ÊUöòÔñ?_x0001__x0006__x0006_():Çä?êu±_x001C_è?_x0004_!T3á?RõÙP?íõ?èÀtí|ð?u_Çú_x001F_å?·"ï-&amp;ì?-M^#ìï?^+êÞÕ³õ??c_x0003_ý_ô?¡Úý2_x000C_E÷?Ðç/±¦éð?jâRqØIö?0wªÈñ?Jn&gt;í4ð?_x0014__x0018_bFW¼é?ëçj6HØõ?¦*_x001E_ùDõ?PmbPúà?!=_x0005_í69ê?h_x0017_Ö+ê?._x000C__x0003_=a©ë?xwÀ_x0017_æí?_x001A_D â?Ñ:7QãVë?æ®n¢aþõ?´_x001C_2·Ôcð?µ_x0006_°,pøì?)_x0002_K_x0011_ó?ç+_x0006_Wªí?_x0016_Ð0aF_x0016_÷?¢_ÃÂ_x0002__x0004_wPì?2ê¢.0õ?±®0Ìc_x0001_â?L&amp;J9^ró?öHFÉÛq÷?_x001D_fá?5bÓK_x001E_å?¡&gt;y¾Ïð?¦`ç_x000E_Vñ?!_x0003_K@_x0002__ç?0º5`aö?ªU×ª¥£é?_x0006_N©¶ìñ?ü|!ß_x000B_:î?ô3²&amp;_x0004_*ð?ÂQp4÷?XÓ|âòï?_x001C_IËçÉ·è?RDØï?HYfxé¢à?zÆ	__x0008_î?¯½	Õþë?3;_x000C__x0005_Ü¶é?¾¨tà?Ûú¶_x0018_òiï?ûÖÚ_x000E_6qì?àÄ_x000D_fp±ñ?h_x001C_ö©µ¸ò?­8_x0004_êâÐó?z_x0004_M_x0007_Cï?È?¥i§í÷?p8~_x0001_þ´í?_x0002__x0003_~ÓWá"â?pZÊMÁÎó?h_x0014_æG®ô?âÖÉ_x0012_Mé?dÐ?:ö_x0001_ô?Øº¿z+_x001A_ó?ß_x001F_Ç£×ë?´ML4;ñ?&lt;#_x0008_;Ûâ?_x000C__x0006_	°s_x0012_ñ?Ô_x0015_¨_x0007_ªñ?_x001D_&gt;v?pô?jhw=Öë?_x000D__x000C_S_x000E_ÍKï?_x001A__x0016_ßRýµò?-_x001F__x001A_:&gt;è?¯X_x001D_OÝó?|¦^c^Cô?/ùÀ-ðç?¼Má·Tï?æF#ªXñ?UE²4$è?_x0016__x001E_±T_x0015_mò?n'Ç¦Åò?_x0013_Âó_x0006_jõö?­G_x001D__x001B_é¯ì?_x0019_Â	;Âê?c÷_x0012_eÒ7ã?Ï_x0018_"^Ùê?Õõ©Hí?(ñËuKô?Ê~·ü_x0001__x0003_o_x0014_õ?%îcá?r_x000D_ÄÌçeê?gñh*î?zØÐ_x0002_äê?bHÖiê?Y¸?¯Æã?_x001E_¨¢ {úé?æ!}îò?kzè_=®ê?-_x0017_ _x0001_Ûøã?_x001E__x0016_áãÖ¹î?mõæEð?û_x0016_]cEè?_x0001_ñ¹!³î?Ì%:VLé÷?´Óa_x0004__x001F_÷?í	_x0018_èNð?_x001B_d®ðòpï?Ä¥gDfé?ß_x001E_ ÚüËæ?._x0001_ÌYÊã?waÇ(ÓÝæ?ÿáéÐ_x0007_ï?_x0016_³QÅf¿ô?,c'T|Ëâ?â¹y+$_x0010_ñ?!_x0017_+_x0006_h¯é?LË:ï~ö?½äÎy`è?£[_x000F_lfJí?miÓ_x000E_é?_x0001__x0002_!BÅÌÖUç?²V_x001C_é?h_x0010_fVÛÖõ?t£ö¬OÝð?$_x0007_jB.yí?û/À_x0001_-ñ?È­*\##ö?Çdæöö?M¡_x0002_!î?zWágèõ?~ñnÞÔ6ö?àwÃ¸Bµë?aßLLá(ç?¥î1Çzé?gU²2"ç?Ü3ÉÎeî?Îø¥iî?ÉTÑI©Éë?D8ôÜ&gt;ô?´W»Ïö_x000E_å?"M	2_x0012_ì?Ð.×¢Uuë?_x0005_øô?è¾	g®þô?_x0012_aÏô?ÇG ´X.å?®&gt;Ä°¡ô?,[_x0011_`ÿ÷?Àðædñ?_x000E_ ÅËidë?¾wÝbKò?ü,û_x0002__x0006_½éá?á$ô'_x000D_ó?ÏÃØÝ÷?_x001E_k:_x0005_ä?dg_x000D__x001F_m=ä?äTFd,é?KF·_x0007_¬ê?_x0012_¸Nº?ë?oþ.Èð?ä_x000E_&gt;+¹ô?_x0002_ê_x001D__x000E_Å+ó?q:_x0015_]¼ä?b_x0007_×N+ô?Ìh_CÞÌê?wðð5Êõ?_x0018_x5ºî?7±_x0017_çgNê?P-ç¢Owã?ÖÉ5h³tò?8«_x0008_3_x0007_å?D\¡ÒÁo÷?_x0004_ÄIî?_x0002_^Ì_x0003_¬lç?_x001E_OL3àä?_x0015_ó_x0015_Mè?êøQýã¤á?/óÝ_x001C__x0001_Tã?æð Y¬è??é¥ý+æ?|BB¬?á?R/_x001F_?é?¡ç¹{¥à?_x0001__x0005_h4Ã$_x0008_4ô?ö_,CEâ?ò3ì._÷?³Q¼¤Bó?;%2)ü]ã?ì_x0001__x000E_Ó_x0001_Èé?\Ìç?×Pç?JÚ±jß+ò?}÷¹³´_x001F_ë?¢qÜí_x0007_Ûô?JP	tÙ_x0012_ò?õDù$þÃõ?¼£)C_x0007_ö?@H_x0002_æ¡ï?Î:Ê¨[[ó?æ3Uæ#ô?Ú¨_x001E__x000D_.Xö?_x0001_L_x0007_XEî?¸G}Æ_x0003_Pô?äùXÜ_x0006__x000F_õ?_x000C_]_x0004_ª_x001B_ö?B?L¦ò;÷?¼®eÓö?ÇB[Ã=_x001A_í?&gt;cqHv5ò?Æìo[Àöò?ùÀ¶¨0ö?¯_x0001__x001D_l÷?Í¨·&lt;_x000B_è?Áä&lt;·o_x0008_ë?PÈ_Í¥_x0005_ð?U¼[_x0002__x0004_}ª÷?³SÖ_x0014_ö?vÔ_x0001_¡R÷?_x001E_q(l_x0008_ç?_x0019_52Õ´óâ?¬bÎÓ³ïè?ÆÉÕát¼÷?LÃ¡&amp;ÞÓâ?Qqü­/î?_x0012_Éæ ëãö?b]Û)Äpë?8L¨©ðÜõ?àá0_x001A_A÷?_x001D_.·u»ó?üá1³sô?Åôßõ{Üò?}e'_x0005_°î?´ØåOÜ|à?|l£åLõ?ü_x0019__x000E_¤Óô?¶_x0003_äxè?°·3eF£ò?_x001F_Î-i^bô?_x0008_oçy6æñ?R	s__x0014_¡í?~^_x001B_t_x000C_«á?¥3dßÈ÷?É"jE4_x0015_ë?_x0003_íàå&gt;õ?{?/ÊÕDñ?4_x000E_¾¸:Aê?_x000C__x000D_Þ«â¿ð?_x0001__x0002_n*§þ¹à?_x001E_´Iµö÷?=åàIÎ­õ?_x0010_¯@×÷?À_x000E_g;ðð?m§»A_x0013_ãë?uÊ=_x000D_é?cáä(Ôùõ?N_x000E_Øµ÷?_x0006_y}_x000C_õ?âFá\ê?R^t¢_x0002__x000F_é?#_x001D_,Eî?Tå=Å_x0007_Vò?Ýé`&lt;µÁ÷?_x0007__x000C_¤m{Òõ?_x001E_òþMïÓ÷?Y{_x0010_¶õô?&lt;Â'ñ?°oÄ°Óè?^»6\¶÷?ý_x001B_ge$ã?Ú_x0002_h#+@ñ?M_x0019__x0019_HIæ?aC;Kò?Áâ¹_x0008_üïã?-!¸ø6ñ?ò_x001F_l_x0016_üö?_x0016_¿7Bá%ô?¡w{_x0006_cdæ?ªÀÔó&gt;ê?jp_x0001__x0004_°à?`_x0008_ºäå&gt;ã?ºA4T÷?5_x0002_¢èKæ?Ob_x0010__x0012_ìò?Ë`:°_x0018_î?¬§eò?¬r_x0006_å¿qñ?+B¤aZóà?_x001C_Lýðkñ?êd¥_x001C_õ?¥*X_x000F_í_x0003_í?_x0004_ÇÌ {æ?t«¤L_x0007_ã?±_x0016_ì¡_x001A_ùá?)\ÚN¬ã?3c§ïÆæ?ÔÜ¸_x0006_í?åíZZh«â?®Ä#ø_x0005_6ô?4´k ¨ö?¼YÞ_x0001_îâ?_x0018_^_x0003_&gt;sSë?câ_x0005__x0015_è¨ð?ÎÚ²f¬nö?ü¼8û/Õå?](ïà_x0005_ñ?¥m7Zô?69o`á?áûfoö?Á_x0005_Ü&lt;ó|ñ?µ:Ökmõ?_x0006_	y._x0002_«Tñé?CÉX_x0002_ãâ?ê®Sï?ó?_x0018_©®8Xá?ÙõÁÂjá?_x0003_Bü¼¯,÷?æ_x001A_À_x001C_Îé?_x0004_/êàô_x000C_ô?Ôð«ªÙÝò?|ÚÞ­?·ó?c`öiYÆñ?{S{ÐËò?Fn²\#_x0001_ð?$­pÝîô??RòO(ã?©_x0006__x0016_­î?\_x0003_Ëëü_x0008_÷?=íâhõÖè?àG)bâJõ?¯E|¢úlö?8»¸m_x0007_¥õ?çnïùæ?L°"Û_x001E_,ï?_x0012_ª$!_x0005_Pñ?$¶_x0005_Àè?cÅv®ôð?_x0002_Y}÷¾]ò?üÏTtõ?_x0016_Ë2òÏàç?_x0006_fu_x001D_óÉö?¦¼¸_x001A_ÅGö?)ë;ó_x0001__x0004_¾Yä?hÿjrTõ?_x001E_-Ê_x001E_Î-õ?£¸Ù·¨çå?_x001C_hfþiö?âÔÿ_x0011_¹ ï?_x001D_¿úWÍ§ó?Mwà_x0001__x0004_á?ð'Á/3!ó?_x0003_«ãL_é?&amp;_x001F_ù1é?_x001E_k+E%Åå?äà¯_x000E_ã?_x0012_þ¤êã?_x001E__x001A_Ê5ð?_x000C_j_x001A_÷é õ?l\_x0002_YÂ@ç?¦_x0001_c2)ñ?.ìUD+Öï?líµ¤ ä?·AF_x0007_ÖÁõ?ê³E·ê?­*ã~cà?þ_x0004_B/¦¤ô?ÔÒ_x0018_U©ä?4_x001D_°«_x0019_÷?_x001E_Ò×R¢ö?ÇKcë&amp;é?_x0008__x0010_ÿ+xÎõ?_x000C_x~CD¬ó?_x001B__x0005_ö¢û·ö?ª­ÃÔuùç?_x0001__x0002_/íÀ°Íò?£bÎ_x001E_Ûå?7ïãÒ¶4ë?j5ªÂT÷?ñÇ_x0014_rfð?æ7ÂZá?j|c_x0004_gÝô?âE°d)kå?¦hqxùRî?1_x0008_aåõ?ê_x000C_³)!_x000D_ñ?o©(îVéö?_x001D_·ÈwTØò?3v$8næ?öéê_x001F_¥%ö?¤«©çeä?0Cgxßó?Ö^VÁ_x0002_=æ?FñÉ×B3ò?8_x0010_8¨(æï?¬_x000B__x0005_Â¦lí?Ô2¸Tïá?1£_x000C_ô_x001C_1ñ?_qu_x0019_6_x0012_ç?çÎ².²ó?§é£K ê?êf__x001D_Æ\ñ?&lt;øêº_x0011_uê?SCpæÃXAPÁ_x001E_§_x0015_YAXÊÊ"aaÁSCð_x0001__x0002_YAt_x0002_±ËÖÍYASCpø=YA¨	| Ud:AHçÑÖ²fÁ&lt;o.³rQÁ3ýR!@A@Tª8DQdÁPÁ_x001E_§_x0003__x000E_YA_x0008__x0010_¬ÒÏRA0¹öóG20ÁD£Ë­ê}GAhÿ¬_x000B_¥SA_x0010_^¡æSA¶[!xÖ_x0008_`ÁSCð|\YA_x0001_ò]l«rÙ@]£ë©8ÁøÖsñ_x001F_÷QA8=¨Õ1ANADé×»HÁX_x0005_4_x0013_PKGAØ&lt;há¯M6AÜ®àyKDÁt_x0002_±K_x0013__x0004_XAð¾¶Ò#A¼Õ§	YA_x0004_/úÝ XYA|Fv_x000B_vKÁàåg¹;_x001E_XAà,z[¢_x0019__x001A_A¤·~,_x0003_3AA_x0002__x0006__x0004_/ú]9YA`_x001F_m(	WAè_x0014__x000F_D±VA¼_x0014_WIAä_x0014_eÁ_x0011_	µ_x000F_åQaÁ{d±ÑT_x0005_A·ÚS63A¸;#=ô_x001F_PAL_x0003_óÎaEÁ¸íÑ÷ÇLAt_x0006_±K°dUA®Â£PT.cÁ½!ó9_x0014_PA@Ó_x001A_ÿ_x000B_Á_x0008_à&lt;ü9Ad_x0006_¥_x000B_àèIA_x0004_/ú]XAàåg9ÛóXAw_x0016_CÈhÁP_Ä'_x001C_J4Aà¶ÀXBVAxæ_x0001_µÄAÁPÁ_x001E_§_x001E_ÅYA¨~°¿ÒAAèµ¼	[1JAKÎ1Õ®_x0003_WÁ¼ÕÌXAÐò_x0012_ð»UÁ`_x001F_mÑòVA_x001C__x0017_®×`Át_x0006_±Ë_x0001__x0005_ _XA_x0004__x0001_SS¸TA,xf¼YAz(Æ=º\Á,x_x0002_£òWAÖ_x000F_÷ü2¤hÁPÄy«zcLÁlé$Í}GÁ°%¥&amp;ÃJA´qs"çeÁt_x0005_±K%~XAEó¹_x000C__x000E_bÁ_x0014_YlC6hYÁ4§3!9RAÀxî3þaÁhØ'ÉáhÁ_x0004_/ú]xEXAè1ªnKË&lt;Á@iÝÁ'ÁÔ_x0011_³¦-GA¼9zgÁ³4òm_x0019_9Á8bè"§DÁ_x0016_T_x0014_¸_x0006_paÁè_x0014__x000F_zm;UA`N_x0014_éVA Ã&lt;)ÁõJAhK_x0003_ð+POA$¶z@sDFA¶Ýï_x0001_ËSÁ¤M{{ÙýRA¼_x0008_ÛO»âJÁ_x0001__x0003_l¬bªåãUAè²n_x0014_yÏ6ÁPö_x000C_ûMPA(LIØÍlPAPÁ_x001E_ggVAàåg[kVAÙò_x001F_ÿrUÁÐ¿ôö_x001D_a6Á_x0004_nÅ_x0008_@Á	ï3JÌÎZÁh}»iÌ_x0008_VA_x0008_diÓñØPAøä¥»]ÁØ_x0019_ÈWA,x'_x0011_XAHÅ4SÁRÐß¢h´cÁ_x0004_/úÝ)YAþ_x0002_a=ÂPÁ_x0010_^¡þ~RAhÒÑ_x000B_±íKAl¬bjv£TAt_x0003_±K.»XA_x0008_ÁT°_x000F_ÍMA¼Õ_x0014__x0011_qXAèÞ&lt;¬_x0007_ÐKA|9XLZÿSA9Â¡ðÎQiÁ¼qw{aêJÁø^{E_x001F_&gt;A¼ÕXA,x_x0001__x0002_9XAàågÙ_x0001_VAt_x0002_±K_x001C_AXA_x000F_¯¡½neÁ_x0001_ñ*ÔÏ_x0001_Á_x0001_½c!á#Á¸Ùm,Ù÷@_x0001__x0007_¿ÚnBAXðÅ§wVA_x0014_s¶_x000C_¯=Áè¨a{½;ÁR_x000C_Ö_x001D_=çTÁÀ_x000F_k&lt;á±"Á¼Õ¹YAl¬b*F_x000E_UAâÜ6zØÈeÁKXL_x0004_dÁtÛ	+/TUA\»V*º¼RAT´êeôßGÁ|9XÔ*®QAü¡_x0004_Dê¥QAì"_x001F_o_x0008_ AÁàåg¹__x0012_YA¨]xU¾HAðC¶:&amp;ìUA_x0004_/úÝücXA$pzhjWÁÀg¤CbM&lt;Aàågù#ËUAÊäñØ`XÁo[N_x0010_'Á_x0001__x0002_êbJýCgÁ(õË6¾_x000C_JAÈ5®ý_x001A_pNAP#{L­IAè_x0014__x000F_:=¦UA8V~æyKA_x0004_/ú]xEXA_x0004_/úÝ_x0017__x001B_YAPÁ_x001E_Çn§WAà¶À8ªÅVAàö3Ä4´!Á_x0004__x0008_{ÉFÓHApTª_x0018_LAl¬bê_x0015_yUA_x0001__x0017_Ö Ëµ_x0016_A_x001C_¶'Ó)RAeîóbHOA _x0016_dN_x0016_*`ÁÅîµæÒ_x001B_hÁ,xf¼YAPÁ_x001E_§ñXAÏ_x0018_a«adÁÉÃym6\TÁômuq/aÁèk¤_x001E_T²KÁ_x0004_/ú]o_x0008_XAhÿsÚSAüÐ«jrTAL+ý¹0PAPÁ_x001E_§ÖÜWAD ! #ÛCÁØXr×_x0005__x0006__x000F_ÚVAÝuÚãcÁ_x0004_/ú=5óSA°¢S_x0019_åÂQÁêÁePeÁdúªÔ¡'GÁ_x001C_¼B_x001E_ØmCAìª0§ö;SALD{AHA¼Õ_x0014__x0008_4XA¨³_x0008__x000E_kyAAðå_x0010_5©YÁ_x0008__x0003__x0006_q_x000E_wNA°7.ËÉVDABH_x0014_ûÍWÁhHL_x000C_QA_x0014_! w'FÁSCða¥XAt_x0006_±KR¯YAôr][§üUAPÁ_x001E_§úÐXAàÕ­ÊÒn(Á_x0005__x0017_«Åp9Ah}»)sVAxRªS_x001D_NA_x0018_Uu;Ú_x0002_RA_x0001_oëö_x001E_`UÁt_x0006_±K7øXA,x_x0002_Ù`YAøE_x0016__x0006_ý:NA_x001C_¼_x0019_¸wPÁ8ér_x0010_MA_x0001__x0002__x0014_%ß¾£CAð!¨RëfMA`¾ÿ² A°1Øòú©$ÁÉ¡_x000C_þºBÁðuÁYwÐQA@þ+2A [Ñ)DLA`,ÃÅ·Ó_x0018_Á¬å©Æ×ÕdÁSCp_x0002_¸YAk¸å'ó@YÁ07Ô÷_x0010_µ2Ah_x0002__x001D_©~&gt;Aë^Å-§_x0019_UÁØXrwGzWA&lt;_x000C_ÅV:iÁh}»ÉhUA&lt;_x0007_Ø^½QA_x0014__x0013_ªdüÀ`N_x0014_)³-VAàåg9öªYA_x000C_º«_x000D_Ä¢[Áðhr]=õ$AÄ?Wù`¯TÁ8_x0011_e_x0008_OAwN)ªNhÁd_x0003_ãÌHÁ(øsèu7Aô_x0014_è/@OÁú|_x0018_ÿ_x000C_HeÁÄ_x0004_Ìý_x0006__x0007__x0001_ÁBA{_x000F_7èj}SÁ({ðPø}SAPÁ_x001E_Çn§WA,x_x0002_Ð#YAt_x0007_±ËÄSYA Á.ö$ÁHÿ_x000C__x0005_NA_x0004_/úÝ_x0017__x001B_YA·Ý_x001B__x001A__x000C_5AXsqýé_x0019_;APÁ_x001E_'ïXAHÊJ"xPAØ_x0019_x0ÀWAØXr·w_x000F_WAàågYì*UA ¸_x0003_¾PAl¬bªåãUA {¿Ç KAÈ0ÞìÊòPÁ ö*VH5A_x0010_ôÂC{öRApf)^òº3AS;\ÁÄË|Å	SAÉ¡_x000C_þºBÁÿÛÌYfÁ_x0004_/ú]¥vYACv_x001F__x0004_Ö÷\ÁüÐ«|Ò§TAãìGÍÒ_x0018_TÁpÈM_x001F_IbÁ_x0001__x0007_ôr]ûñTAÈaj(gRA0Û_x001B_V&gt;A¨CìÇc%MA P#¤å,Á_x0008__x0003_Å_x0012_é@A¼Õ°FYAû_x000F_÷¥NA¼Õ_x0015_XA¨_x000E_R3`&lt;Á|9X_x000C_*jTAT_x0010_ê²}	\Áà¶Àø:UA´_x0018_H_x001A_EPÁàåg¹hOYA@Z79}/_x0006_Ahh{îÏ=HÁÐ)Ëv^4WAt_x0007_±ËåWAðC¶Ú_x001E_áTA`²õã^ÁG_x0003_º_x0011_·/VÁ,x_x0002_µlXAà_x001D_;%Û?SAA¡_x0002__x0012_ñVÁPÁ_x001E_§ß_x0019_XA,x_x0002_£òWAµEz;ÎvTÁ_x0004_/úÝ_x0005_¡XAÈû_x0008_MÁ°_x0007_h|=A8ë+Ó_x0001__x0007_e¯PÁ,x]YA8õ_x0015__x0005_Nê=Aû¼c2áPAàåg9T`UA_x0008_ýî_x0006_&gt;rSA û'úO_x0017_Áàåg9ä0YA¼Õ_x0014_ÿöWAÔópD^Ág*ñaY_Á_x0011_¨hãaÁ@_x0002__x0008_3_x0011_m_x0008_AÞ_x0008_Ç&gt;PASCpï_x0001_YAt_x0007_±KIrYAÌú#_x0016_­WAä_x0008_q,]-ZÁó_x0001__x0003_ÖhWÁptVµYPA¼Õ°FYA¨o!×YWFÁ _x0007_#6AÈ_x0010_áÖ+Õ9AèöÚ$iÁ_x0001_Xî§Ã@Ð)Ë6.WAø`òÙ34Ápþ_x000B_òMA©°PÍÈÆaÁh}»	ÅýTAJã_x0004_P%aÁ_x0002__x0003_üÐ«Ü_x0007_TA«ÞÏ³_x0007_µaÁ°g.`¿ä?A\FÆC_ÝLÁ`_x001F_mh9(WAð%q&lt;¿?&amp;ÁD6ºäôzLÁ`_x001F_mÈ_x0001_VA¸d_x001E_Ïù3ALÌÐ	%dÁ_x0018_ï¤_x000E_IA´é_x000F_¹êMA µ«å!CAh}»I4&gt;VA`Ä/µâ_x001D_Áü¡_x0004_Ü±ÁSAt_x0003_±Ë_x0010_TA_x0002_	Ò_x0011_&gt;¢MAt_x0003_±ë¨YTA|9X,Â4TAhÿsÚSAP_x0007_µ_x0015_©/AD£Ë­ê}GASCð|\YAàåg9ímYA¼Õ¹YA`çtãwQAÌ#!õ`hÁSCðFîWAyPþxÙdÁ!GÇ¹5øfÁÂòl¡_x0001__x0005_¼Ä_Á@Ýþ_x001E_TQÁñô~Õ_x000B_AØXr_x0017_@oVA_x0002_o_x0017_h_x001D_æSÁ_x0001__x0003_·;I²PAþ«,ÒaÁøzKÐ=&lt;A}^`añ]Á|9X¬a_x0005_UA%ð©_x001F_VÁð_x0008_àáxX+Á_x001F_.¯_x0004_©òXÁÀ_x0001_ìrÉZSAm(D}ÔfÁÔÚú_x0007__x0017_fÁÌNæP_x0001_fÁPÁ_x001E_'ïXAh_x0019_ P\;A_x0001_Q±¬ÑóEÁ¬_x0007__x001D_ÍRÁ'ø%ÄJ½^Á~&gt;_x000C_y*²eÁ,x0NXAèz-õFÛ1A`_x001F_mèRVA_x001C_ _x0006_îZPA¸µr:É_x001A_0ÁåI,&amp;&gt;Á aØ¿´2Áôr]{_x0001__x001C_TASCðs_x001F_YA_x0001__x0002__x0008_ÎlÄ®BAAÞVðv	iÁtÌM¤X[Á|L¹iÌ°FA´e_x0016__x000B_U-CÁ_x001C_êÏòÆCAt_x0002_±K_x0013__x0004_XA_x0008_ÀýÊ_x001E_óDA_x0008_õU_x0019__x0004_DAÅ_x0008_¹ç§aÁ_x0008_G_x0014_'!aÁc½*_x0007_Ö_x001F_Áü9þó8BA®/ù¼Ý_x0002_PÁ`_x0011_CD_x0008_GÁn®â_x001F_fÁt_x0002_±K%~XA õÎÊ3A¦àDK0XZÁ_x0002__x0002__x001B_ÀeÁðôÊ_x0001_{Ñ&gt;At_x0002_±Ë²ÙXA°_x0013_ÌuZ3ÁÈh[,ã7Á\Ó&gt;NÁàåg9ÉyXAàåg¹2áWAôr];ÐTAp¢½&gt;ßD7ÁPÁ_x001E_§èVXA³®bUÐ¹hÁPÁ_x001E_§_x0002__x0003__x000C_KYA.'³}@eÁ$MiWIAÁxM_x0010_²ÃKAx_x000B_!_x0016_¿ÌOÁ$_x0017_ÚÊá5QA_x0002_:ê_x0010_&amp;âÀt_x0003_±+ÙîSA_x0002_ 	}á_x0001__x000F_A0@#MDA¼Õ_x0014_5eYA_x0002_DïçÿFò@à¶ÀxÚZVAtØ¥ôámSAø_x0005_+è;Aôr]×UAü9â¢_x0004_DA(Bq·^_x0013_fÁ`:*_x0016_âOA_x0004_Ø'*QAVIþó(TÁÆ¯ãèofÁ_x0004_/úÝó&amp;XA@g²ÞH«&lt;AÈs_x001E_äå5AhÿLCETA _x0006_¨Ï¤LAÎµþÇëgÁt_x0003_±KR¯YAå_x0014_çPÿ_x001F_iÁ_x0004__x0002_S_x001D_´âSAAÌÎad_x001E_hÁ_x0003__x0007_hÿìzåTA|9XLZÿSAüÐ«ü2ÒSA`N_x0014_	_x001B_cVAÀ|_x000E_­wG_x0012_Á¼Ô¨VSAàåg¹__x0012_YA_x0003__x000C_kO_x0006_/Áàý_x0013__x0005_½bÁh_x0013_òTKAä_x0010_¬È_x000C_dÁ8è_x0004_}7_x000B_XÁ_x0019__x0002_+4á^Át_x0007_±ËÖÍYA°Ý'-øíJA_x0003_ý6_x0019_Á_x0003_³ß¢~ñÀôr]»o\UA°°8/LA(_x000D__x0006__x000E_oµDA¼Õ_x0014_,(YAÀjÊ-ëâRAD_x0018_ã¥Ø_x0011_FA_x0003_lóÌo!Á(O_x0003_\·8OAO_x000F_-|dÁ`_x001F_m_x0008_qÈWA_x0010_X¹ì_x0011_.Á_x0010_¾Â»R_x0016_EA_x0010_Æ_x0001_H,fÁðß´ârRAüÐ«&lt;_x0001__x0003_¢_x0012_UA_x0014_2	üÀCÁØST¤õcJA] ·=QfÁè_x0014_b÷nOAhNä_x0002_¼0Áü¡_x0004_,TAl¬bjµNVAH[NL¼¨GAÌÂP_x0002_ÑRA_x0001_²[P`'A_x0008_¯éE¯î;Áíâï`_x001C__x0005_hÁl_x0013_Ý^VMQA_x0001__x0011_ÌÑÛâMÁ`N_x0014_)òØWA_x0001_Ï_x0008_÷AÁì·÷Þ_x000F__x0004_AAh}»ÉÓ_x0013_WA ¶&lt;È¼­:ÁÀ§&amp;°½SCÁh}»©üUAÐ¶«ÁEAðC¶zVUA8rÄíëçQA¨æ_x001D_ã_x0002_¯?Át_x0003_±K7øXA@4ï~-A_x0008_cÑX?JA_x000C_ê3	qFA_x0001_	Ò_x0011_&gt;¢MAd_x001C_	"_x0019_ÉQA_x0002__x0003_àOFä¢oQA`ïØ@lÚ0A¨*_x0016_¶`MA¤n_x0006_·)¦EAø@¥_x0011_mKAcIVÇ_x001A_cÁOñvü³XÁ²Îuh(1QÁPÁ_x001E_'muXAp|ÃÁ|{bÁðñ}_x0012_Í»4A@d_x0019_.Ò90AØ_x0019__x0018_)µVAt_x0003_±ËåWAØ=&amp;_x000D_íY7AðVàSïHÁD´·_x001C_­bÁSCðO+XAôr]Û_x0007_'UASCp_x0001_{YAf6®Ó\cÁ =¾ùOAK_x0006_º,Ç[Á¸HP_x0002_¶sIÁ×'»·u\Á_x0002__x0008_9? 9_x0019_A_x001C_¶'39_x000F_QAx6ËúFA,xBÈXA\Bx_x000B__x000F_äGAÌ¨Þ-1_x0012_dÁØ_x0012_)ê_x0001__x0003_Üº?Aø,lwI8Á`_x0012_éAAÐ¼±_x0001_½¡)At_x0003_±ËÍYAl_x0013_Ý¾_x000C_3PA¾_x0008_ô.ÛbÁ_x0004_/úÝó&amp;XA@!ÿ_x0013_¼8A¼_x0002_î5äBA`N_x0014_{UAzR4§dÁ`N_x0014_i"nWAt_x0003_±àùTAPÁ_x001E_'iYALÛtR'PAE5t¬`ÁÐ)Ë_x0016_ÔWA`N_x0014_iãÂUAÀØ9¬OA¸IåÐ±:A_x0001_¤dsÆ|ú@O¡ÃR»`Á:ìËi¨_x001B_SÁxµ±95Á&lt;Óv_x000E_RAXðÅÇ_x0018_BVAh|üý¬$BAp³åÃ$$A¨ã n[RAØ_x0019_8ÁVAè_x0014__x000F__x001A_¥ÛUA_x0001__x0002_NÇ'VcÁøÞmÜÐgÁ ±&lt;[/_x001E_AtWòÒ;íEA¼Õ_x0014__x001A_®XAx? ©_x0008_PAÐí]×³(AÊéDéWRÁ£U"tLhbÁØXrßDWA0Ü¢HWRA_x0018_äè_x000F_TRAùÔ&amp;_x0007_aÁø6µôÃJÁn³;ðVc`Áè_x0014__x000F_ú_x000C__x0011_VAoóQ^ZÁàåg¹D[XAD3ßå¶¨FÁp·/î§%Ab8_x0001_Ú5&amp;_ÁÐ'¤$_HA¼Ü§fÁ_x0014_ZÊ_x0001_;óhÁH`lgfðPA¼Õ_x0014_#ëXA¬jR/ÀIÁ_x0002_lÓÔQAp¿®,,.At_x0002_±Ë"XAéEãqY_x0007_eÁ¼Õ_x0014__x0006__x0007_&gt;¢YA³5x`_x000C_VXÁÈ_x0013__x0019_Ú ÛKÁ4¼¡îBGA^´Ö¬~gÁKÈÆ#¢á_Á,F£Â,SAè_x0005_µ_x0004_ø"?AüÐ«_x001C_ËSA_x0006_._x0019_îh_x0005_Ál¬b_x0007_®CUA ÏÂ/Æ2A8_x0008_æEQATµT_x001C_EA¦ÊD «&amp;`Á\QxÏN_x001A_RA`N_x0014_©R_x0003_WA_x0006_ÀX½Àá_x0001_A_x0004_/ú]¿XAØI'É.RÁl¬bM_x0019_VAðC¶_x001A_OvTA_x0014_²`ÚuHA §ì\uH_x0016_A(LIx_x0017_QA_¾,_x0002_cÁÈÄQìJ)KALþ`´P%EÁt_x0007_±_x000B_A$TAü7&amp;È_x001D_RAXü àc98AÔÓ_x001F_ã}_x001D_RÁ_x0001__x0003_&gt;{ÏÓJAh}»ékÞVAPM7È´z1Áðª(ÌNA,x_x0002_Ð#YApgÿx[?A êp¯hQAôZæH§_x0011_BÁÐ÷¿¯_x0006_ßRA|9XlòÉSAV_x0011_8A_x0004_é&amp;õ\QAPÁ_x001E_'[ûWA«m#î@dÁ_x0012_g_x0002__x001F_­VÁ`N_x0014_ÉêÍVA»ÀÊh*ÁV_x0015__x0010_¿_x0017_¢cÁ_x0017__x000C_%JÑÜfÁô_x000B_ãUHRASCðjâXAÂÁ{VhÁ\yM_x000E_i`Á_x000C__x0005__x0001_"`Æ@Aàåg9·ÿWAàèËw¥îRAÐ)ËVÆiWA_x0001_n:x1O_x0012_ASCðÖYA_x0011_vjuYÁøHðâw gÁ¼Mð_x0001__x0002_]_x0010_QÁ0§0ãNA«qKWÁ`_x001F_mH¡]WAØ_x0019_Øø_x001F_WASCpË_x000C_XA@ÇÖ_x0002_q&gt;Áâ9èB,IAPÁ_x001E_§úÐXAt_x0002_±ëç_x0004_VA¸5®-O®BAXðÅ' MWA°lË§]ÉEAà¶À_x0018__x0012_ûVA_x0004_/úÝ_x000E_ÞXAÂ_x001B_jôÝ_x0015_bÁI2úJ¹a_Á_x0008__x001D_gPLAè_x0014__x000F_ZÕpUA@_x0011_ºØD`^Áôr]_x001B_8¼TA ¹Þ¶"ÛOA¼Õ§	YA_x0010_8_x001D_ay@AðC¶Z_x000B_TAt_x0002_±kH/UA¥í_x0017_A_x0005_UÁ`qa/_x0006_&lt; A¼Õ_x0014__x0011_qXASCðFîWAàíj_x000F__x0006__x001D_A,xK_x0005_YA_x0001__x0002_àåg9ä0YAÀ©¶å_x0017__x001C_;Át_x0002_±K@5YA_x0018_äHÆ9QA|9X_x000C_*jTAØRýÇB!OA¿_x001F_)!Î_x0008_SÁàåg9Ò¶XA`_x001F_m¨i½VA@	ð/Û7At_x0002_±K.»XAÀ[rZ·¤_Á_x000C_bÌ%?BÁ_x0010_'xÈ	GA0_x001E_^Ë¶_x001A_eÁ_x001C_§''k9IA_x0001_Ø°W_x0011_AðÃ_x0016__r$(APÁ_x001E_',YAæ_x000F_bscÁ&lt;à_x000F_¦©_x0016_HA_x0001_éè¯ë@àåg¹VÕXA_x0014_}¿ºæE@Á_x0004_/ú]9YAXðÅçï·WA`N_x0014_ÉêÍVA_x000C__x0007_;1,£@At_x0002_±Ë©XAÜ_x0012_jnºJAXë§L^²KAü¡_x0004_|_x0004__x0006_éaTAÔáT&lt;RA0è_x0008_µ&lt;5Áòóã_x0018_QíbÁÔ_x0016__x0010_¬6ËIAý0_x0005_6¸dÁ¤£^_x0005__x000F_MEA N%1ÓaLA`N_x0014_©R_x0003_WA§¢gö_x0016_U\Áà¼Û"®ÃOA_x0014_¶&amp;ÖøcÁ_x000C_)æE³=IÁ+E]Ö_YgÁÚ÷oF.bÁ¸ìzF_x0004_ùGAô@RLRA°"_x0014__x0001_I_x0019_1Aàåg¹MXAÈò¡ô$÷HAè_x0014__x000F_zm;UAß_x0006_A_x0002_õëdÁ£Ä_x0011_ûNAD%«_x000E_4CgÁh}»dÓUA,x_x0002_ÇæXA_x000C_õ_x000F_/g_x0012_gÁp!_x001A_+­Å"A×Æf¶_x0018_[Á\oûÚ_x0007_QA`jüÐP¹!A_x0018_c¤_x0004__x0002_*JÁ_x0001__x0003__x0014_	Ú¼fÁ,x_x0002_âYA8c&lt;À°ñ&lt;A¼_x0006_	a»WNÁD4)}ó_x001A_QAàÚ^_x001B_Áî)X7å@bÁ0g«eøNÁt_x0003_±KIrYA´9iÚ3DAt_x0003_±_x000B_A$TAðßT,SA_x0001_äg6b8,Áà¶ÀØ¢ºUA¦M,TAðC¶îKUA_x000C_&lt;_x0011_J@Ap¾Êô)4Át_x0003_±ÑPAø0¶î^_x0017_?Á]Þ_x0008__x000D_*A4®vCz]ÁÜ6_x000E__x001A__x0019_DAp@Òë)!A_x0001_Aõ7g_x0019_MÁSCpÔIXAPµÍëù1A_x0001__x0019_O&gt;ú1Á}CøC_x001F_hÁ\±Ú@CAjØD¦ðæ`Á`_x001F_mH_x0002__x0003_¡]WA_x0002_s8_x0013_wæ_x0015_Á oQz_x0017_Û1Áàåg9À&lt;XAeQ42S+A`_x001F_mh9(WAÄ_x000B_x_x0005_/FAè_x0014__x000F_ºÐTA äNí±5Aàåg9öªYAh}»	_x0004_©VA^Hï_x001B_3_x0003_]Á¤_x0018__x000C_Î£¬RA 5j¤÷XÁÀX_x0012_OA_x0003_ª_x000F_Ø~[Á}¦Ôn0eÁHõl=¹GA_x0001_RÜ»gÁ,x'_x0011_XAør°ù_x001F_eCAL]!þ;SÁàåg¹qYA(LIØÍlPAÀPðx¡_x001B_A_x001C_¥ADûAA¯¦ Ï1[Áfb­¡bÁ_x0002__x0007_¿ÚnBA_x0002_x±]eÇêÀs5ëýç§gÁ_x0016_¼¡{ÿH`Á_x0005__x0006_8]Ë/öUÁhHLlBPAPÁ_x001E_§_x001E_ÅYAÆM¶üPA4§3;kSSA_x0018_"'­9ÁÀ½vþÎí_x0006_Á¼ÕRXA ê(_x000F_OSA ëÎQ¯AAè_x0014__x000F_Ú5TAT:Ôaû8Aà¼_x0007_,Apã±òzIA6ÉÒï ¨`Á_x000D_ma_x0001__x0007_ÓYÁ,x_x0002_¬/XA_x0004_Zé\:ÿ]Á¼ÕÌXAè ¡kQhFA_x000C_:XpEm@Aàåg9À&lt;XAàí	,HAôxx_x0011_IA_x0004__x0005_SÝMTAXðÅçï·WAôr][hQTA0_x0003_Cé*Ahÿ_x000C__x0013_°TA@D½îÑ_x000F_ÁàufYb_x0014_A_x0004__x0005_S=_x0001__x0003_L­SA_x0010__x0012_D-EÁPÁ_x001E_'v²XAPÁ_x001E_§èVXA¸_x0001_Vßi_x0007_CA`_x001F_mÑòVAü¡_x0004_&lt;¹ÌTAUïqG#_x0005_XÁ3ã(_x001F_ìFA8rÄíëçQA ;b{:©]Áç_x001B_ò?²NÁSCpï_x0001_YAt_x0003_±Ë"XA'¯½:_x0003_J]Áý	/~cÁtÛ	«~TASCðXhXApá$À­NA_x0001_ôq\~Ú_x0006_Át_x0003_±Ë©XA¦ÍµSA|{`MÁFAè_x0014__x000F_b_x0018_ÄRAØXrW¯¯WASCðjâXAß_ààÏ_x0002_[Á`N_x0014_IKøUA _x0014_Ç}¤53Á¼Õ_x0014__x0008_4XAt_x0003_±«xÄTAPÁ_x001E__x0007_&lt;WA_x0001__x0002_&gt;_x0018_¢¡ê(gÁü¡_x0004_¼X¢UAPÄÕúÄOA_x001A_éÕ_x0004_aÁ$jã.¬ HAPÁ_x001E_'iYAH`lgfðPApÞm± üPAä_x0012_aÐcÁ¼ÕÔFPAtÛ	ë¿_x0013_TA¨­îÿ¯0Aû¥ú_x0012_%UÁ(7'_x000D_CMAàågùbvWA|9XÌùÔTA,xTBYAÞ¨h{®\VÁþÀ¡Ç`ÁVÜÎðYÁðC¶º_x0016_UAPÁ_x001E_'v²XAP_x001E_Þ£$^.AÀ_x0019_4\+/Aàåg¹ó5VA_x0010_ÔÉèÜLAPÁ_x001E_'¦YAØ_x0019_øêVAðC¶Z¾¶UA(Ðä_x0012_RÁt_x0002_±Ë _XAY_x0005_à_x0001__x0002_¤&lt;hÁod`w:úXÁQ_x0017_&amp;§VÁ+Ã_x001C_©Lõ^ÁàågyÃ VAv_x0016_æ¯û!WÁÀk_x001A_bú_x0006_&lt;A4__x001F_v6DÁàåg¹qYA_x000C_ÈY_x0008_!SA_x0014_¿SE¥RASCpÝXASCðYAXðÅ_x0007_WA_x001A_[ÀÄÞZÁ`_x001F_mHb²UAtÛ	k_éTAà¶Àøy0WAäÇµZé&gt;cÁDdiàîQÁ %þ;_x001B__x0014_Á@ÿ¹Ï½ÉPAHÊJÂÑQAàåg¹zÉYA_x0004_/ú]Í½SAÀ®ðÛºÿ6A..PÁECb7p@Á¸_x000E_Þª_x0014_Q=AÄ»_x000E_úyhEAÀ Ñµ5C Áèw£e_x0015_5Á_x0001__x0003_ôS_x0006_ä¤´@Á ©/løê,A,x_x0002_ëÚYAäI~_x000F_N_x0015_SAðC¶_x001A_!VAAk_x0018__x001E_Â,\Á`N_x0014_)³-VA_x0010_û§)Á,x9XAPÁ_x001E_§ñXA_x0004_/úÝ2ÒYAî_x0003_{WH±RÁXðÅ' MWAHì¢óN:Á8áfî åLA_x0004_/ú]®³YAc¿;®&amp;A,x_x0002_¾©XAØST¤õcJAüÐ«¼_x0002_=TAàÕ­ÊÒn(Á_x0004_/ú]®³YA_x001C_¶'39_x000F_QA¤M{{ÙýRAôr]»o\UA_x0004_/ú]üXAØXrW¯¯WA8|þL	KÁày[ÿ?Q_x0015_Ax9«i¦XNA@_Áv}5Áàågy_x0001__x0002_Ã VA0÷+_x0017_¡?ÁtÛ	k_éTAPÁ_x001E__x0007_&lt;WA_x0008_2±NA_x001E_±õ\´fÁà¶ÀXBVA_x0006_)_x001D_É.7fÁ_x0004_/ú]¥vYAçSÏzýÌXÁÐ_x001E_æF×_x0005_0Áx_x000F_uABA_x0004_/úÝücXA|9X_x000C_*jTAÀÞD¡EÁÔgàËÁB@Áè@ì4û?Á_x0001__k{©ïÀôr]_x001B_8¼TA}Tr ¤eÁ_x0001__x0001__x0001__x0001__x0001__x0001__x0001__x0001__x0001__x0001__x0001__x0001__x0001__x0001__x0001__x0001__x0001__x0001__x0001__x0001__x0001__x0001__x0001__x0001__x0001__x0001__x0001__x0001__x0001__x0001__x0001__x0001__x0001__x0001__x0001__x0001__x0001__x0001__x0001__x0001__x0001__x0001__x0001__x0001__x0001__x0001__x0001__x0001__x0001__x0001__x0001__x0001__x0001__x0001__x0001__x0001__x0001__x0001__x0001__x0001__x0001__x0001__x0001__x0001__x0001__x0001__x0001__x0001__x0001__x0001__x0001__x0001__x0001__x0002__x0001__x0001__x0001__x0001__x0001__x0001__x0001__x0001__x0001__x0001__x0001__x0001__x0001__x0001__x0001__x0001__x0001__x0001__x0001__x0001__x0001_ _x0001__x0001__x0001_¡_x0001__x0001__x0001_¢_x0001__x0001__x0001_£_x0001__x0001__x0001_¤_x0001__x0001__x0001_¥_x0001__x0001__x0001_¦_x0001__x0001__x0001_§_x0001__x0001__x0001_¨_x0001__x0001__x0001_©_x0001__x0001__x0001_ª_x0001__x0001__x0001_«_x0001__x0001__x0001_¬_x0001__x0001__x0001_­_x0001__x0001__x0001_®_x0001__x0001__x0001_¯_x0001__x0001__x0001_°_x0001__x0001__x0001_±_x0001__x0001__x0001_²_x0001__x0001__x0001_³_x0001__x0001__x0001_´_x0001__x0001__x0001_µ_x0001__x0001__x0001_¶_x0001__x0001__x0001_·_x0001__x0001__x0001_¸_x0001__x0001__x0001_¹_x0001__x0001__x0001_º_x0001__x0001__x0001_»_x0001__x0001__x0001_¼_x0001__x0001__x0001_½_x0001__x0001__x0001_¾_x0001__x0001__x0001_¿_x0001__x0001__x0001_À_x0001__x0001__x0001_Á_x0001__x0001__x0001_Â_x0001__x0001__x0001_Ã_x0001__x0001__x0001_Ä_x0001__x0001__x0001_Å_x0001__x0001__x0001_Æ_x0001__x0001__x0001_Ç_x0001__x0001__x0001_È_x0001__x0001__x0001_É_x0001__x0001__x0001_Ê_x0001__x0001__x0001_þ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9X¬a_x0002_UAhÆP¤ÕocÁì·÷Þ_x000F__x0004_AAà¼Û"®ÃOA_x0008_¦¬³©(LÁ_x000C__x0007_;1,£@A±åÚª¡fÁ¤_.fnh@Áp\cËËHA¼_x0014_WIA ö*VH5A_x0001__x0004_`N_x0014_º8WA~T´suUTÁäë÷àOFÁ°Ý')5ÅNAhrÍ^D=Á_x000C_h_x0016_ZdÁÊ9GCDQÁ¸9Û 4SA`Ò!¹_x0013_Á±@Û;ÈldÁ_x0013_ÿ&lt;_x0010_FiÁ¸DÙ ë_x0008_cÁhV'_x000F_;;Áàùnµ3_x001C_Aàåg¹VÕXAáË¡~L=ZÁhÿlÛ_x000F_TASCðFîWAàåg9ímYAh}»I4&gt;VAÈupl5&gt;JÁuÓ_x0019_ËOfÁÀ7é&lt;_x001B_BA,x_x0002_ÇæXA_x0010_àQo_x0003_LASCpø=YA°±ÀÃ2ÁgéLÕJ)[Á`_x001F_m_x0008_2_x001D_VA`N_x0014_)³-VAHê¯VÁ`d@Â_x0003__x0004_@aÁPÁ_x001E_'muXA_x0003_x_x0003_âeâ@ø³_4_x000D_ÞEÁ&lt;_x0007_Ø^½QASCðXhXA,x_x0002_£òWA_x001C__x0017_®×`Á|9X,Â4TA_x0010_Éå_x001F_ú7APÁ_x001E_§úÐXA@I	õA#Á¼þyãb@hÁt_x0004_±àùTA0ú&lt;/NªLAÎÍSÃ^^SÁSCp_x0001_{YAPÁ_x001E_'d8XAÎ×p_x0003_	HhÁ&lt;à_x000F_¦©_x0016_HA_x0008_Ð§É_x0017_ØJAÐ)Ë6.WA_x0014_¾}-¤JCA_x0003_¬.~_x0015_EaÁ_x001E_ü_x0007__x0019_­_x0006_dÁPÁ_x001E_'muXAÈ~ì_x001B_.MA¤+ºcúÀÚ¯3HãDÁÌ¹Óê­EA RWG©BÁDcÐeÔ»WA_x0003__x000B__x0004_/ú]¥vYA_x001B_ûèí_x001A_^Á_x0006__x0005__x0007_:8°eÁ¸	k³ñ´OA_x0003_ù_x001C_lU"A_x0003__x0005_½ä¾_x001E_A_x0004_/ú]®³YA½_x0006__x0002_qÌ¸[Áè_x0014__x000F_zm;UA8ßÀáë_x0017_Á°%¥&amp;ÃJA,xK_x0005_YAXÂ_x000B_«U3A¼Õ°FYA =¾ùOAàågYì*UA@_x0016_¦_x0004_;°_x0008_Á¼Ü§fÁôZæH§_x0011_BÁÔ{È&amp;2¥PÁúng_x000F_qSSÁtÛ	KÇ_x001E_UA_x0003_AIDÁä"RÛ2A`N_x0014_i"nWAàåg¹VÕXAÐ)y7_x001F_0Aè_x0014__x000F_ºÜ{VAØ÷_x0012_-l½NA,xBÈXA µüü_x001A_Á¸_x0001_jÅ_x0002__x0003_/¹&lt;A`¾ÿ² A_x0002_FGçð(á@Pyï&gt;à{(Ad_x0003_¥_x000B_àèIA¸;_[³DBA¨±¼3ÚóeÁ*_x001E_dä]*QÁÈ5®ý_x001A_pNA_x0004_/úÝ XYA_x0002_DïçÿFò@ñô~Õ_x000B_Aû½ÔoàZÁàåg¹MXA¬jR/ÀIÁç*Ð_x001A_¤`Á _x001A_Ý®K9A_x000D_:2ÍºBAã_x0018_v_x0006_^èSÁptVµYPA¤n_x0006_·)¦EA51¨îæ[Ák.í_x0001__x0002_)VÁHõl=¹GA_x001A_H_x000C_kPÁ0~Ä£ä"Áhÿ_x000C__x0013_°TAØ_x0019_¸`UWA¸[!~¨ÅaÁhHL_x000C_QA,x'_x0011_XAíFs£_x000C_üWÁ_x0001__x0002_àåg9Ò¶XA$¨/²RÁù_x0007_o,­{dÁÀÓ·=_x0017__x0003_A­|#ûW1cÁ_x0016_(ã_x001C_hÁû¼c2áPA4xÈR¦HÁSCpï_x0001_YA!GÇ¹5øfÁ_x0016_T_x0014_¸_x0006_paÁØXr·w_x000F_WAhP£¹¿GCÁt_x0002_±«xÄTAÀ_x0012_æ¯Í_x0019_aÁ|9XìTA_x0010_k#âë*Áàåg¹qYA»-ëCýbÁ_x0004_/úÝ)YA_x0004__x0001_S_x001D_´âSAà¶Àøy0WAè_x0014__x000F_:=¦UAÐ'¤$_HA¼ÕXA@ÿ¹o_x0007_äQAPÁ_x001E_'iYAT3ÓÐfádÁÆM¶üPAt_x0002_±K_x0013__x0004_XAd²*Ç­&amp;QA`e(_x0001__x0007_OyGÁ¼ÕÌXAKXL_x0004_dÁ_x0004_/úÝücXAÄ_x000B_x_x0005_/FAàåg[kVA_x0002__x0013_QÔõ$[Áü¡_x0004__x001C_!_x0002_UA&lt;Óv_x000E_RAè~í¼fSAt_x0007_±kH/UA_x0004_/úÝ_x0005_¡XAPÁ_x001E_'¦YA_x0001__x0010_ÿ*¿³_x0008_Ah}»é,3UAh}»	_x0004_©VAüÐ«ü2ÒSA_x0001_ôq\~Ú_x0006_Át÷_x000B_ðL½gÁ¦ÍµSA_x0018_äè_x000F_TRAð7._x001E_&amp;Át_x0007_±ËÖÍYAà¶ÀxÚZVAüÐ«|Ò§TAàåg¹zÉYAl©þ_x0003_ëªPAà=_x0002_X_x0012_)Aä¹2îÛà@Ax©Qi_x0004_OJA`Í`_x0013_!PIA_x0001_oõLÙßAA_x0001__x0004_,x_x0002_¬/XAÀä@ùð5A0Û_x001B_V&gt;A`@&lt;&amp;£!AXðÅG¸_x0017_WAØÃ_x000C_+)_x0003_fÁt_x0004_±K7øXA µC_x001D_7VAA_x0014_7_x001E_IMAÁ°lË§]ÉEA¨_x001E_ÜÂjo:A _x0008__x001A_i|òbÁ_x0014_V1¬ÍBÁà:L&gt;­=_x0018_ASCpæÃXAø_ª§²&amp;MÁøÚÊ_x0014_«8AðC¶:ç@TA`N_x0014_éVA¦­ôêSAP_x0007_µ_x0015_©/Aè_x0014__x000F_Z_x0014__x001C_WA_x0001__x0002_@_YÁÐ«R_x000F__x000E_R$Aðß´ârRA°_x0012_TÉ¬_x0004_=AøÜ_x001D_ð·°4AüÐ«jrTAðuÁYwÐQAH¾ôvcÁA_x000C_Ä¾4Á8é_x0001__x0003_r_x0010_MA`N_x0014_	_x001B_cVA^&lt;²ìQÁSCðO+XA\ü»òzRÁ¼Õ_x0014_5eYAà¶À_x0018__x0012_ûVACVe:eñgÁý?¨ëVÁ`_x001F_mH¡]WA_x0010__x000E_úÒTÁ)÷MùgÁSCðO+XA,x]YA´_x0004__x0011_°DAÜRªÒ_x0010_SAÎÈ_x0011_½%ÁÈh[,ã7Á`_x001F_mh9(WA4LòZûLÁåI,&amp;&gt;ÁPë _x0002_0:A`_x001F_mH¡]WA\æts&lt;EÁ(7'_x000D_CMAXðÅgPâVAÔ_x0011_³¦-GAà(óoÛWÁàÜíôyÍ@ÁSCðYASCð|\YA.	·WÞÞbÁ_x0001__x0005_È_x000D__x0018_^¸RAy·e1ábÁ4_x0007__x0012_'v_x0012_XÁÜ6_x000E__x001A__x0019_DASCðFîWAÐ÷¿_x000F_½ÄQA?_x0004_ÂØ+:dÁ¯6}Ý¸¸TÁhK_x0003_ð+POAt_x0005_±ËÍYAÉj_x001C_²¾^Á±ÞëI_x0014_XÁ_x0001__x0016__x001C_.×,Aü¡_x0004_&lt;¹ÌTAàågÙ_x0001_VAãìGÍÒ_x0018_TÁðbñ»ÝØ=A_x0010_`_x0002_¾úö@ôr];ÐTA_x0001_=_x0004_#_x0002_Á$_x0017_Ú*_x001B_PA Äû_x0001_õ^-A¸~k1×_x0006_@AHz|ÕÔ_x0003_3Á.×ZdÁpã±òzIAÈæ_x000D__x0006_.TÁW¤úñË[bÁ_x0014_ó_x001A__x0005_8½DAPÉêüsk&amp;A¨ö_x001D_k_x0011__x0016_IÁAÌÎa_x0003__x0005_d_x001E_hÁ,	ïÖûDA0_x0011__x0012_öÛRA&lt;Óv_x000E_RA_x0003__x0017_«Åp9ASCða¥XAàDg8(_x001B_Átt¢_x0017_QÁü¡_x0004_\QTA¼Õ_x0015_XA°1Øòú©$Áàåg9öªYAh}»£~WAl_x0013_Ý^VMQAÐ¿}_x001D__x0001_C0Á&amp;?ú¸f`Ál_x0013_Ý¾_x000C_3PAà¶ÀØáeWA8iÓ&amp;iÁPÁ_x001E_§_x000C_KYA8v_x0005_lLRÁè_x0014__x000F_ú_x000C__x0011_VAàº´´%å_x0016_ÁäI~_x000F_N_x0015_SAÍ¿Pf¯MA_x0003__x0002_8L&amp;_x0006_AðC¶îKUAÃÚÛv"YÁ8áfî åLAp¿®,,.A ëàn`QA¿RüR$]Á_x0006__x0007_P­8ÕÝÖ3Áír´_x001E_¼bÁt_x0007_±KIrYAãïâÀ=0gÁØî4ä|PAhÒÑ_x000B_±íKAZtïî¯hÁàåg9À&lt;XAàågùbvWASCðjâXA07Ô÷_x0010_µ2AÀü3_x0001_^_x0005_3Ah}»)sVA_x0004_q0\¥¼AAàèËw¥îRAzv¹XÛeÁ`N_x0014_©R_x0003_WAÄÙQ[_x0011_¼fÁH¾/1ö°9A¸IåÐ±:ASCpË_x000C_XA&lt;o.³rQÁ|9XlòÉSADÌWMºd]ÁVÜÎðYÁD4)_x001D_=5RA_x0010_'xÈ	GAè_x0014__x000F__x001A_¥ÛUAÕÞmXxAÁ¼&lt;ÿ_x0002_eÞaÁÀoÐnR_x0006_ At_x0007_±K_x0001__x0003__x001C_AXAh}»ÉhUA_x0004_/ú]xEXAÞ_x0008_Ç&gt;PAl@ÿPDA`_x000F__x0016__x0004_pLAPÁ_x001E_§ÖÜWA ;b{:©]Á_x0001_8üï+ÓÀ_x0004_/ú]9YA_x0001_Ht&gt;_x0016_:Áe_x000B_K`Á¶rÁYÁ,x'_x0011_XA µ«å!CA_x0014_¿SöûQA¼Õ¹YAÜ¹$®+PAàåg9ä0YA_x001C_ _x0006_¤±QAPÁ_x001E_§_x000C_KYA@i*)lQAh}»dÓUAPÁ_x001E_§èVXAl¬bÊ}®UAÀ+¯\_x0002_Á_x001A_A8_x000F_ÿþ0_x000E_;ÁPÁ_x001E_'[ûWAàåg¹__x0012_YAþE¯mz@Aü¡_x0004_|éaTAðC¶zVUA_x0001__x0005__x0010_frÔNÁ#Ñ²óù'Ap'õ v;A¬DO_x0001_·PA°Hk¨ù&lt;Áàè_x001E_m×~NAhÂ'ª±_x0013_JAàåg¹2áWAàåg9ÛóXA,xTBYA_x0004_/úÝ)YAPÁ_x001E_§ß_x0019_XA`N_x0014_{UA@º1BàÅ!Á5dJw)DÁC;½ª#óÀö0`SFAl©þ_x0003_ëªPAðC¶Z¾¶UA_x0014_! w'FÁ|_x0017_¤Êm&amp;fÁPÁ_x001E_'d8XA¼ÕÂÀYA`_x001F_m(ÊçUA@þ+2AðyK_x0012_`ËAÁt_x0005_±Ë©XA,x_x0002_µlXAà¶À_x0018_ÓOUAJ	þå0_x0016_UÁ'7Ð®dZhÁü¡_x0004_D_x0003__x0004_ê¥QA"ý«ÞDgÁ0_x0013_ñQ9ø.Á ¶&lt;È¼­:Áû_x000F_)ððHAôr]ûñTAøÖsñ_x001F_÷QA¨_x0018__c_x001F_WOAZÒ¥¼ö:\ÁÁ_x001B_æää=^ÁÔ_x0016__x0010_¬6ËIAðC¶Ú_x001E_áTA´äÓýDÁZ÷YH{YÁÛ¦½öî#eÁâª@Ìóð`Á,x_x0002_ëÚYAØXrßDWA	Äy_x0005_«mhÁè:~cHJA`Jº²¢-Á_x0003_Jêü@hh{îÏ=HÁn§ç=å¥\Á®(ÎlÛóhÁøzKÐ=&lt;A_x0010_¼_x001F__x0001_Ö/6A`ïØ@lÚ0A_x0010_m2	_x0008_A1Ao}ÉýaÁ¼ÕRXA@±ä$J/A_x0001__x0002_4§3!9RAXÉÊ_x001F_8Á|{`MÁFA5Ø£2hÁPÁ_x001E_§_x0015_YA°ß_x0002_;O/_Á_x0004_/ú]XA_x0001_lóÌo!Áò oePA_x0004_&lt;Ø_x000D_À_x0015_BAt_x0002_±ËÄSYAHå9´JA_x0001__x0017_Ö Ëµ_x0016_AÉ~_x001C_K!gÁäi4+Ã_x0006_OÁå¢dàw4ZÁSCp_x0002_¸YA3ã(_x001F_ìFA_x000C_ÈY_x0008_!SAÑQHað]Áx6ËúFAàåg9_x000B_WA´_x0018_H_x001A_EPÁ_x0008_diÓñØPA@ å_x0013_ÝU%Át_x0002_±_x000B_A$TA/z_x0006_ð_x0004_?aÁt_x0002_±K@5YAt_x0002_±Ë_x0010_TA_x0004_/úÝó&amp;XA_x001C_¥ADûAA({ðP_x0003__x0005_ø}SA_x0004_/úÝ2ÒYA(Q_x000D_îþÛHA,x_x0002_µlXAé*nA1¥gÁð¾¶Ò#Alaðã÷ãaÁ¸~k1×_x0006_@AP_x001E_Þ£$^.ASCðs_x001F_YAPèqÆ æDA0u{Õ`&lt;LAøÖsi_x0011_SAàåg9ä0YA_x0003__x0017_ Ñ_x0013_$1Á°â%MA¤_x0018__x000C_Î£¬RA_x0010_8ÙÄþ¦ZÁ@:_x001B_þYUÁô¶Æ2ª'eÁ_x0003__x000B_M&amp;GÁ_x0012_A_x0002_!4×ì UÁ_x0018_UuèPA_x0008__x0010_¬ÒÏRApgÿx[?AÀt'N_x0003_Aìÿrò_x0001_tFÁSCpø=YA_x0003_PwôrV´@ôJ2å_x0005_FAKåÏÇâ&amp;A0Ü¢HWRA_x0001__x0007__x001C_vr¶eÁ_x0017__x000C_%JÑÜfÁt_x0007_±Ë"XA_x0004_/ú]üXAÄ9X£KBÁè_x0014__x000F_D±VAôr]»0±SA_x001B_k*æ#5AòwQÿ_x0002__x0014_RÁ°$NF/ôEAXðÅ7¦óQAXðÅçï·WA,xf¼YAédÙZ6@VÁPÁ_x001E_§_x0003__x000E_YAÌÓ¤_x0005_S4HAÈ½I	FEEAü¡_x0004_Ü±ÁSAÒÍûî»cÁç%J(bÁ X¦ÙB_x0002__x001E_Á_x0001_hBÃøY_x001D_Al¬bê_x0015_yUAt_x0007_±ËÄSYAÀk_x001A_bú_x0006_&lt;AX(õÏ=_Á@Ó_x001A_ÿ_x000B_ÁÐ?NãiKA_x0008_8bï'\BAä³\ÊoRAáUiï	²hÁhÿì_x0001__x0006_zåTAæa&gt;lUÁjR¡_x0011_[_x0005_aÁ¾§^nñ6XÁØ_x001D_C8 6Át_x0006_±ë¨YTA_x0004_/úÝ_x0005_¡XA_x0002__x001B_¿_x0003_bÁ@ißQPA_x0004_ØàÝ_x000F_PAàåg9öªYASCpÔIXA,x_x0002_âYAØ_x000E_j_x001D_²0Á0Ô0°X¤6AØ_x0019_ÈWA@¯ÙÙ¯aÁÈù}ÿE=A_x0013_Ï_x000B_&amp;NA¼Õ_x0014_,(YA8_x0008_æ2Ê_RAP_x001D_F_x0016_Ý+A,x_x0002_Ù`YA´é_x000F_¹êMA¿¸_x001E_|;ôXÁ`6ê%¶R`ÁtÛ	«Î)VAt_x0006_±Ë _XAàåg9ÉyXAÂÁ_x001A_¨bÁpÞm± üPA0è_x0008_µ&lt;5Á_x0001__x0003_øË*¤£FAàñþyfï_x001E_Á,x_x0002_£òWA¼ÕÌXAÌú#_x0016_­WA¸HP_x0001_¶sIÁøbØãô&gt;Á_x0010_Ë6Ñ:HAÈ`_x000D_GAtÛ	KÇ_x001E_UAà¼_x0007_,AÄ»_x000E_úyhEAàåg¹;_x001E_XA°l_x0019_¯ýCA±^Å_x000E_ÊfÁðkï*·&gt;AØXr×_x000F_ÚVA/Ä_x0018_Ö_x0008_gÁàåg¹ó5VADh/õQbÁ¶Àø²QÁ_x0008__x0005_âY`aÁ_x0018_ô_x0015_ÁàÔNAÝ·Ò_x0001_ð^Á_x0008_Ö_x0006_g¾[fÁàufYb_x0014_Al¬b*F_x000E_UAàåg9T`UAt_x0003_±Ë»_x0016_YA_x0004_/úÝ_x0017__x001B_YA_x000F_¹_x001C__x000F_UÁ©}?[_x0001__x0002_ÔÞcÁ_x0006_4ÕVÊ[ÁpÝYÂù³$A9_x0019_0}¦WÁ`~|'ÍCAÑ¢ÎËmbÁPÁ_x001E_'v²XA(7ª_x0011_"dÁðC¶:&amp;ìUAl¬b_x0002_®CUAà¶À8ªÅVAÀY_x0016_¬Û¸OÁ_x0002_f}j`ÁPÁ_x001E_Çn§WAÙ_x0015_!Ç_ÁåO{ùódÁH[NL¼¨GA|9XÌùÔTAPÁ_x001E_'[ûWAÙ_x000F__x0004_ÌÐeÁ_x0018_z«zJAr!Ø$ÄRÁàåg9·ÿWA0fÌ¦¼±CAàåg[kVAXç|kRA¨³_x0008__x000E_kyAATZ¤_x0011_RAP_Ä'_x001C_J4AhÿsÚSA ï_x000D_Â_x0011_ÁpTª_x0018_LA_x0002__x0004_*ÕcgÊ_x001C_`ÁÈZ0^}µ;A¬®-_x0013_$SA_x0012_Ú·Â×b_Áx_x0003__x0016_:ª7AU·I~WÁ|9X,Â4TA oT'&lt;&gt;KA_x0018__x0002_!Ã1=Á¢g_x0013_R_x0006_aeÁ@i*)lQA`Jº²¢-ÁtÛ	«~TAxRªS_x001D_NAø¡zsV$8Á°¥¼_x0015_Î^XÁ¸DzCEf4Á`N_x0014_)òØWAàåg9ÛóXAtÛ	Ë'ITAìª0§ö;SAè_x0014__x000F__x001A_¥ÛUA¸l¢ê(dÁ_x0018_w0_x0015_â_x0001_VÁPR"m_x000E_¾IAàåg9·ÿWAh}»I4&gt;VA_x0004_ÌºPA äNí±5APÁ_x001E_',YAàåg¹D[XAôr]{_x0001__x000B__x0001__x001C_TAè_x0014__x000F_b_x0018_ÄRA4é\_x0001_õPÁà¶À±ÐWAP_x0013_@GçRAØXrwGzWAtÛ	«~TA_x0018_Uu;Ú_x0002_RAØ_x0019_XYJVA`:*_x0016_âOA=_x0010_!´_x0018_iÁ_x0001__x0004_-8&lt;Ay7¬â\Á..PÁØ=&amp;_x000D_íY7AÌ/æìãIA¸pê)qPAà_x0003_;Cß_x0011_A_x0014_)2Qg-RAXü àc98AÊ_x0012_]wÑUÁ,xK_x0005_YA_x000C_:XpEm@A}÷ØÅM]ÁÖç~QÀÈSÁØ_x0019_øêVA`_x001F_m(	WAø~&gt;_x0005_¬èOÁÃ¶,u8h[Á_x0008_ýî_x0006_&gt;rSAü7&amp;é~_x0003_QAìª0_x0007_­!RA</t>
  </si>
  <si>
    <t>833ebbeec6d7f018b1c1e402fffda7f9_x0001__x0003_àåg¹zÉYA¼Õ_x0014_&gt;¢YA_x0004_/ú]o_x0008_XAt_x0003_±K%~XAü¡_x0004_ÜðlUAø^{E_x001F_&gt;A,x_x0002_Ð#YA`_x0011_CD_x0008_GÁ Ja²^^Á`_x001F_mÑòVAôpuêSCAç\Ã&amp;¬ÌhÁ µ«å!CA_x0004_/úÝ_x000E_ÞXA_x0010_k:w£oMAö]¶ÛØVÁ_x0008_õU_x0019__x0004_DAØþYÉä1GÁ,x_x0002_¾©XAç³=%oZÁ	ï3JÌÎZÁ ê(_x000F_OSAè_x0001_}ºúÓ9Á,x0NXArçýêíRÁ_x0001_mèËy_x0019_OAðC¶º_x0016_UA¼_x0008_ÛO»âJÁ_x0001_Á¯d5Q,ÁèãÚ0CÁ°7.ËÉVDAtÛ	_x000B__x0002__x0003_UAà¶À¸_x0003_ðUAP_x000C_! $;6ÁÄË|Å	SATµT_x001C_EANR+SM:RÁÔ_x0011_³¦-GA@ý_x0001_B~]=Al¬bÊ}®UA¡~ÆX?WÁ0mÝ¶}n)ÁØ_x0019_Øø_x001F_WA(O_x0002_\·8OA_x0008_cÑX?JAPÁ_x001E_§ñXA°¯_x0011_)MÅ1ÁSCpÝXAàågyÃ VA´¥_x0001__ÂPAG_x000F_¬©k±]Át_x0003_±Ë"XA(õË6¾_x000C_JAè_x0014_b÷nOAmÇ9¶q¼dÁ|»_x0002_NÑgÁè_x0005_µ_x0004_ø"?AÀÃb* Á¼Õ_x0014_,(YA«Ã½ºPÁÐRð¶?h+ÁPÁ_x001E_GÏÑVA$jã.¬ HA_x0002__x0005_x4:q_x0016_»KAñJZÌ_x001F_ühÁ\Bx_x000B__x000F_äGAPÁ_x001E_§ñXAp·/î§%A²¸áÊ8úcÁ¼Õ_x0014__x0011_qXA_x0004_/ú]xEXAõ_x000F_Ä[Æ¼_Á_x001E_E_x000C_¸_x0014_XcÁ½!ó9_x0014_PA_x001D_»iÜhÁhÿ¬_x000B_¥SAüÐ«_x001C_ËSAxD_x0003__x001D_,å1AH}øÛþgÁ,xf¼YA_x0016__i6¼meÁl¬bjµNVAã;v_x000D_OQiÁ8 Å§&gt;A¨]xU¾HAp_x000F_c/_x000C_"Al¬bJ_x001D_VA`_x001F_mÈ_x0001_VA_x0002_¡ óÊ_x000E_Áø@¥_x0011_mKA¼Õ_x0014__x001A_®XAnÁ_x001E_Þ_x0013_bÁ`³Ôé_x000C_tCA¼ÕRXASCð_x0002__x0006_jâXAI²íA&lt;eÁ_x0008_ÁT°_x000F_ÍMAt_x0006_±ËÍYAøÚÊ_x0014_«8A¼Õ_x0014_#ëXAÔ¸Ã#¥æCÁ	_x0007_@n#ïXÁ¨_x001A_D÷8Á¼Õ_x0014__x0008_4XAéú|_x0005_eÇdÁë±Å_x0003_&gt;à`Áô@R¬AQAØ_x0015_á	S2Á_x0004_/ú]XAkQ(Y?bÁ_x0002_b_x0010_¯ÿMÁ±D_x0011_9}Ø^Á¼Õ_x0014__x001A_®XA°ÑÜm*AÈû_x0008_MÁt_x0006_±_x000B_A$TAt_x0006_±Ë²ÙXAôr][hQTAl¬bjv£TAøË*¤£FA¼Ô¨VSAàåg_x0019_¼UA¤·~,_x0003_3AA@_x0001__x0002_¯]NÁh}»iÌ_x0008_VAPÄÕúÄOA_x0002__x0003_éEãqY_x0007_eÁèbh÷f7Áì"_x001F_o_x0008_ AÁ@ÿ¹Ï½ÉPAØ_x0019__x0018_)µVAÌú#ö_x0014_ÄWA@µ8_x0006_4Aàåg¹hOYAi:£Ù_x001F_gÁÀ_x0018_°òx+`Áàz¿£ÁAHÁxÞ ë_x0002__x0001_`ÁXpu-SÁ¨*_x0016_¶`MAPüíÌ@AÀh_x0010_5_x0003_ZLAàågù#ËUAt_x0003_±KR¯YA8²¿Í_x001F_ÕLAt_x0003_±ËåWAPÁ_x001E_'ïXAàåg¹__x0012_YA0,_x0011_h2QA¤_x0018__x000C_Î£¬RAº@Ùò\Á_x0004_/ú]¿XA¤úp,2IÁü¡_x0004_Ü±ÁSA0Gß_x0013_pÐ6A8Ü^©¥LÁÇ/²_x0004_fgÁS_x000D_D_x0001__x0002_åtVÁ´_x000F_àRJPA`áúÄ)AlT¼&amp;6@Aü¡_x0004_|éaTA Ñìp?Ah}»ékÞVAXðÅ' MWA_x0010_D=CWÁ_x0008__x001D_gPLA²¤ÑõÁÎ\ÁSCðÖYA8_x0008_æEQA_x0004__x0001_S_x001D_´âSA£Ä_x0011_ûNA ê(_x000F_OSA¼Õ¹YAl¬bJÞØTAhHLlBPAüÐ«Ü_x0007_TAxM_x0010_²ÃKA6h_x001B_Ùä_x000F_`Áä_x001A_×6m_x001E_QAàåg9Ò¶XA·Ãº±þBA ë¸zRA`N_x0014_I£WAt_x0002_±+_x0018_UAô_x000B_ãUHRAl¬bê_x0015_yUALwUÌWAè~í¼fSA_x0005__x0006_8_x0011_e_x0008_OAÜ_x0016_ô_x001F_ïÅCÁð^ìJªÿMA_x0004__x0005_Sý_x001B__x0018_TA_x0005_Zp©¾KÁô_x0014_è/@OÁ,x_x0002_Ù`YA_x0004_/ú]¿XA_x0005__x0004_a_x0019_®_x0004_KAðC¶_x001A_!VAtÛ	÷³TAPÁ_x001E_§_x001E_ÅYA -6í_x0007_HAèÞ&lt;¬_x0007_ÐKA|9XLZÿSAPöÅ&lt;z&gt;3ÁT_x0010_ê²}	\Á@d_x0019_.Ò90A`_x001F_m¨i½VA å!_x0001_LNAë`ÍÀX\Á°jì ¿`Á ¹Þ¶"ÛOA_x0008__x0003__x0006_Ñ¶5FAD£Ë­ê}GAD¯µ-ÑMÁ_x001C_¶'39_x000F_QAPµÍëù1At_x0006_±ËåWAhÿ¬_x000B_¥SA¼îù_x0015_vâGÁ,x_x0006__x0007_9XAÀX_x0012_OA´×-¢rfÁÀ:6~Ì/_x0010_APÃ¸ÿ'Á(LIx_x0017_QAþÀ¡Ç`Á¸_x0013_=2pP&gt;Áà#_x0002_HïçKÁ_x0018_D_x0015_"_x0008_&lt;&lt;ÁLâÉþycÁÒCRGAÜÙË³w2IAà¶ÀØ¢ºUAXsqýé_x0019_;Aà¶À8ªÅVA_x0018_äHÆ9QA'û}_x0001_ØpgÁpf)^òº3Aè_x0014__x000F_ú_x000C__x0011_VA QßúáTÁü¡_x0004_¼_x0019_÷SAí@-_x0016__x0005_WÁ`N_x0014_IKøUAÀ_x001D_:_x0015_ÁüÐ«¼_x0002_=TA_x0006_ñ*ÔÏ_x0006_Á_x001C_¼ý)¢AA°*¿düwJÁPÁ_x001E_§_x0003__x000E_YAø¡fVGcÁuv½QSÁ_x0003__x0004_\_x000B_]m^ÁH_x001A_þ_x0019_cÁä_x0012_aÐcÁt_x0004_±+ÙîSA`N_x0014_iãÂUA`à)ôeÁ_x0010_ôÂ£1ÜQAXæ6TÎ_x0014_IA_x000D_ma_x0001__x0007_ÓYÁÈºÐ-9cÁ ·Ñj_x0013_KA_x0003_·U&amp;xKÁ¨béå[KAî5i&lt;BBaÁpH_x0008_$cAp¢½&gt;ßD7ÁÎe$v·%kA_x0003_&amp;%_x0012_æ©.AT"ÕIé{iA)_x0017_Ë÷\ÎUÁÄEï%_ÁjÐé_x0014_`VAdÿj6_x001C_ïMÁL&gt;[,¯biAh'É_x0002_Ê{8A¼.÷ß¦bA(_x000E_cKKQAb:yViAàt,þG,_x0017_ÁãSAøRÁøÜ^rKIAfêÈ_x0003__x0005_]®iAL¨¬â0Ù_AÀ4&lt;÷6ÍbA¬_x000E_£½_x0006_fA¨8BÀ_x000F_'\ADçÙù;`ATöº_x0002_o`AV§°dèÄbAhÞö­/NAÔ°o§AÁPöÅ&lt;z&gt;3ÁÀ=®_x0002_]]A_x000C_Or[@ÑbAÈ¦XÍ UAàµ¥½ùNEAh@ËÞM;;A_x0004_ÍÝS´_x0007_`AÔ+Iã_´`Ac½*_x0007_Ö_x001F_Áv²x_x0006_Í_x0015_cÁ?K´bAWwÁ¤¾eA$MiWIAÁþ´_x0001__x0004_}iAðñ}_x0012_Í»4A°Ót=ajdAþdü_x0014_|fAökïí}XÁ^.UøÀH²ÁùNA*G¸_x0015_`WdAØ=&amp;_x000D_íY7A_x0006__x000B_;¸ä_x0010_ hÁ´¯}tb£YA_x0018_D_x0015_"_x0008_&lt;&lt;Áp:_x0002_q_x0001_IÁ~_x0007_7V=`ÁxG_x0011_ö]NA¬Ä_x0012_plfAhiqsPAÜÒ_x001F__x0010_ùy[AfnÍ_x001B__x0018_iA_x0014_	Ú¼fÁaÞhþAÁ_x0004__x0005_0G¾EÁì¯_x0003_ÖliAjyr®0àfAH¿Êhd¯NA¨K}0ÆúZAðF&amp;»ë:KApÏ?¬_x0006_)A¨rhäÔDÁi5'&lt;,_x0005_cÁY¹´$_x0008_fÁôû$ÊLHIÁ~v¾q1®hAVòp]_x000C_cA,püJ¸N\AO¡ÃR»`ÁÔ½ª5ÐvcA*]M6ÍÊhAv7H_JcA¨¼ýT±ZA¸Ùm_x0001__x0002_,Ù÷@ì¯_x0003_ÖliAqtîÃd2AûjÑmcAòö§x«WÁ¤.'ap2iAPÃ¸ÿ'ÁÈZaEï3Áî-S_x0001_ÆÜfA`Hð_x0015_©×ZA_x000C_ç7­_x001C_dA¸d_x001E_Ïù3A8AD$!À[Á_x000C_å:¿_x001D__x001B_QA\BÅùLUÁ¸´.ZaLAü¬S*EAÄ±5?_x001A_EAè¥£Å_x001E_[AW_x000B_3X¡_x0007_AH¢ÛJ(fÁàëÚWnÎQÁ`,_x001E_	k4AÞJ¦ÚiAv_x0018_kHS-cA_x000C__x0005_ZÝ×hAÄXò^QALÉ_x001E_ÚnÖXA_x0018_Ùÿ«_x000C_ÐfAà_x0002_¦¨ÿ[AÀÞD¡EÁ ðO_x000E_ÇGÁ_x0001__x0002__x001A_5­ýÀ²iAÀõ_x000F_ëÞ&amp;Á 	P_x0005_i7A¨#ß§xÑNAÏ£vÔ,`A_x0016_±ßÂUÿ`A_x0004_¬¾fAJ­C6_x0019_iA`ïØ@lÚ0AtK^ôYA_x0001_tÉm__x0012_È@äÅ/ªZA´¶Uþ¡GÁf_x000D_4è[±hA_x000C_ÅÅµ3cAÔÓ_x001F_ã}_x001D_RÁ_x0004_Aè!dAvÇØ¢ÄeA2®_x0015_%RdAì°:+»UA_x0001__x0007_u¹UZÁ6SeR¡_x001F_`AàÀ6©èLA@]£7#f_x001D_Á_x0001_ë|Ú}å_x0005_Á ×tü=í_x001D_A¸0BvÉ_x0005_EAÎ_x001E_»¹'ý`A&gt;ÊÊ_x0014__x000F_\AàÛS,·_x001A_ÁÈ_x001F__x001C_`¨_x0007_iAº6[ _x0001__x0007_Ç_x0007_dAS_x000D_DåtVÁxÄÓ_x0016__x0011_]A_x001C_±Ó)ÑhA§Ð^dAdq_x0007_&amp;c/PA¤ÁæÈñÈbA_x0014_ÜðÉåPAà¤PGöË/A,WÿX£eAÌ¯_x0010_©ÕtBÁ^á_x001F_SGkAH9_x0005_åCeÁ_x0001_Ù6µãÀ¶Ê 6¼\ÁpþT6 &gt;*Át_x0002_´_x0013_iA¸½Ó¥5Æ7A_x0010_&amp;%]K­fAD}ØãBiAD´#	_x001F_bÁèV#@âñ[A Õ_x0014_eOA¢g_x0013_R_x0006_aeÁ_x001C_ñàÝ`Atn3¿SA(à_x0003_÷s YAü¬¨jôhÁ_x0001_²[P`'AuÔ0"9ÜdÁ°_x001A_j_x001D_·XAXr¿W_x0004_PA_x0003__x0006_Ðz-l.¹%A_x001D_Ì_x001A_ø´gÁ°®ncA3^i`éKA_x0003_DïçÿFò@ÐeÍø²eA_x001C_æ_x0017_{]AÁÑ_x0005__cAø_x0005_+è;A"þn¼_x0015_W`AúÇ¼_x0005_GGiA_x000C_»Eå²]AUeÉ{Ã_Ár_x0018_³I²ÞcA_x0010__x0019_4!»cAéÇöW SÁ_x001C_¹±_x0004__x001C_iA_x0004__x0004_5È_x0017_UA´[w:1ñ`A ~_x0002_H_x0013_ÁýcÓ_x0005_bfÁIUîû©hÁtP_x0011_^dfAXn0»âfA Øâµµ_x001B_Á_x0016_\_x000C_ ¨cAX_x0013_½_x0010_®fAD¦_x0001_CêcA_x0015_´_x000F_H_x001B__x0005_gÁ,WÿX£eAn|¾Ö=fÁÆ|Ï_x001A__x0001__x0002_*cÁ_x0013_Ô_x001E_áÅTAÌ·µêfAF !ñ_x0002_iAëßxb]XbÁ_x0001_51_x000D_HøjA_x0014_ E&lt;ZCA_x0004_J¤ÝqYA¸_x0011_#s_x0010_3A¨?oõ}úhA _x0016_dN_x0016_*`Á@e&gt;ÔSUAN_x0016_É_x0016_VNfAâ._x001F_&gt;iA_x0010_v_x0005_:¥`Aº_x0007_c0ò,iAðÝ_x0001__ØE!ÁÞ_x0019_ÃÚ­RcA|ß:A-¨TA8]Ë/öUÁ¾M[ÁÜù&amp;Ò$¬[AºT_x0018_÷Á_x001B_kA_x000C_Ç_x0005_µ¨\aÁB)9­_x001E_ØfAXsqýé_x0019_;AüÞw!ª_x0001_GATjÜ2[Aè¨a{½;Á2Ùì®1=dAiºEB¹&gt;ÁÌSYÇ4FA_x0001__x0002_Xÿê¦ÇÅZAÜ_x0013_'	hUA«:År`gÁÌªr_x0005_Qþ_Að¬f&gt;ähAÞVðv	iÁDK@"_x001D_VAT½ú¼aÊcÁ 	&amp;V &gt;QÁL¥¸©VSAY{_x0011_¨Á"Á$_x0007_È¢©³ZAX_x0019_â_x0019__x001A_FcAÈE_x0004_ÃKÁh1³.àGA_x0004__x0012_GHÁ»)c9í_A_x0001_\+*pGAD_x0008_FÄu®cAüsB_x0006_àîhA2µäQo_x0010_iAæÕë[9¥fAÖÛ¥yEdAcö_x0011_À¢fAüØ#Ð?]ALó4Ãd`AðÎ^3FPAôê_x000E_ËcI]A WóÓÄG4Á_x001C_!Óª_x0013_`A&lt;o.³rQÁ`jüÐ_x0002__x0003_P¹!AÈui3ä®OA_x0002_yÒ_x0016_(.ÁXFXfº¦hAv_x0015_£FicADwënOFAÈ_x0008_q1ÞMYA®ß°zý_x0014_aÁ`â_ã{:YAòz_x001B__x0008_ÃnfÁB4NÃ)kA\©7¿&amp;_x0003_cAúihuùº`AéEãqY_x0007_eÁhÆP¤ÕocÁ,ðïsæÒ`AÎ¢äª¤=]Á&amp;EP	m_x0016_eÁô"GraûTA_x000B_Zµ&amp;¯]ÁeTI·oìbÁDÉ\ØcA_x0002__x001A_R{g0_x0011_A`éY4nmdA_x0004_J¤ÝqYA_x0018_#®QJA_x0003_m¹ÂLiAxÞ ë_x0002__x0001_`Á0î.èSOAVí"_x0013_6aÁòXçíH&gt;fÁdc_x0008_wÎ_A_x0001__x0002__x0010_ËnµáYcAF_x0002__x001C__x001A_3¡iAð_x0004_2÷ÁîeA_x0001_?þ^Øe$AÈs_x001E_äå5AhÞBjËQA_x0010_7ë"ñVA *ë_x001E__x001C_OÁüT_x0001_¥iA8,E³ÆfA(ª[(á2A|='õ_x0006_íYÁZÉ£e_x0017_qfA&amp;k_x001C_k_x000F_[fA@4ï~-Aä§ xµYAt_x0016_äí_x0014_èbAZÚÝo_x0004_`AGò4j1A`Àhô¶dPAt&gt; ¥j¢@Á83ÉnNA_x0015_~ÔC01TÁ|m_x0004_kþOA\_x0015_àçÄ5]A8½_x000E_Í_x0018_¶UAèls'¶ðLÁúp@­cÁn;%._QgÁ'	^vYXÁl%fíæ_x000B_]A'¶Å_x0003_	Ç_x001F_iAÔÊ©hëJfA_x0004_nÅ_x0008_@ÁÀ®ðÛºÿ6A_x0014_|ÍI(FA_x001C_÷þgòj]A`_x000B_o_x0002_T*A²ä_x000B_ú©iAbÿÑÍ¥i`A¨ão_x0005_U9A¬È÷}Ë|HA_x0016_äRi¥è`AÍ¡"÷TANEkÑ©n`Á®_x0012_¡~ªKiA¬FnöÅ_A¤_x000B_0ã_x0001_9iA_x001E_ü_x0007__x0019_­_x0006_dÁ_x000C_X[ÆßbA P#¤å,Á´Á}_x000C_È¸fAz_x001E_d_x0015_cA,P2Õ]§CÁç§) _x000C_iÁpw©;ÈÃ1A&lt;ýu'6_x000B_AÌ'(8fZAÌg_x0014_ErÛ`A¼ÏË_x0005_¾ÆfA_x0010_ÐÛsæÖPA_x001C_ÈlîYÁ_x0018_?_x0001_ë_x001B_8A_x0005_	_x0010_¯å­_x001B_UA¼&lt;ÿ_x0002_eÞaÁïYnµfÁD_x000E_~¼ _x0013_hÁàhA_x0012_&gt;ÁèºDØ_x001C__x0011_dAð_x0017_­Ê5A ÌµÂ_x000E_+ÁÌ¼[oõ&lt;fA@d_x0019_.Ò90Ak.í_x0001__x0005_)VÁû;o	Ã]A¨_Þº*\KÁÄ_x0018_«âsÔ]AxT_x0019_Ñ@ OAõ_x001F__x0015_~®¡TÁXÉbPâß\Aæzx±_x0004_ºfA//ûµ)iÁ_x0005__x0008_§æ*q¿À_x0008_u_x0004__x001D_\A_x0011_6ç½û_x001A_]ÁÄÀo÷*°bAÃÚEÝ÷\AT:_x0003_ëbA.¥?óNiAì"_x001F_o_x0008_ AÁðÆªúÇfAô_x000C_p_x0007_EfA4 xm_x0006_^A_x0005_^ ÀQC#AnG::_x0002__x0007_ùz`AÏ£vÔ,`AÖâïW_x0015_Ö`AµÞáÇ±bÁ&lt;_x001C_|UªcA_x001C_æ_x0017_{]Aô_x0004_*N¨êSAæôq)ücA|Uë£¥ZdÁT_x001B_¨AãUAÐU*Ü´HÁ_x0014_Õ7çD_x0003_iA@z)LHAÀn"÷¼ÛbA°ß_x0007_;O/_Á¾ÑG_x001C_°ïeÁ°fx_x0005_YAxWFv_x0015_CÁ_x001C_?_x0004__x000D__x001A_\Á¤,r7¥rVA©ù¹="SÁ_x0010_$ÁO_x001C_	QÁlÓ¬®ðÈdÁ 6Þ_x0005__x000B_C_x0018_Á»´à_x0005__x0008_MAò_x001B_¬,Ø_x0001_cAüØ_x0004_T_x000F_iAîÇÈY&lt;õhA¤q #Â9cA¾_x0006_°¯ÚfÁ`ã_x0011_V¼£XAñô~Õ_x000B_A_x0001__x0003__x0012_Î"ÑðwbÁmCìÃsdA'JjJA(_}tÝ^\AÈ_x0017_YêiA_x0001_WðñTAÀ½vþÎí_x0003_Á§¸¹²zTÁ² 93'_x0008_kA@akàÛÌQÁfêÈ]®iAb!_x000B__x0003_¤¨fA¬õ÷àþYAH¾/1ö°9Aö²Á_x0001_D`AÐ¼±_x0001_½¡)A82ñZÅ6A8v^^]µfAH5_x0006_Ö:AÔ³Ð xiA±Ôk:^Á&gt;xY°Á`ApÚ!²*Aïú´ÕCAqõPî+_x001D_dÁ_x0016_sIÿz\hÁøG_x0014_Ô¼HAde_x0005_Ç½]Á(ÒÐ_x0002_¨÷CA_x0012_­Ò!)aÁPó©á_x001C_¼IA_x0016_J_x001E_s_x0001__x0005__x0013_½cAV_x0015__x0010_¿_x0017_¢cÁpï_x0004_ÜBÕ3A|éç©{IÁ¨#=_x0017__x0005_bÁ(»¥`¾_x0008_1ÁVòp]_x000C_cA2ô7c¹ùZÁ 53Òá;NA_x0014_F==_x0002_kA_x0002__x0013_QÔõ$[Á`¯ca_x0011__x0015_Á·Í_x0003_0`TÁ_x001E__x0002_Ó|m@kAô+.ü%UA¤9;È@\A´@­_x0014_ëÍTAø¸"5ÌTA!Ûx×+eÁ°_x001D_Ú_x001E_l"ÁQ,5kAÊ)Q_x001F_,PÁ8¶@¯UZ[AªRÙL	UÁ'JjJAÒt¢nª`AHµ@_x0014_¾hA_x001B_ûèí_x001A_^ÁH	_x001B_¨_t`AZV_x0014_\e=iAà,z[¢_x0019__x001A_ADP"¸çtFA_x0002__x0005_®ZOSAì¯_x0001_~ïcAàs±O³Å`A~_x0018_ý_x0001__x001F__x000B_`A@8%¦Yb Á|»_x0002_NÑgÁè6 T"ZA@"_x0017__x0003__x0015__x0004_KA4H·1_x001A_èXAp$Ê¤3ÁH_x0005__x000B__x0011_´»ZÁàÏL_x0003_TeUA0Æ}¥{cAdB`3¨Ã[A_x001B_m:±¨dÁÐÄ	6,Av_x0016_æ¯û!WÁ -²_x0013_JÁ_x0002_ÀhG×FîÀ_x0002_Døá`Aª_x0012_{¶ÌTA_x0018_ _x0015_Ò·8Áù/±³èÅTÁB¬WSÃfAðÖ²_x0017_¢CAÁp_x0017_ùr£XÁ&amp;+"¹5iAÂ#_x001F_C|QA¾i¼ôfA°2_x0007_m9Á:k!H_x0003_#dAXß÷Í_x0002__x0007_ QAb:yViA°"_x0014__x0001_I_x0019_1AzªçâÄcA_x0010_Á.ÔhOAà|ÀÈ}ZAø~&gt;_x0005_¬èOÁ`6Y»ÆK=ÁÙ_x000F__x0004_ÌÐeÁ\1á\ÍÓ[AdnkãQ±EA$ë_x0006_dæ_Aã_x0018_v_x0006_^èSÁèþþ_x0004_GÁünÏ_x001F_ÉXAÀÓ·=_x0017__x0003_AO¹~&amp;cÁ_x0007_;+=_x001F_K`A _x0005__x0006_ 	_x0011_Á¤Jºg£0\A¦ï¤ZÔeA_x0004_û)mª`Aè_x000D_&lt;±_x0006_4YÁÔo6¾¶_fAÈ2£Z56ÁÔo6¾¶_fAÏ_x0018_a«adÁäÅ¢dR_x0019_LÁrþà®®`A_x0002__x0013_PæQÁ0mÝ¶}n)ÁÞbNØW_x0016_dA_x0001__x0002__x0006_P×m-­fÁÜL2Ï~ÆDAåês²z\ÁüT_x0001_¥iA_x0001_n:x1O_x0012_A¼è-}}IAùSmÿ4ÅSÁÞ_x000E_¦6hcZÁ,ôévhDÁ9õÎ²áãWÁ(¢{`A`}$Lxv^ÁÐ_x0003_}â iA\bI!RZApAgbï©[A¨­îÿ¯0Axâc&amp;_x001E_½&lt;ÁtkAåSüjAPi^L`§-A«Gðç_x001E_ÛhÁè_x0008__x0010_6?ÁxuõÞDA`§Ùåë×OA\ò'&gt;2ðGA¤.¹ò]A®&gt; :§Ì`Á_x0004_Eè?ÄµSAØºs¤AGAø_x0002_1Ñ#2Áb|~´ØfA_x0008__x001A_QA_x0019_8Á°7ÿ_x0003__x0006_\A%v_x0014_rífÁ¨(²W_x0001_[A@§|y_x0007__x0003_A_x0012_-¬ôïÆ`AÔE&gt;jöjAä*XÄhç`Aw£ÙOÁ$xHÇFZA	ðW&lt;ç[Á¨_x0002_xÁäèZA´f_x000B_F_x0004_UA¼&gt;&amp;ÈòmUAHGlS_ÁC_x0008_åh-&amp;gÁ/ÖLyfiaÁír´_x001E_¼bÁ"8_x001E_Õ§hA`z¤\TAÀ:6~Ì/_x0010_AçõÊ8`A$ý_x0001_XmCÁ*]M6ÍÊhA_x0018__x001E__x0010_üF_x0005_9AÆ.à^.ºWÁJ	þå0_x0016_UÁ_x000C__x001B__x001C_Ä1kA*)ëôKfÁa_x0013_w+­qWÁ®LýbÁ_x0003__x0017_ Ñ_x0013_$1ÁY_x0005_à¤&lt;hÁ_x0001__x0002_LZî:\Aæ~J_x001D_QX^Á,TûÕ¯°]AÌ¨6_x0014_QAÐv_x000B_	LAÀÎ=ô4UAð¥3×_x000B_â`A¾j_x0001_R¤úbA_x0001_x_x0001_âeâ@_x0018_;Ó¶è¼5Á|ÏØékCJApµjÔ_x0003_dJÁëçßòcÁ_x0001__x0013_áz#Ç_x0015_AÔ´±$_x0013_YAÛ¾~ÌeA(Mf-wiA/Ä_x0018_Ö_x0008_gÁ_x001C_DuÐÚ]Aô}óÊiA&lt;É_x001B_BöËPA5×_x0019_T­aÁàÕ­ÊÒn(Á_x0014_	_x000F_êÚTA8±÷Cmö]AN_x0007_îó"[AÔN­»_x0004__x000B_ZAèÿÈÊÒ_x0014_iAjÀ¼IíãcA¶ÌÐÁéúaÁ°kÇ4Ò´PA$ÎÍ_x0016__x0003__x0007_ÅB[A;Â_x0012_~ïDdÁø{Ç_x0002_ETYÁ`qa/_x0006_&lt; Aå_x000B_Þ_x0006_HÁv;_x0007__x001B_`AxeÄ5G$KA@nP¹tt/A #_x0014_¤Y[ÁF_x0008_{_x001D_`@fA_x000E__x0001_[_x001D__x0006_cA\_x000B_ìÙÍdÁ¸ó¤PAÔ¹OiMfALsäD&amp;DA_x0010__B_x0002_@TA»ï_x001D__x0018_%ATåáÉ{_x000E_Áèö_x0005_;»DUAø(gr¥_APîD2æ*QA_x0006_½~·(iAZZßö¡IcÁ¬i_x0016_h;fA_x000E_¡øÔÈAiA&lt;v_x0011_+¤ÈcA6¶IðjAßñ_x0004_`1ZÁäí_x001A_å³_x0010_ZA_x0008__x000F__x0011_%_x0004_hÁ8¬¸|`ºQAØð0_x0011_ææeA_x0002__x0003__x001C_¼_x0019_¸wPÁ_x0002_ñ*ÔÏ_x0002_ÁÐê_x0018_ÜöJ5A¨t_x0016_í_x001E__x0013_VA¤_x001A__x000D_`C2A0Ål\ù~aÁ_x0002__x0012__x0013__x000C_×OYA_x000C_ü\þuTA^SnáþhA_x001E_ÜR_x000C_å¢cAømsÛ½LAHµ@_x0014_¾hAð°_x0002__x000C_Û:A_x000C_ ¼²èhAä2ÏùL2UAñjñÒï9A_x000C_ln_x0015__x000F_É@ÁöÙ=;_x0001_gÁA_x000C_Ä¾4Á¶l(qó`ÁZÉ£e_x0017_qfAf3&amp;üÿhA_x000D_H_x0005_çYA4?_x0006_Y_x001E_PA_x0016_ ¸~7í]Á_x0018_Â¨îþU`Á4+&amp;ü¢×FÁ_x0012_Q3àiA4ñX¯£PÁ_x0002_?¥_x0012_giATñ_x000C__x001C_TÁ(¨¢_x0001__x0001__x0002_kdRÁ¾-Î_ÁÜ=ML¾9VÁ_x0001__x0008_9? 9_x0019_AxRQHÙ;cAí@-_x0016__x0005_WÁ_x0001__x0017_Ö Ëµ_x0016_AJ¦¾KKBkA&amp;Æ_x0015_DFfAÔ}×§GA_x0001__x000F_|©0¨,A6²ÌU8kAéa)ªUWÁÐ;åÅT_x000C_=ÁÀt'N_x0001_AeQ42S+A_x0006__x0018_×cUfA`H+YðG`AðæI·_x0011_MÁÜhuÇ±ÝTAàèt5_x0011_Á _x0002_ùcÿgÁÒ:*k_x0019_ÁRÁÀï'Â_x0005_Ø_x0003_Á¨_x0012_¤á[Aà²°_x0013__x0002_QAèmYzdÁÞ"_x0011__x000D_xfAL@k:LiÁÙò_x001F_ÿrUÁoÁ@C\ÁOñvü³XÁ_x0004__x0006_p³'É¦3fA÷_x0017_jþ®1ÁÐ¨Å9¸\Axf_x0002__x0018_hVfA iì_x000F_=tiA¦ºGVÁ~»T¬AñXÁÐïÓ1OA°§¶Õ`v\ArPÚSÁ_x0014_t³K_x0003_\A_x0018_§¿ÞÀ$6A&amp;k_x001C_k_x000F_[fANÙe_x001C_ÎôÀaí_x001F_ñMhÁhW/a_x0011_bKA^Í´»ªlRÁ&lt;Á²;_x000C_c`A8¬¸|`ºQAÞÄ$_x0002__x0005__x0006_kA&amp;n¥¶cA¼tX[ÛfAü ²£ÏJUAèK~¢­§RÁCVe:eñgÁ©}?[ÔÞcÁ_x000F_ý_x0011_EiA@_Áv}5Á&lt;å_x0014__x000D_çùIAÐ¿}_x001D__x0001_C0Á0ÞÔ¬SPAÀPðx_x0008_	¡_x001B_A@N_x0018_C/Á,j_x0007_CzÙSA\/uõì®eA_x0014_Õ×&lt;N®NÁx_x0006_b#_x001A_Þ^Áæôq)ücAòÿ"dcAh¡ÿEï(LA_x0008_?¥_x0012_giA@¡J\WDA_x0004_vutÃhAÄqë_x0003_%HAqD_x000B_¶°fAàqd_x0001_dA_x0018_rò_x0002_[iA%:sýÁ#Áý0_x0005_6¸dÁD°S[nFÁ_x0019_Ýf)yfA_x0008_tÿÃKAtÏUµÃ¿[AÄ6ÃQu_x0012_cA_x0018_"%äCÁ_AiÆ[ø^ÁìþFw_x0011_7fA0Ã¦ï\Á¤_x0016_nY_x0004_¨LÁO_x000B_ddA-æLZÁÀM_x0014_[lW$Á¬dl#;ÈAÁ_x0002__x0007_°vè}2ZAÔâ ;÷IA@%¹Ò©ú4AÂþÂ;VAªfÇT_x0006_§`Á;«Á;|eÁ`Èi)Æ\A`_x0014_ý_x001E_â_x0004_KÁ_x0014_}¿ºæE@Á_x000C__x0005_ZÝ×hAs@a¸aÁÃ_x0014_a_x0003_ÓUAÔÇæ¶ÿXA_x001E_¾&gt;\Áì_x0003_|[UAXÉbPâß\Aú¯_TTcA_x0015_ç º_x000F_ídÁp¿_x001E_¤_x0015_,ÁÌÏVkf_iA8Êã¶¿seÁÐ_x0001_n½eÁ¿ývÇ_x0019_cA é£@_x001D_A(5_x0015_°ïPÁp_x000F_c/_x000C_"A_x0008_G_x0014_'!aÁèº0_x0001_7):Á&lt;Á²;_x000C_c`Aô¥Ý°°VÁÐ_x0006_þPA_x0014_! w_x0001__x0008_'FÁüsB_x0006_àîhA£Ö²}%ÁT,¯ö_x0018_zcA_x001E_GÈG`5`Aô«Ûºç_x0018_kAà(_x0010_?K+dA_x001A_Ì5_'âhA§Àø[{hÁH&lt;N¯]`A_x0004__x001B_Å]ÏKdA{_x0013__x001C_&lt;`ÁÂ_x0002_ÎR¥ÛcA_x0003__x0003_Ïb]7gÁp@Òë)!A ¦üY$LA¸T^ë0DÁàYb_x0003_Ab]ÁE®q_x0008_;iÁ ¾Â3È¡ZAòwQÿ_x0002__x0014_RÁÂp©Qû cAqD_x000B_¶°fA _x0007_e_x000B_ð5LÁNI ,_x0005_/hÁ~äOÕcAøÚÊ_x0014_«8AÃ(¸_x0007_ðBÁ ¶&lt;È¼­:Á*ÕcgÊ_x001C_`Á¸?)=Ú_x001E_6Áþ¿o¿ÈgfA_x0001__x0003_­ûlrD§eÁ_x0007_Äª¸ÄgÁ_x0001_b_x0010_¯ÿMÁpÅÌçN+]ADÏ_x0010_,4ÁFAÖÿgõñudAp¶_x001E_Wð:ÁT_x0010_ê²}	\Á`]"_x0013__x001C_¿JÁ\ä:&amp;`A_x0002_!4×ì UÁô}óÊiAlÑZ1âe[A_x0001_k:«úæcÁ`ÿ8kQAäÿ#_x0003_Òí\A_x0014_èÓ¸L$IA&lt;^o©)iAbk$µ:ÒfAþ_x001A_ãiýRfA_x0010_2n4_x0003_ÒJANk_x0013_ª_x001A_XÁØg8_x0007_7KAÞîÑ¥&gt;@dAÛ@_x0015__x0017_`A_x0010_WÂ®&lt;8(A4=É(ÞeAìîbVÀ`Aºp¹ÓõcAHlfâ$\A(éÈëÙYAà ÉT_x0001__x0002_¥j3Aþ¿O*|P`Aü»_x001B_8=MkAº6[ Ç_x0002_dAÜ_x0011_¢ hBÁ¾¦_x0010_êeA8kËÍ`A|PÙÍ²`Áà2ÜA,°_AÁ-GxËéVÁ_x000C_1­þ&gt;GÁ`Æ_x000E_8cÁ¦ï¤ZÔeA¢úçNôpiA_x001B_þ·é4dA_x0018_ÒòÁb\Aç¼7_x0002_`ÁÖÚ_x0014_ÐcA(¸_x0005_ÅATA&gt;n®HA²jèíè9dAôªòFÌÒIÁ.(ÏÍ_x001F_kAð%q&lt;¿?&amp;ÁÔ¢'_x0014_¨\AØQ²x×HSÁpVh&amp;A|_x0013_&gt;_x0006_	UA³ëò&lt;-âaÁ:V)Ù}è`Áä|è¬UA`#ÍzXdA_x0001__x0002__x0016__x0006_Ûb ½YÁÐîÞÑ*©^ÁPu_x001F_GAtèÑ_x0002_.dÁr  /ãeÁTIÊúDEÁ å0_x001F_h_x0003__x0014_AðÕ0ú_x0013_kARû4Ú_x0010__x000E_kAPVx_x0018_TA_x0002_b_x0005_F£×PÁgéLÕJ)[Áxð_x001E_ù³NÁr/|Ë´cALþ`´P%EÁ:_x0002__x000C_ÇVA`AÀÔ_x000B_gÁÒIAnRG©U1iA¸_x0013_=2pP&gt;Á¸\«_x001B_'öEAè	7Ùç_x0006_TAtPÊíöbAÍwù_x0017_×bÁüt´Py_x0002_DÁ²_x0014_øWObÁpÕ-kË AH½vOÁõ_x001C_.¹ygÁ0áuhm/ÁjÔåXeËfAod`w:úXÁü_x0006__x0010_@_x0004__x0005_lç[AÖ_x000D_Ü_x0002_«0bÁ¸mcr_x001B_µTA¤_x000B_Ât,]Aøt_x0018_É_x0002_£7ÁH&gt;íÅò]AIª_x001C_}·bAâË¸VSiA_x000C_­ùö 1dAtCvÛÈ¶eAü_x0001_ü_x0010_ðPDA4´¼ö¾PAüeCA:QALcoÚNrUAÔ±Î_x0003_}MÁRøûU¤bÁ^_x0006_Og#iAÎ5¨|eÁdÃÄ_x0004_víHAûÉ_x000D_Û|YÁþíC_ó`Aìð¥çaÇYA´_x0018_H_x001A_EPÁDÈf_x0010_ÔöPAØ}àÞ4CVA+Gf±_x0003_VA¬í)QÆ­`A_x0010_åÈ2y2Á|°»_x000F_&lt;UAøßº~,kA~RìAé hÁhÀCsUA_x0001__x0002_8D-uº[9ÁÔ_x0014_Ã_x0013_tfApÊDÅ´hAF_x0008_{_x001D_`@fAç\Ã&amp;¬ÌhÁ(ïù_x001E_î_+Á_x0006_W:¼©sdAð.ÐmKJbA_x000C_º'? JA_x0004_oÂ_x0014_JÁ_x0018_gZ_x0012_ßJÁâ9ßaÓPÁ_x0014_?c*`A0t¾°ÒG?AÀLLW	ÁÏÙ+9,PÁ|cI_x000D_VAÈ[_x000E_P=Aä?÷ÜhSAfËÊE`AÄ³³o-_x000F_`A*X^ÙçsbAôÜðeyAAÔúôæ=û6ÁW_x001B_ØASARbt_x001A_g?dAä&gt;¨n²4Á_x0014_B/ºvÆYAÐ\ÛÛãA`A_x000C__x001A_"ø¾BA¨p'_÷4;ÁdÛ6_x0001__x0003_þbA _x0003_èà(ãYA8-âÑr8-ÁÖ_x0002_Én`QA¤_x0005_à:§fbAàMòFHdA¾Õ]Ç_x000D_XdAÀ£_x0001_]d_x0018_AÌEíÄ_x0006_VA$\_x001C_óäcSÁêÒmk\VA_x0001_1ã¢_x000B__x0004_`A E_x0010_G@=AüS1AÇ]AhbçtÉ"]A_x0006_W:¼©sdA_x0006_W:¼©sdAFÃ_x0019__x0012__x001C_TdA0ãúCÄ:Á4.à_x0008__x0001_ª3ÁL_x000F__x0011_yÒ0DAòh­_x0017_õdTÁÄ_x0010__x0004_¤FA8àã&lt;CÚQÁÔ¹W=b_x0014_RA¨_x0018_:T?Á´êf_zµUA¸Ü;N_x001C_bAø¯V[J)]A_x0006_W:¼©sdAZß£^ã_x0012_`A)BÌ*Á_x0001__x0004__x0002_´_x0012_­RA,î¢°ó`JA`4_x0011_øg5Áv®_x001A_ _x000C_3`AL_x001B_Â4Û_x0014_4Áîä¶+µRAt_x001C_w¤«UA6_x000B__x0012_ím_x0005_bAMKµÇ|TA_x0001_'7Q^AãP_x000F__x0003_[dA8¢#âõ]A´`Ã²@UA_x0006_W:¼©sdA"ô_x0005__x001D_TA¦ñÇçTA$x_x0002_äá7Á0ÑÃ_x0010_xt!Á_x0006_W:¼©sdA,~'N_x0016_DAt_x000E__x0005_(­Á_AHèD®UA_x0006_W:¼©sdAê*¨ú3dAêîÖüuàcAXÓ/_x000E_oTA«_x000C_ÙîAbAúÎÈÛ:_x0004_`Aô%ñ_x0015_$^A(ÁÂÌ/|TÁ¾&amp;rù_x0013_MÁ_x0006_W:¼_x0002__x0003_©sdA¼d}áETAJH&lt;ø5SAìÞYÕ&gt;bA_x0011_þ!~D_x000F_ÁìÆr¸½_x0010_CA_x0006_W:¼©sdAÎìý_x0002_8wbABüJGdAðÒh|"]_AYx_Ê4QÁ û¤É¤öFA_x000C_Ø§p[RA_x0006_W:¼©sdA_x0006_W:¼©sdA_x0006_W:¼©sdAL	èüò&gt;Á_x0006_W:¼©sdA:1ëì-&gt;`AyäVßRAFtÞJÿ¦YA_x0006_W:¼©sdAT}_x0012__x0019_`AI°¢?_x0001_bAV?|xbA4/«"bAì8+ìDA_x001A_¾EÇ¡S@Á¨X_x000B_kRARìëPïBÁÄ_x0011_{TßddA¤Â¼#QÉDA_x0002__x0003_|¦ÛYA3E¸à8QÁøLÙs{5:A3_x0001_&gt;-A ¡(õ$Æ_x0017_Á_x0018_P8v¸_x0016_9ÁÀjä«¦È_x0006_Ah¿_x0017_tìl^AÀ_x0019_·$oµ&gt;AX_x000B__x0012_ ócA¬yÁF_x000F_]A0ãVþ\AL_x001B_ì9V:BA_x0006_W:¼©sdA|RIO_x0016_O_Ax¯,Á e_x0004_qÛYA_x0010_j«ìN$BA_x0010_&lt;9´UWÁ_x0006_W:¼©sdAp(zbA_x0002_ºZ¬+Áv´7kSAéNHÑ@ùÀÖØ»ÃUAô_x0012_"î+-RÁ_x0014_AZ	s_x0010_[AÀ_x001D_ti_x0012__x0008_AÈlùG¿HÁp(zbA_x0018_g_x0005_¶J:ÁØl¸ï_x0001__x0003_è_x0016_VA@_x0003_Û)_x000D_AlüSO]Ad_x0011_îú^&amp;OÁ_x0010_ê/bZï_A4,Óê öUADz^Z¹&lt;ÁÀ~_x000C_ÆLA´ªÜw(bAØl¸ïè_x0016_VA`_Ðé_x0002_JAÀ÷;_x000F_®bAÅ_x000D_þaAú_x0017_:aÏRAYÙþü4Á_x0006_W:¼©sdAÆÚAACJAØt_x0004_nâCAkÈeÓ½QÁyÆ%+ï]AxöÄ!»¤;A¶_x0014_ý©AÁ®ÜÖ6[PRÁ_x0006_W:¼©sdAàÉG_x0005_wr^AèáÙü;&gt;A£à6§@`A`8{Cª_AøëGÜ|1EÁ*Ã_x0011_GvýUA&gt;&lt;@Å%bA_x0001_}n¨õ@_x0001__x0005_F|9dA´ðþ"ù@A°ú¡,1WbA_x0001_ÄPRKï@_x0014__	÷.®CA~_x0019_k_x0003_äUAT./ð¥\TA¨9Ã_x0006_,^A4ÏÐ%]D`A_x000F_`äVàVÁÔÞ§'}^Al³µ_x0001_UAG¶GóëQÁÚO0eu;dAV7È5^AHÅ_x0001_ý_x0010_dAùx»½ïWÁ_x001C_NH4HbAÌwèýÎ_x0002_`A,Ãw_x000B_`A_x0004__x001F_~`KRÁä6wAT]A_x0006_W:¼©sdAèáß°"VA¬Å²_x0010_¥JAX_x000B_bBx(ÁnTÔOõ_x000D_LÁÊúÀ_x0014__x0013_H`A$I+d_x000C_(@AÀG³_x0014_PÖ6A_x0006_W:¼©sdAHC©_x001E__x0005__x0007_IN8AÀ££_x000C__x001A_A`À«1D_x0014_Á(®_x0016_j^ÿ]AÜÂS-¡÷KAè/Øô"(Ábþ9ÃZSAÀX_x0014_ bA_x0006_W:¼©sdA_x001A_U*¡%\UA"Ù3;_x0001_ÜMÁìÇ\Ö¨ëcA_x0003_ _x0014_`A¸Â{_x0019_p-*Á¾S(_x0003_¥®UA_x0005_q@_x0013_WcbAÈÕÊ8ÈÓ&lt;AfU¿CA_x0002_Ð_x000B_cèIMÁÚ9]½|bAt¦ãkäKA°_E¨_x000F__x001B_UÁ´;o¦à_A¼ð\{¡SA K5(L6]AÌ?ØL+¹RÁ ?Þ2Ü]A_x0004_Ã´ôaA_x0005_©ò_x001C_t_A Ñ_x000C_Z_x0011_WdA¶(o0¼BÁ¾Q¨\_x0015_`A_x0001__x0003_péû/I#ÁH{_ÄçH^AÐ×ÙÑ&gt;]A_x0018_DdBª"&lt;AHãÊ_x0010__x000B__1A_x0016_2²QÆkdA_x0018_N_x0018_¼ðà]AÌbÞt¹ÆKAæeïPRADÜX'øk]A4Å	ßr¾YAHÅ_x0001_ý_x0010_dAÊMá°qdAÐç_x0012__x0015_1áFAcùo|±YAÌÑQA_x000F_EA2À_x0005_AÎIVA_x0014_KÄïJÁ_x0006_W:¼©sdA_x0006_W:¼©sdA Z:uå_A_x0002_cF|è_x000B_RApÛÜ½Rö&lt;A¬vÖ_x000D__x0015_áQAn2Ö~¼4WÁNâ¦ü¥RAÜø_x0011_QùHÁÖ_x0002_v*¦YVÁ@BYå_x001B_Á0¦´B®6&gt;Á_x001C_ïÌ?JdA¬'_x0005_	gJ_AcDB9N@Alµ&amp;Ê&amp;QdA _x0012_ÏÜï_x001A_AìÜÓ_x0003_ÑTAèÛD6ã5AI¬wUANÆ_x0002_ÛfSÁð"_x000D_±JDA²LwË!_x0004_SAÔ_x000F_cZj_x0006_bAt\%¬Óñ_A°ÜF ú]AL_x0003_r_x0008__x0013_cXÁ)"O_x0004_GA_x0002_Ð_x000B_cèIMÁäÇj_x0018_UdA_x0002__x000C__x0017_å*SA"_x0010_7ø´ÚUAÄOÙ´©bA(_x0019_Z#_x0016_TAàvkG_x0019_Á¶p_x0012_îcAË·¾³P_x0014_Aæý¡Òó)bAÌÕ_x0017__x0001__x000B_,AA _x0011_Dî)UAÞ;ÿ_x0007_.åcA_x0006_W:¼©sdA4Ö¥éècAçMàç}HÁìB)yðaA_x0003__x0007_¸2_x001F_¥Æ\DAÖ]ð_x000D_z;RA_x0003_P_x0002_£©_x0012_Î@ØÐüÀß;A@i¤+c36Aè_x0018_,A²JÁb_x001A__x001E_QÁ@ì*v¶_x0005_APkð=y0ÁPDQ_x0014_Ýß&gt;A_x0006_W:¼©sdAäOîç_A_x0006_W:¼©sdA`&lt;_x0001__x000C_Ë_x0010_AZò_x0010_¢DSÁøÛ4_x000F_SAÜÊ={ßùaA(Óïf_AJ_x001E_ñj_x000F_EHÁ`ÐÅºàð$Á§_x0008_ãÄ[]AX_x0013_"N?ºTA_x0003_°2#&amp;_x0012_ìÀù_x0015__x0002_püCA_x0004_î_x0019__x000E_Â]AÑ¥_x0015_}_x0016_WÁtj`²_x0008_ñVÁp_x0002_oHmw]A¤zõf_x000D_JA_x0006_W:¼©sdA_x000E_öqýcAb=ì¯_x0002__x0003_7dApNÙ$EAQ_x0003_Û¥AJÁà%_x0002_TØMCAeþ½ä¨TÁ°R?Ò,lbA_x0018_agY_x000D_;^A_x0002_E¼çºó_x0010_ÁÔ¾õ¢´;`A`0oà/CAn_x0014__x0012_;QA,pgb\BdAvÖ|_x0008_÷RA´È&lt;uBAÖwykôÍQA_x0006_W:¼©sdA ­B«QbA÷¥´¢yáRÁnD²_x001C_9ÇCÁpÙ:ÎbA4	Ü0±õaA_x001C_Ü*éË]=Á4õ%vObA¨_x0001_Ïé	éAAJ×Ù"¸RAhRéN­rdAæF_¿÷"`AfäxÜùbA$ýë!FA_x0006_W:¼©sdA_x0006_W:¼©sdAÐ¹Ý 'ôUA_x0002__x0003__x0002_ßÀ_x001B_ò@ ¼"xë_x001F_dAP¿äà{b]A_x0002_~À9¨±_x0001_Aô¢â_x0014_5MdA_x000D__x001D_*_x001C_QAäBe\ÿ-^Ab_x0001_HNúõcA_x0006_W:¼©sdAÂIpüz£TAÈ A^YEALÿ6í`dA&amp;4JÕ5dA©ãHÁ_x0004_wéô+IÁ0_x0007__x0002__x001B_ú¶?Á½f{-"Áê·½CRAÀg$#?_x000F_A_x0006_W:¼©sdAÐ_]í^0VÁzI½_x0010_QVQÁHBa$ßöBA_x001C_¨³ÂsX_ApL_x0002_Y;9`A.m¶^J`A2=[ Ñ^AÁ_x0002_{_x0002_'%(_x0003_A üW­_x0015_Á&lt;_x000E__x0015__x0018_Ì_x001D_^Aq¯Ù!ùSÁPsåá_x0001__x0002_ø(9AJtKÚ/_x001C_dA&amp;G_x000F__x0010_0Á_x001F_nÔgdA/ùg4dA_x0016_U¼~ÑRA§31NdAÈÍ_x001E__x0004_:g]A_x0001_ÚÄukÖÿ@êëkÝ=¬YA&lt;Ç_x0008_¨Ç_x0015_]Aà_x001F_&gt;ª9VA_x0018__x0001_Zd4$`A·Xë¦®_x000E_Á_x0001_ê¸¿ÖPÓÀ»øÿÿäuVÁºÅ¡¶é_x0007_UA_x0006_~ZªQEdA_x0006_W:¼©sdA ú}[_x0015_AJJº­îbA¸¹Ù_x000E_hÔ_AÒÓàÜ¦QA_x0010_&amp;_x0013_t_x000E_"ÁØúO£G7ÁêÒmk\VA Ô&amp;#Kú_x0011_ÁÀ2_x0013_EJ_x000E__x0013_Azb¤_x0011_6TUÁ_x0002_àêÖ_x000B_çcA_x0006_W:¼©sdAðÓ_x0010__x0015_íúSA_x0001__x0002_Àeä9ªb;A_x0002_ºw7#RdAªÉ/_x0019_.`A(_x001D__x0013_uÔFABËQ¤~XÁØ¶Ñ@VAðfÅc@dA_x001C_,*ÛÅ_x0008_]A_x0004_ÉÝ¸RxbA ³_x0005_?ù_Aö²B{ìCÁã¸_x0014_dAD9ºá[Æ_A_x0006_W:¼©sdAL%_x0016_÷&lt;ÁrñCWø]dAß«¨_x0005_M`A\{__x0014__x000E_OÁ$Ùøæ¶÷TA&gt;:_x0002_Ì_x0008__x0016_bA05C³ÿ+dA¢_x0005_ûýw:`A_x0006_W:¼©sdAé&lt;ÿÅºóÀ_x001A_¢?ÖcALMÑ³b'dA\ÓÁ_x0007_`AÆ¼é¦Ï§UA\U	ñ_x0007_TAh_x0001_ÛD_x001A_¶_ADb÷ibA_x0001_å_x0002_×_x0001__x0002_)ÁÜýÊÎ¬á?ÁãP_x000F__x0003_[dA;Aæè_x001C_HÁé37oÍèTÁÊY4_x000D__x001D_SAº@:&lt;KdAÀt¶_x0019__x0016_Á_x0001__x0014_ä½2¶ß@¸b _x001A_JÃTATku._x001A_ AAX_x0002_]X­ÁRAØã_x001A_½³²8Á@_x000C_Û£;³_x0013_AÌ²÷æ²KÁ$1¤ut×]A`ðQb_x001E_õIÁÀDpK_x0004_f_x0011_AøbÞãû@ÁÄ_x0011_{TßddA_x0004_Wä!*dA¢=±¡_x000D_RÁÜÁ&amp;6ÞDÁÐè_x0006_òëQA_x0018_ bæÓ&lt;Akê@^AÂÁ_x000D__x0016_y@Á|G_x0018__x001F_{7bA&amp;&amp;©¹¦_x0011_`A@öµ¹,sKAàò¯¨ËDAF÷_x001A_©:_x0019_bA_x0004__x0005_k!_x000C_[bAEù¯^]A_x0006_W:¼©sdA¦g_x0015_ÅH4`A_x0004_ð¯Æ_x001F_¥À\Û|Ä	QQA&lt;BWÁÃ¾±pbA¸ïwY^A_x0006_W:¼©sdA,_x000B_ºrIöRAPãËà_x0016_:A8õ_m_x0003_µEA_x0008_k_x0002_mê]AHÊx¼ôï?AlËwVv_x0016_Aä©1w¤_Aú­_x0007_PÁÈ_x0004_|LGJÁn¡oµ_x001F_QA_x0006_W:¼©sdA}_x001A_Q»/dA þ\é}_A_x0004_:_x0001_-·»ãÀrñCWø]dAÞ*1V/`A"ÄòÕ_x0017_`AÈ]_x000B_dmBÁ0EF%ß¾-Á_x0004__x001B__x001D_/ØfdAà-_x001D_²§]A_x0010__x0016_=P_x0001__x0002_Ø}bA_x0008_&amp;ûÓ¸û_AÔ¸´O¸_AÀ¨_x0001__x0005_YA_x0016_YÒ?n=dA_x000D__[Ë%&gt;PÁV?|xbAÈ*_x001F_èe_x0007_BÁ\_x0006_ìs4WSÁT¨ÇUö¬KÁ_x0006_W:¼©sdAX_x0003_Bâ_x0013_ÿHÁ(ËL_x001D_/TA_x0001_/õ5oÂLÁÎ¤~óè_x0012_SÁ¨ð_x0008_bAèlµTAMªN_x0006_&gt;AÂ	æÝIXTAp Ë¤c%/AÐ_x0005_b½Ío@Á_x0014_]É._x0017_EA_x0006_W:¼©sdAÊMá°qdAz3°Ô8A\%æmÚ_x001B_KAÐR_x0014_ù»YAº_x0005_,Õ_x001A_SUAâGcl®DÁ"&amp;ïÆ_x000E_bA×bôRÁl[_x000F_c®#bA_x0001__x0007_ÚK_x001A_±ÏRAÊt¸ÏXCdAhêø$_x000D__x001C_ÁÀ&lt;©cn_OÁ_x0006_W:¼©sdAFW:B +`A@zÂb_x0013_Á_x0006_W:¼©sdAz_x001E_Ât_x0016_VbAø-wMdAA\Ú®4_x0007_YdAðäfï_x0006_vCA"_x0004_%WµÔLÁòRîbA_x000D_dA0J`|MfRA_x0001_NjZãôæ@_x0001_ËìÚ_x000B_ß%Á¸TÄ¶SÐAÁ_x0001_®U ï:AÒö_ä.'LÁ_x0001_·T[5ÂàÀÈ_x0006_â´¸åBAh_x0005_ó³U_x0001_`Aæx£UA ¢ó_x0003_êdKA`Ü ë_x0006_`bA áÖ2AÁ,B.ÝUA¼d}áETA\Ô,Ó_x0007_^A¶_x0002_z_x001D_$bA2û_x0001__x0004_GLVAÚ(_x0010_wÍidA_x0006_W:¼©sdA_x0008_á{¬@]A(·¹_x000F_ÈLAøó4%¯r]A_x0006_W:¼©sdA\=´6Ã_x0019_GAÀ£_x0001_]d_x0018_AØ"MÆRbA|­ô07VAt?¾E_x001B_ã@A°+JSê'`ATfÿ¡Ò=^Ad_x001F_ãé]A!J¿k_x0006_EA@Ü=&amp;_x0017__x0016_A_x001A_³afYbAÈ_x001E_Zx{1Á_x0006_W:¼©sdAt#|ï_x0017_6Á_x0006_W:¼©sdA¡ò-ÃØcQÁP_x0010_ÿqà9AØ[Ï_x0010_H8^AÌT9õ_x0012_bAÔÇ_x0003_í_x000D_·]Að_x001B_`_x0015_¤]A^û_x0002_}_x001F_TÁü=«r¯DA~Îü¿_x000D_bAâäDø&amp;)`A_x0002__x0003__x0004_)ü¬:bAèÚv_x001B_lNUA0d_«x"XÁ0Xã[=A_x0006_W:¼©sdA_x0006_W:¼©sdAPbñæÙ_A_x0002_Oâ@_x0008_Á\¹ÉÉO²]AÍ_ò)_x0013_UAÂ¼¨MÁ_x0003__x000C_º&gt;eQA_x0006_W:¼©sdADb÷ibA_x0008__x0003_Yî_x0005_8A_x0006_W:¼©sdA_x0010_èþöV_x0012_^AÐD¦3bAX®!ÃÂJA¨SÃ%\1A¸£!abA¨µ_x001A_bA_x0006_W:¼©sdA_x0006_W:¼©sdA\Ôw_x0001_x^AÜóTÈÎcA_x0002_»_x000C_¦Óù@_x0006_W:¼©sdA_x0006_W:¼©sdA_x000F_b_x001D_þJ©PÁ_x0006_W:¼©sdATn¹_x000E__x0001__x0007_×§TAHrYÃícLA°ý_x001D_ÿ'þJA6&lt;O_x001A_`A_x0018_6ËH]_x0011_KA|À_x0011_î_x0002_BA¤_x0005_à:§fbADBâ¼ûTbAPpÝAÇ#RA	$_x000E_:;QÁDusgèYAê\&gt;`_x0012_KÁú._è_x0003_EKÁ_x0010_Ñ¥Ç_x0006_¹]ANÏÝ&amp;ßiUA Ì§¬}9AÚ¼|+ëLSA_x0018__x001D_ÜKk`EÁR;T,¿mdA¢´U_x0006__x0004_.DÁ_x0006_W:¼©sdAd_x0012_³_x0007_³=QA*Lê0_x0006_CÁ_x0001_ÖUuàJAÐJø#]AÐëæC 6ÁÜ{¤%®_x000C_XÁ(_x0018_?5FA"9S5ù@È-¶Iix.ÁR2	_x0002_ÜQA|W/ÂV^A_x0002__x0003_ÌïòCA_x0002_O_x0001_Ï_x0007_6A K°ï¹·&amp;Á(U_x0006_^_£_ApómÆJ/ÁÌ`_x000E_GÉ!dAQ¹_x001F_Æ8AP,Òk_x000E_ÚTA¤Ä¯¼±o^Aæ_x000F__x0010_ù2UA EU_x0005_¿I7A¬_x0010__x0007_U¬IÁÂ­{ÿJNÁäGa"A¬@A;¯äúOÁ0¬ï-OdA_x0006_W:¼©sdA§k§ÚKÁÙ_x000F_ßÆz^A_x0006_W:¼©sdAêÉ_x0018_(8TA_x0006_W:¼©sdA¬w:_x0018_áì_Aìùý(@AMÔå½8SAø2òÕ]VÁ4_x0019__x0008_;_x0010_DTÁ4X¦'Ú©=Á`MjÄkx'ÁÜ_x0006_dÐö¯QAþÖLVTnCÁÐ³ÅR_x0008_	uÇRÁP_x001B_oÐA_x001F_`A·sP]t0A_x0007_Ü^¼\SA`4&gt;_x0002_ubAÆÕ|º0_x0008_dAØúow«Y9Á_x0008_OÀ_x0005__x0011__:A,+_x0008_VÁH_x001A__x001C_)DA"»9YbADTÇ_x0003_G_AX2»;CvRÁ_x000B_wÈP_x0001_Á_x0006_W:¼©sdATèÁ¬©UÁ8_x0012_ä	_x0006_3LA4c0Aò®_Ah´5tvSA_x0004_XN_x0012_BAA,ÄT_x001E_/bA÷_x000C_­K^AJJº­îbA^äh\hTÁhUÓ¨]A`Rí_x0002_pö,A_x0013_Vh*QA_x0016__[0VA¿U³dùýÀîìîÇëPÁleßf_x0006__x0014_;ÁsùübA_x0002__x0004_±_x0007_gQc@AÜÂkÆ«_x000C_DÁ_x0002_ß¶k_x0011_Ê@A_x0018_]\©ó·UA_x0002__x0010_­YPÁðæ³9sø1ÁÄÚg_ë*FA_x0006_W:¼©sdAìV_x0012_Û_AL_x0014__x001E_ò2Á_x001A_EÎ~¹øcAd*1+³KAT*Q¤°_A.s&amp;_x000F_»ÆcArf+ö§_x0007_dAÀd5\«7A_x0002_%_x0011_@:_x001D_1A¼áÚÂp1EA_x0002_¼VÊ¬TEA,@_x0001_EBKA¸«%$MYAøÓ_x001B_ÇÈbA°«n öûaA|ÏÛt?ØEA¼ÈÝ)$UÁ(_x0003_æyÏl6A_x0002_B=_x001D_8dA"©åä%dA_x0014_WDWàhLAxi-ÕèJAPU_x0012_²°([AÐoÄõ_x0002__x0003_ÊUAÈ½w3´ÓWÁV1JßóÐYAT¢#5Ë;Á_x001C_;_x0016__x0006__x0007_©KA*_x0002_Á3ì^bAØüÞÛ¸E_A_x001A_³afYbA~e8)ø`UÁ_x0002_'7Q^A_x0002_ð¯Æ_x001F_¥Àì´çâag^AÈ^ÕÃFOÁ_x0006_W:¼©sdAtÃ¤âc±5Á,Ãw_x000B_`Ab_x000D_6CYA$&lt;_x000F_ºFA_x000C_vÇ{"F^A_x0018_®dðûâ_A_x0006_W:¼©sdA4LE±HLÁÄüöàýôcA_x0006_W:¼©sdA0û¤u_x0007_2Aø_x0001_ß7tA9AÌWû¢`WÁê¨yÈ_x001C_`AjsüÞuÜUÁ@ñ_x0011_ã9NÁú+¹lÄbAÜ í-qBQA_x0001__x0002__x0014_*yQFA`aÃþ^CA_x0018_do_x0002_Ë_Ah_x0005_ó³U_x0001_`AAeÜý_x0016_Á²¾__x001D_ØcA_x001A__x0013_Cþ\UA_x0006_W:¼©sdAê_x001B_S_x0015_LA²_x0005_Ár_x0017_ÃQAØ"DRíUA_x0001_ÅÆ&gt;O2_x000C_Á_x0008_43_x000B_ä:A_x0006_W:¼©sdAlÞ_x0006_4ÁRL__x0007_oQA8×Øµ@ýRÁ _x0011_Dî)UAè._x001F_GmbAöl®_x0014_j_x0010_`AªÓê_x0014_U=BÁ¬O_x0011_Ûî_x0018_&lt;Á¶é_x0015_&gt;2ÁSÁXã#e_x0007_-bA&amp;Pú(tJA¤lxD_x0003_FA(Óïf_Ab£Øì_x0006_`AÈV_x000B_ÎN&lt;A_x0006_W:¼©sdA_x001E_bt+_x0005__x001E_`AÄiÐ_x0001__x0004_9g8ÁÊm_x0016_dA_x0001_q§_x0019_]A&lt;A_x0010_@Æö_A~¹ö_x0004__x0003_dAÄ,c_x0008_NÁÉ9ç_x001C_SVAÐ_x0004__x000E_h_x001E_$ÁÄÿÚô_x000D__x0019_^AÊúÀ_x0014__x0013_H`A&lt;9p_x0005_eIÁ_x0006_W:¼©sdAî¸|óh_x001D_bANÏÝ&amp;ßiUAösW_x0014_Þ_x0010_bA ÿ_x0008__x001A_^BA_x0004__x0017_Å	dAÈ_x000E_7Þ³SÁ_x0006_W:¼©sdA4¥_x001F_	_x0012__^ATçÞù|obAwµ	»_x0013_PÁ`Wfu_x0004_TAðuà×¯JAô _x0018_Çc!TAÊnxÑ_x0001__x0002_A mP_x0007_1_x001E__x001A_ÁdNÿ_x0019_UA_x000C_Ú_x0004__x000F_Â6`AY÷¹§RAè=_x0016_ QANÄbÜ6±PÁ_x0004__x0005_²å_x0007_êÌcAÈº¦ÑW_x0001_@A_x0011_¤_x0019_cTA_x0006_W:¼©sdA84$ú_x0011_SAj{	i­ÿPÁ0~=cÝo_Axá&lt;W]A_x0002_É_x0010__x001F__x001E_[A_x0006_W:¼©sdA_x0018_.¨_x0015__x0006_~1ÁdúZKIÁ¨F@ÍJAB[nGYAJtKÚ/_x001C_dAÂ¹ü·o2Á_x0006_W:¼©sdA_x000F_GòàTA@Üâ×_x0013_?Ad¬_x0013__x0014_?¹NÁ_x0006_~ZªQEdA`´¿xåÿ0Á_x0006_W:¼©sdA_x0004__x000B_[äeéEA_x0004_­_x000B__x001E_ì_x0013__x000B_A_x001C__x001E_TXì_x0003_dAê¼/CbA_x0008__x0007_eýØÛcA®úå1ñ_dAj¿øtLÁRL__x0007_oQAÐ"¬_x0006__x0001__x0002_eñ=A_x0006_W:¼©sdAï¡UhH0A_x0006_W:¼©sdA_x0008_.ß#¦ÐcA_x0018_ÍG-_x0003_D&gt;Áú+_x0010_6?_x001F_RAÔiu~ `A~rO®­&amp;`A_x0001_¥¯51bA_x0016_2²QÆkdA_x0006_W:¼©sdAd_x0001__x0005_¨&gt;mBA´_x0010_pº&lt;KA±r?j7Á¨_x0019_ô_x0007_ûRA_x001A_¢?ÖcA_x001C_Å_x001B__x001D_\UÁó'jrácAtfOBÁUA°?¼q3ÁøÊïS_x0006_3Á0WøãxRA88õÅ|{7AÀ¯Pô·VÁLsJWUÂAA¸áï­N&gt;JAàpÂW;êNÁP(ID9bAp)_x0012_J_A_x0006_W:¼©sdA K°ï¹·&amp;Á_x0002__x0007_à¯ ¨{.A È|HrdKÁt=þ_x0005_DbA_x0006_W:¼©sdA4¥_x001F_	_x0012__^A,º+'j^A¨Éü_x0019_qèRA¤¼P_x001C__x0004_^A_x001F__x0007_÷ÎoFAäÈ_x0016_Ù_A@v"Ðo_x0006_Áv´$_x0004_ðÈYA_x0006_W:¼©sdAtÏÇk_x0007_jDÁÄ±XÀHÿQA¬¯Od^A JT;FLAÔÞ~z·LA4_x0014_0/øÍ]A¾G_x0001_Ä¶\bAØ _x0010_j5`AÆ_x0006__x0003_RfÑUAÌÊÛ³×?bABõ_x001F_{Ï1`AÀ«'ø%Áb_x0014_R_x0002__MbAa·_x000D_D_x0011_lPÁvó¶ÙÀÔIÁhXW._x001F_TAÀ)L?¡]_x0003_Á$mñ5ü"ÁL&amp;W_x0001__x0002_2dApzù¢Ø/A[-uæ_x000F_VÁÐÙ6ÁÐ_x001F_LAp_x0013_NTKAð?¥»ndAÂXä¯­NÁ@#_x0007_C²OÁðIÒTA(÷²Á_x0001_UAL_x000C_÷&amp;ÛTÁ¨µ_x001A_bA_x0001_Õ¥4Å_x0011_A:1ëì-&gt;`A_x0006_!{^NbAP`v_x0006_7°/Áá:×çßéSÁüZNêÝYA_x0001_&amp;ù5_x0012_[ýÀ¸Æ_x000E_Ù³0Á(_x0018_?5FAö{~!ÍrbA_x0008_ÙyæbdA*_x000D_+ò_x000C_'VA_x0006_W:¼©sdA8M ËqdbAÒÆt+o_x0019_A6|d{CÊcA0_x000D_M\KA_x0004_/ú]¿XAP_x000C_! $;6Á_x0004_éÆ&gt;wRA_x0005__x0006_Æ_x0001_v!ûµcÁøE_x0016__x0006_ý:NAôpô¼5·aÁ_x0005_Êô|-~_x001B_A¼Õ¹YASCða¥XAédÙZ6@VÁð!¨RëfMA_x0005_½c!á#Á°l_x0019_¯ýCAñ\ðÊÝhÁL@_x0015_Üv_x001B_ZÁ_x0016_BVócÁvNÏ_x0002_HAàåg9À&lt;XA_x0008__x0003__x0006_q_x000E_wNAw¥_x0017_úQMA~[L3tµhÁôr]×UA,x'_x0011_XA¼Õ°FYAÁp_x0017_ùr£XÁ_x0014_¤,µ¢eÁÄË|Å	SAì·÷Þ_x000F__x0004_AA¤M{{ÙýRAç*Ð_x001A_¤`ÁÐ)y7_x001F_0A@_x0017_3É_x001D_ÁðófN(Aèi%´_x0019_&lt;MAP_x0008_:h_x0001__x0002_PC9ÁÀ¬W%÷ÿ\Áàåg¹VÕXA_x0014_%ß¾£CAüÐ«jrTAè_x0014__x000F_b_x0018_ÄRA¼ÕÂÀYAàåg¹2áWA®û®"¹fÁPÛÒ_x0005_6Áä|5ÄsGÁLadx+LÁPÁ_x001E_ÿ_x000E__x0017_QAôr]_x001B_8¼TA³ÇÁ_x001B_IAµn­ùÇ)XÁ 'wìKWZÁ`N_x0014_i"nWAæ÷&amp;_x0002_cÁt_x0002_±ËÄSYAt_x0002_±K@5YAÄ»_x000E_úyhEA¼ÕÂÀYA`N_x0014_iãÂUAl¬bjv£TA_x0001__k{©ïÀØXrßDWAðkï*·&gt;A$_x0017_Ú*_x001B_PAðC¶z_x0017_ÖSAØ_x0019_øêVA¼Ô¨VSA_x0002__x0003_ì°K_x0011_ËGA¸;_[³DBAÀoÐnR_x0002_ ASCðjâXA`N_x0014_É«"UA8dÔz3ÁðC¶º_x0016_UA¼Õ_x0014__x0011_qXAl¬bJ_x001D_VAÌ/æìãIAÐRð¶?h+Á`N_x0014_éVAPÁ_x001E_'v²XAàågÙ_x0002_VAàågY+ÖVAp¶Ñp_x0016_w'Á_x0002_ÎG_x0013_aPA,¢¤=òðZÁn%HÚ_x0005_VÁOñvü³XÁ_x0008_%$¦9=Á0äÙµ_x001F__x0012_IÁjîÏC_x0005_TÁ@Tª8DQdÁðuÁùÀêRAp@Òë)!AÝ·Ò_x0002_ð^Á`_x001F_m_x0008_2_x001D_VAPÁ_x001E_Çn§WA..PÁø_x0001_bæ[,iÁh}»I_x0001__x0002_õTA_x0008__x0003_Å_x0012_é@Aà¶ÀØáeWAäkø"£SÁ¨y¾­ììPAðC¶Z_x000B_TASCðO+XAº_x0010_d¤fÁ_x0001_Ù6µãÀðn:Û«CAh}»¹ÁïQAl_x0013_Ý¾_x000C_3PAPÁ_x001E_§ñXAPÁ_x001E_',YAs|yú_x0003__x001C_fÁt_x0012_-p§1bÁØÃ_x000C_+)_x0003_fÁt_x0002_±_x000B_A$TASCðÖYAP_x0007_µ_x0015_©/A&amp;#½_x0011_P]Á¨_Þº*\KÁðC¶º_x0016_UAPÁ_x001E_'[ûWAtÛ	Ë'ITAt_x0002_±+ÙîSAH\¥³wLAà¶Àr%VAðÔ_x0013_"®G'A ©eü=ÁÈaj(gRAè¨a{½;Á_x0001__x0003_Ô8d_x001C__x0001_$QÁt_x0003_±+ÙîSAp5ù³É4A°¥¼_x0015_Î^XÁ&gt;{ÏÓJAëüû_x0004_¾7fÁo_x0018_÷çcÁðC¶ú¶«TAÐð_x0010_GÌó+Aôr]{_x0001__x001C_TAêT!ý%ùRÁú_A+½_x0015_hÁü¡_x0004__x001C_!_x0002_UA_x0014_)2Qg-RAZ÷YH{YÁÍ_x001F_»ùÂÈhÁ_x0014_! w'FÁ Á.ö$Á´e_x0016__x000B_U-CÁh}»©üUAÀ_x0007_/ÙË,OÁ ®kV´@ÁSCpï_x0001_YA&lt;ÓvåJôPA_x0010_`_x0002_¾úö@àåg¹__x0012_YA_x0004_/úÝ XYA_x0004_/ú]üXA2¦ÛD8_ÁÐ)Ë6.WA@ÿ¹Ï½ÉPAÈû_x0008__x0006__x0007_MÁÐ¿}_x001D__x0001_C0Á_x0014_¿SE¥RAäI~_x000F_N_x0015_SAt_x0007_±+_x0018_UA µ«å!CAt_x0007_±ËÍYADSØÇ£cÁØ_x0019_¸`UWA_x0010_0oÁ:D3A,x_x0002_âYAl¬bªåãUA_x0006__x0008_9? 9_x0019_Aöj °m2Á_x0004_/ú]xEXAÐî+92EAÀï'Â_x0005_Ø_x0003_ÁY|ùßÁUÁDK_x001B_|HcÁÈ_x000D__x0018_^¸RASCpË_x000C_XAvõmD¡_x001D_SÁÎ_x001B_½cÄbÁ_x0004_nÅ_x0008_@Át_x0007_±Ë"XA,x_x0002_ÇæXAäë÷àOFÁXv'EûÀººÞÁÓbÁ¸ªÂc"KÁ_x0004_/ú]¥vYAPÁ_x001E_'¦YA_x0001__x0002_tÛ	÷³TAü¡_x0004_Dê¥QAx6ËúFA_x0004_/úÝ_x0005_¡XAtÛ	ëþ¾UAàåg9ÛóXA0áuhm/Áè_x0014__x000F_:=¦UA k¤~W?Aàåg¹VÕXA_x0001_Á¯d5Q,Áí@-_x0016__x0005_WÁ_x0001_Ñ}±ú=&amp;A_x0004__x0001_S=L­SA _x0006_¨Ï¤LA%GÖç'_x0002_bÁ`µáJòOAàåg9ÉyXAx©Qi_x0004_OJA\oûÚ_x0007_QAè_x0014_b÷nOAÑQHað]ÁPÁ_x001E_§ß_x0019_XAPÁ_x001E__x0007_&lt;WAè_x0014__x000F__x001A_¥ÛUAÐ)ËöþVA_x001C_RMó^TBA_x0001_	Ò_x0011_&gt;¢MAèoe¡Âp&gt;A_x0004_/úÝücXADüØÏ0RNÁVú3_x0001__x0003_Î	OA	ï3JÌÎZÁäe%_x001E_BIÁüÐ«_x001C_ËSA¼Õ_x0015_XAÜ"_x000C_q«[BÁLkø­»IA@4ï~-A,x_x0002_ÇæXAHõl=¹GAÜS 	aÁ_x0018_äè_x000F_TRA¾l$UµWÁ_x001C_Ca&amp;ÎgÁ4=U@¶QA@_Áv}5Á_x0004_/úÝó&amp;XA,x0NXA'_x0001_N¥¶PAàæhµ_x0012_"Áh}»	_x0004_©VAéÇöW SÁÔáT&lt;RA=ÌB_x0004_ebÁ_x0004_/úÝ_x000E_ÞXAh}»I4&gt;VAXðÅ' MWA¸HP_x0001_¶sIÁ_x0001_Ì_x0019_	MAàåg¹MXA¹z/uN2Aü¡_x0004_¼_x0019_÷SA_x0001__x0002_®(ÎlÛóhÁ8ù)§_x0001_èGÁ±@Û;ÈldÁÇ6Eñ)_x000E_dÁ({ðPø}SAàA¥[_x001F_ÁHÿ_x000C_e+MFAH¢ÝØ¹ÇMÁ¼Õ_x0014_,(YAàíj_x000F__x0006__x001D_AvÆÿöI[ÁPÁ_x001E_§_x0015_YAD4)}ó_x001A_QA2_x0017_îèè!A°%¥&amp;ÃJAÐ'¤$_HAÄ_x000B_x_x0005_/FAÌÍó_x0011_¢qAAø_x0002_1Ñ#2Áû_x000B_8ÎÞYÁ_x0004__x0001_S_x001D_´âSA_x0002_lÓÔQA©kÖé yeÁl¬b*F_x000E_UA_x001E_iI:GÁØXrwGzWA°©ãK"ì)Á³ëò&lt;-âaÁè_x0014__x000F_ºÐTAØXrï_x0005__x0005_PA_x0004_/úÝ2ÒYA_x0001__x0003_·;_x0001__x0003_I²PAüÐ«ü2ÒSA_x0004_/úÝ XYAð»_x0002_ýÓ­aÁ&gt;Aõk#hÁ¬®-_x0013_$SAh}»iÌ_x0008_VA&amp;&gt;5 aÁ@ië_î0OAd_x001C_	"_x0019_ÉQA`_x000B_o_x0002_T*Ah}»dÓUAC³Ï0u©gÁüÐ«_x001C__x0003_HUA`Ò!¹_x0013_Á©ÉQ#®«VÁS_x0012_9"_x0019_YÁ¦Â×_x0008_G/`Ál¬b_x0003_®CUA`N_x0014_IKøUAi7µ"}[Á0ù#æ£=At_x0003_±K@5YA0®$_x0015_5At_x0003_±K.»XA_x0015_&amp;ãÝYZÁ^0_x0011_o8_x0016_RÁ_x0004_&lt;Ø_x000D_À_x0015_BA`_x001F_mHb²UA_x0001__x0007_¿ÚnBA,­ûovPA ¹Þ¶"ÛOA_x0001__x0002__x0001_DïçÿFò@_x0008__x0010_¬ÒÏRAíÛrú eÁ$_x0018__x0002_ãÚ`ÁSCðYA_x0004_/ú]9YAÑd-£_x000B_eÁàåg¹D[XA,xBÈXAl¬bê_x0015_yUAÀ_x0016_¦_x0006_Ý[Á_x0019__%÷_x0019_`ÁØ	A´þ aÁ~UÆøÆ_x0002_`ÁD£Ë­ê}GA±D_x0011_9}Ø^Á¦mÄUTAðC¶Z¾¶UAÜRªÒ_x0010_SA¾ª_x000C_bhÁXÄø.þ9ÁtÛ	_x000B_UAtÛ	÷³TAüfqç¿MA¼Õ_x0014__x0008_4XA ÁÎo_x0006_¼`Á_x001D__x0018_ÆabFeÁÈupl5&gt;JÁ¨[_x0002_8l8Aè_x0014__x000F_ú_x000C__x0011_VA~¼s|_Á_x0008_þ&gt;«_x0001__x0002_j_x0018_&lt;AxM_x0010_²ÃKA¶~Ëg¶éTÁØXr_x0017_@oVAPÁ_x001E_§ß_x0019_XA¸T^ë0DÁð_x001D_vÍÃcÁ_x0001__x0019_O&gt;ú1Áà ÉT¥j3Aü?NÉuÎFA9¿]ã«êdÁ@å·Rê,_x000B_Á_x000E_rôD5RÁ¼Õ¹YA¸_x0006__x0007_Ý_NAt_x0002_±Ë©XAD_x0018_ã¥Ø_x0011_FA¼ÕXAX(ìD_x001D_KLAì¼_x000F_èåKAôr];ÐTAÀr«:_x000F_\ÁPÁ_x001E_'iYA_x0008_¯ÎdsOÁØXr÷§¤VAØXrW¯¯WA_x0001_?þ^Øe$A|9XÌùÔTA_x001C_ _x0006_¤±QA_x0001_?é_x0010__x0012_Ah_x0013_òTKA õ.n14UÁ_x0001__x0008_t_x0008_±Ë_x0010_TA²lP¾ËfÁXðÅ_x0007_WAÀ Ñµ5C Á8V~æyKA¼Õ_x0014__x001A_®XA6Ø~ìSGdÁ¼ÕÌXA¬DO¸_x0016_RAPÁ_x001E_ç_x0006_rWAðc]sÏEA_x0004_/úÝ)YA_x0001_ 8xF_x001A_ý@à#_x0002_HïçKÁÀ_x000C_ïgE;_x001C_Á_x0001__x0004_-8&lt;A¶-¢i×aÁl©þ_x0003_ëªPAÐ &lt;¾BÁøt_x0018_É_x0002_£7Á_x0014_¾}-¤JCA_x0004_/ú]Í½SA,F£Â,SA¥uï_x000B_íeÁ¸DzCEf4Á,Dk 9DA@_x000E__x0010_jôø2AGv_x0005__x0007_B½SÁt_x0008_±ËåWASCðXhXA¨_x0018__c_x001F_WOA¼Õ_x0014__x0001__x0007_ÿöWA,xK_x0005_YA_x0001_çµôw_x0003__x0010_A "B¦1#Adâ¶1'pCÁàj¾_x001D_Ô_x0017_AhM8JÅo&lt;Á0½ø6_x0011_LAhÒÑ_x000B_±íKAû_x000F_÷¥NA_x0003_~_x0006__x0002_ûcÁ\Bx_x000B__x000F_äGA_x0004_/ú]®³YA¤_x0018__x000C_Î£¬RAXÖ@àx%:A@xârJA_x0001_9&lt;îZ¾,A_x0004_/úÝ_x0005_¡XA 4Xl£dÁ¼Õ°FYAà¶À8ªÅVAÐU*Ü´HÁ,x]YAàågyõTATê¬ÕlÃDAèJÞ]*»JÁ@Ìÿjo_x000B__x0018_ÁtÛ	k_éTAPÁ_x001E_§_x0003__x000E_YApB×_x000E_a-DA£Ä_x0011_ûNA,x_x0002_Ù`YA_x0001__x0002_@ißQPA_x0004_/ú]XAR_x0014_-TàPÁÃÆàæKÁØ_x0019__x0018_)µVA_x0019_0ì«úgÁôr]»o\UAKÈÆ#¢á_Áà½_x0007_Ù	$ÁÑä_x0019_óGSÁ_x0001_µ:Õ-ÁbÄµASgÁàåg¹D[XAZÆù_x001B_\ÛRÁðC¶zVUAÔ¸Ã#¥æCÁ_x0018_¨~ob_x0008_NAeTI·oìbÁ_x0014_¿SöûQA|9X,Â4TA_x0001_&lt;oKSA~Ì®ëÙ`ÁtÛ	+/TUAå_x001F_ü¥TÁàåg¹;_x001E_XA¼_x001A_!ÀRÁ_x0018_YN¤ÅÒVÁXðÅçï·WAt_x0002_±K°dUAðÙ*½©ÜNASCð|\YAàt,þ_x0003__x0004_G,_x0017_ÁhNä_x0002_¼0ÁèsÛ¿Z*&gt;A&lt;_x0001_åê_x0006_3YÁTIÊúDEÁ`_x001F_m¨i½VAx9«i¦XNA¸ãã×$0A ¶&lt;È¼­:Á,x_x0002_£òWAt_x0004_±KIrYAà¶ÀXBVASCp_x0001_{YAØI'É.RÁ_x0003__x0002_µÉ_x0002_Ò;A¼ÕRXA@ý_x0001_B~]=Aà_x0003__x001D_#A²_x0014_øWObÁl¬bªåãUAèµ¼	[1JA@±ä$J/A¸d_x001E_Ïù3AÞïùUudÁ`³Ôé_x000C_tCAU_x001B_	_x000B_òbgÁ_x0003__x0017_«Åp9AÐÎ_x0002_ãÁ3Á,x_x0002_Ð#YAHì¢óN:Á_x0017_åfm[Áèµ¼ÏC'AA_x0001__x0003_A_x001D_`$Sq]Á_x0010_'xÈ	GA_x0004__x0001_S_x001D_´âSA_x0004_q0\¥¼AAZÒ¥¼ö:\Áðhr]=õ$A°æS_x0007_¬geÁlT¼&amp;6@AèÞ&lt;¬_x0007_ÐKA_x0001_7"¹5Ü%Á_x0001_Q±¬ÑóEÁ_x0010_¾Â»R_x0016_EAt_x0003_±ë¨YTA µC_x001D_7VAAÞVðv	iÁV_x000E_ø«z}^Ád²*Ç­&amp;QA0_x0004__x001F_PÆ_x0017_GA Ã&lt;)ÁõJA&gt;`O&gt;¿Ç_Áðre&lt;_x0008_¶NÁÏ_x0014_$Y]eÁ,x_x0002_µlXAÀ4;w\_x0019_A°°8/LAÌµ£/QJÁ¸½Ó¥5Æ7A_x0004_/ú]¥vYA®,ÂÙèáQÁ|9X,Â4TA¬jR/ÀIÁ,x_x0003__x0006_9XA_x0003_ÿÚ³xÕ*AðC¶Ú]VAäpºx_x0002_TEAÀ7´[TÁ$_x0017_ÚÊá5QA´é_x000F_¹êMASCðFîWAà_x001B_¤ÆhLAàåg9öªYAÜ®àyKDÁ(oÄ¹nV:AXÖ_x0014_E¢*7A¤ábÁÀzE÷Ò_x000D__x0008_Á°I_x0013_ãñ_@A/þWr×Ê]ÁPèqÆ æDAÐ¼±_x0003_½¡)A_x0003__x000E_úSà_x0005_A,x_x0002_âYAðC¶:&amp;ìUA_x0003_&amp;%_x0012_æ©.A;Á_x0001_½¢6aÁ ÏÂ/Æ2A_x0004_éÞTCSAø@¥_x0011_mKAÔ_x000E_U¬ö`Ál¬bjµNVA0Y_x001C_~(&lt;Áàåg9ímYAììO-õª@A_x0007__x000B_´6_x0012_ÃôQÁÈ2£Z56Á0_x0019_:îÏàJAPÁ_x001E_'iYAàåg¹hOYA¨l_x001F_è_x000D_u6Ah}»)sVAHz|ÕÔ_x0003_3Át_x000B_±K_x0013__x0004_XA¬ò$ÿâJNÁ0P4÷DÁÈæ_x000D__x0006_.TÁ¬®-["&gt;QAàåg9Ò¶XAà¶À±ÐWA®tg^Á8²¿Í_x001F_ÕLA¸	k³ñ´OAðC¶úõVVA0ú&lt;/NªLAàåg¹ó5VA`N_x0014_ÉêÍVA{d±ÑT_x0005_APÁ_x001E_§_x0015_YAØXr·w_x000F_WA`N_x0014_º8WAù_x0008_IË©ZÁÈ¹¥ô6A,x_x0002_¾©XA_x0001_Îó×WÍYÁÒ_x0004_A_x0010_iÁµ*æp_x0001__x0002__x0007_ZÁ´_x000F_àRJPA_x000F_¹_x001C__x000F_UÁ~»T¬AñXÁ*ÄXWÁ¨~°¿ÒAA°«C6´1A`çtãwQA@i*)lQA _x001A_&gt;¹OWSAüÐ«_x001C_ËSAè÷ÒËµQÁ_x0004_/ú]XAøÖÆ&amp;å»OAè_x0005_µ_x0004_ø"?A.Å_x0007_ØÎeÁà¶Àr%VAP_x0013_@GçRA(LIØÍlPAÀe_x0014_:Ë8_x000C_Ax6ËúFA¸~k1×_x0006_@Aðª(ÌNAôÍT%@ÁpÀ µ%Ah}»_x0019_xÕPAØ_x0019_xñ_x0014_VAð6­¡Ç(At_x0002_±Ë²ÙXA,xBÈXASCpø=YA_x001D_~6¾ÕÈWÁ_x0003__x0007_àåg9ä0YAìÿrò_x0001_tFÁ72ÿ_x001F_&gt;iÁøÖsñ_x001F_÷QA {¿Ç KA_x001C_ _x0006_îZPA4é\_x0003_õPÁPÁ_x001E_§èVXAÈÄQìJ)KAt_x0007_±àùTAÚ÷oF.bÁP_x0005_r_x001B_=?Ád_x0007_¥_x000B_àèIAT%5%_SAvï_x000D__x0006_÷Ààåg9À&lt;XA_x0002__x0013_QÔõ$[Áh}»I4&gt;VAü¡_x0004_,TAà¶À_x0018__x0012_ûVA¸9Û 4SAK_x0015_¯ _x001E_^Áèw£e_x0015_5Á,x_x0002_¾©XA_x0003_mèËy_x0019_OA§Òÿºð0A_x0004_/ú]xEXA_x001C_¥ADûAAèoe¡Âp&gt;AHMzÎ£2hÁLwÆaWAfòÌx_x0005__x0006_±GRÁ®/ù¼Ý_x0006_PÁ¸_x0001_jÅ/¹&lt;AÐ)Ë6.WAøÞº_x0003__x0013_ó1A`_x001F_m_x0008_qÈWAØDöÓNMÁðÄ_x000F_#c&lt;GA_x0008_	v@ø@AärQcwHAè~í¼fSAÌú#ö_x0014_ÄWAt_x0006_±K7øXAHy_x000C__x0002_}_x001E_7Ág_x0013_)ÕÔ\Áü¡_x0004_ü7UAø&lt;#4AIA_x0016_&gt;ò§øPPÁÝuÚãcÁÈò¡ô$÷HA,&gt;è=¼¢DAÂÁ{VhÁè_x0014__x000F_zm;UA_x0004_/úÝ_x0017__x001B_YAðÁÂþö(Ád_x0003_ãÌHÁt÷_x000B_ðL½gÁ_x0005_@®Xó_x0004_Í@PÁ_x001E_'¦YAàåg¹zÉYAe çýLÁt_x0006_±KR¯YA_x0001__x0007__x0018_ï¤_x000E_IAàÆÕïfy4AÈs_x001E_äå5A(_x001A_'æ°B`Áh}»ÉhUAtÛ	ë¿_x0013_TAî_x0018_-Â_Z`ÁàufYb_x0014_A_x0006_(°ÕfÁx? ©_x0008_PAh_x001C_\Ïª?OAàåg¹qYAec*{fÁPÁ_x001E_§ÖÜWA`´î_x0003_ÜT5A¼_x0002_î5äBA§5_x0018_/åiTÁü¡_x0004_|éaTAØvõ¶h1;ASCpÝXA 9_x001B_B_x0005_!Án§ç=å¥\ÁF_x0011_YÞ÷WÁæôp°;whÁ_x0004_/ú]o_x0008_XAµO~®UÁüÐ«\:ÝTA3ã(_x001F_ìFA·Ãº±þBAh}»ÉÓ_x0013_WA@ÿ¹Ï½ÉPAàåg9_x0001__x0005__x000B_WAØ_x0019_ÈWAtÛ	6_VAzR:IÉ_x001B_gÁàåg¹__x0012_YA°®_x0008_´´NAt_x0005_±K.»XA8_x0008_æ2Ê_RA¸4$Ã»¦:A|´JËÆPÁÑ¢ÎËmbÁt_x0005_±K_x001C_AXASCpø=YAPÁ_x001E_'ïXA_x001C_t¾	EÁ8Ü^©¥LÁÈ-­MÜSÁL&lt;_x000C_2_x001E__x001B_@AÌÂP_x0002_ÑRA_x0004_/úÝücXAtÛ	ËfôUAÀÒÎ0ÏÑ_x000D_Á8rÄ5_x0002_SA¨xÔ6ÛBÁ`N_x0014_)³-VAì7_x0018_|5Y^ÁlÚ?paÁXðÅ' MWAÍ¿Pf¯MAx_x0003__x0016_:ª7At_x0005_±ËÖÍYAß_x0005_A_x0002_õëdÁ_x0002__x0003__x000B__x0010_aÈïgÁh}»é,3UAøHðâw gÁ\QxÏN_x001A_RAòö§x«WÁ`N_x0014_	_x001B_cVAtÛ	_x000B_UA_x0008_cÑX?JA 2_x0010_/}¥JAH[NL¼¨GAØîLúHQAh;ÚæAAXsqýé_x0019_;Aènêøø`Á&lt;ýu'6_x000B_A_x0014_)2Qg-RA(Ô_x0004__x0015_©3Aà¶Àøy0WADcÐeÔ»WA!GÇ¹5øfÁôZæH§_x0011_BÁ¼Õ_x0014_5eYA&lt;à_x000F_¦©_x0016_HAv_x0016_æ¯û!WÁPÁ_x001E_§úÐXAçE_x0008__x001D_8WiÁSCðÖYA«@_x000C__x0001_KDfÁ`_x001F_mh9(WAD_x0011_nïUÁ_x001C__x0018_Ü®ý?AÁÀY_x0016_¬_x0001__x0003_Û¸OÁÆ|Ï_x001A_*cÁV§&gt;ySA¶ÌÐÁéúaÁ`¾ÿ² A¼¢ìC_x000C_gÁ_x0010_ôÂ£1ÜQA&lt;Óv_x000E_RAàåg9ÉyXA _x0019_![¹_x0012_Áp&amp;k_x000C_-Á Û¼ýÁ_x0010_Á8ér_x0010_MASCp_x0003_¸YA_x0004__x0008_{ÉFÓHA§¢gö_x0016_U\Á,x_x0002_£òWAhÿLCETAPM7È´z1Á¢ëÅ+6cÁt_x0003_±K7øXAt_x0003_±«xÄTAÀ»Et_x001D_GÁ_x0001_ñ*ÔÏ_x0001_Á(âj_x001D_¬äPAPÁ_x001E_§ÖÜWASCpæÃXA8_x0011_e_x0008_OAP#{L­IA@:5÷bfÁ ×tü=í_x001D_A,xf¼YA_x0004__x0006_Ð¼²í*dÁ_x0004__x0019_é_x000C_a_x0015_Áôr]Û_x0007_'UAàåg9·ÿWA|9X_x000C_*jTA÷_x0019_ìHÆ[YÁ_x0004_ ðih÷;A_x0010_Ë6Ñ:HAo[N_x0010_'Áày`=ÁPÁ_x001E_§ñXAØ_x0019_ÈWAÞ_x0008_Ç&gt;PA¼Õ_x0014_#ëXAè_x0014__x000F_ZÕpUAÒÍÐ°z`ÁøÚÊ_x0014_«8A`_x0001_µÒð cÁ,xK_x0005_YA ëàn`QA8_x0015_ÀJõÔ8Á¦ÍµSAAÂ!4ö"Á,x0NXAD_x0008_(lÓccÁ`0aÕ:Á,x_x0002_¬/XAðuÁYwÐQA_x0003__x0003_Ïb]7gÁ_x001C_¼_x0019_¸wPÁ(õË6¾_x000C_JA`_x001F_mh_x0002__x0003_9(WA|L¹iÌ°FAÌ¹Óê­EAô@RLRA,xTBYA°7.ËÉVDA å!_x0001_LNAÞ-*Ç¨oVÁæa&gt;lUÁPÁ_x001E_'muXAwP_x000C_üjfÁZzÿôÕoQÁÂÑy4Ä\Á¤®6_x001B_eÁðï~ºL_Át7µ_x0018_½DA_x000C__x0005__x0002_"`Æ@A¼Õ_x0014__x0008_4XA¼Õ_x0014_,(YA0_x0011__x0012_öÛRApáÃÛYW/ÁÜ5_x000D_k¸_x0001_HA|9XLZÿSA¨ºi/öø7Áhh{îÏ=HÁ[Ä_x0007__x0015_YOUÁà~¾H@z*ÁðyK_x0012_`ËAÁt_x0003_±ËÖÍYA5Ø£2hÁl¬bJ_x001D_VA_x0004_/úÝêéWA_x0001__x0002__x0004_/úÝó&amp;XApÞm± üPA_x0004_/ú]o_x0008_XAö0`SFAôr][hQTA·Ý_x001B__x001A__x000C_5A°$NF/ôEAx_x000D_h_x001F_}OA_x0018_¼K¬*9Aè~í_x001C_:LRA_x000B_}_x0019___x0017__x001A_]Á8áfî åLAxnÇ`ÿQALw¦íWAt_x0002_±KR¯YAO¾BkaÁè_x0014__x000F_Z_x0014__x001C_WAN1Ål)JQÁn_x001C_QUñFaÁ½_x0012_ôÃ8«bÁLÛtR'PAPÁ_x001E_§_x0003__x000E_YA`_x001F_mÑòVAt_x0002_±ËåWAÉëh-]ÁxRªS_x001D_NAtÛ	«~TAÉð+C_ËdÁØ_x0019__x0018_)µVAHÊJ"xPAôr]»o\UAø0¶î_x0003__x0008_^_x0017_?Á¼Õ_x0014_&gt;¢YAüÐ«Ü_x0007_TA¼ø4XÁh}»ékÞVA_x0003_éè¯ë@Ô_x0016__x0010_¬6ËIAè_x0014__x000F__x0005__x0006_UAüÐ«¼_x0002_=TA82ñZÅ6AÀ÷ì5·Ê_x0003_APi^L`§-Aú-ì?p1eÁtÛ	k_éTA°"_x0014__x0001_I_x0019_1A_x0002__x001B_(ÒµdÁKXL_x0004_dÁC_x001E_ÆHA`_x001F_mèRVASCðs_x001F_YA@ý_x0001_B~]=AöÈqI_x0007_VÁ3gðïbÁ(LIx_x0017_QAðß´ârRAV¹ë{×XhÁà½5oõ&gt;Át_x0008_±Ë»_x0016_YA`N_x0014_ÉêÍVAéy8a÷eÁh}»)]ÈTA®_x0005_Ö¢_x000F_^Á_x0003__x0005_T"Ñöm#PA êàùÊÈBAü¡_x0004_Ü±ÁSASCpÔIXAØ_x0019_øêVAhHLlBPA¨rhäÔDÁhÿ¬_x000B_¥SA&lt;_x0007_Ø^½QA|9XlòÉSA_¦_x0019_ð_x0003_cÁÈõ&gt;EsmAÁ8c&lt;À°ñ&lt;Aè_x0014__x000F_ºÜ{VA¼Õ_x0014_#ëXAè_x0014__x000F_Ú5TAÐ_x0001_n½eÁ_x0003_ÎG.]{QAØBes_x001A_{gÁpgÿx[?A_x0003__x0014_Ìl_x000F__x0012__x001A_Á¸¤_x000C_ZGA¼_x0014_WIA_x0003_n:x1O_x0012_A¼Õ_x0014__x0011_qXAP_x001D_F_x0016_Ý+Al1(fMgÁ\QxÏN_x001A_RA_x0010_Ë6Ñ:HAàågù#ËUA½_x0006__x0002_qÌ¸[Áñjñ_x0001__x0002_Òï9AÄNs$AÁü_x0004_E°_x000E_BAÐLTÛ-¾CÁX|ÓþéN_ÁXçÜ:QQA Íp×Éø_x0015_Ah´_x001A_²O8A¼Õ_x0015_XA´nÁ({ÚCAhÿ,«zTA%v_x0014_rífÁX5ÛfàYaÁ_x0001_XÄòt#ÄÀh}Uø_x0018_r`Át_x0002_±K%~XAPÁ_x001E_§_x001E_ÅYAàÜíôyÍ@ÁHÊJ"xPA¤n_x0006_·)¦EAàåg¹hOYA_x0008_Ð§É_x0017_ØJA@i*)lQAÄN&amp;F_x0013_Áq:òùfÁÀIPAFgÁ$jã.¬ HAüÐ«\:ÝTALÛtR'PAnüº!·VÁ_x0014_}¿ºæE@Áàåg9Ò¶XA_x0001__x0008_»_x000C_èlKUÁ$7¶_x000D_OÁÐ«R_x000F__x000E_R$AÞVðv	iÁt_x0008_±«xÄTA,x_x0002_¾©XAü¡_x0004__x001C_!_x0002_UAl_x0013_Ý¾_x000C_3PA N%1ÓaLAPÁ_x001E_'v²XAàåg9ä0YAPÁ_x001E_§_x0003__x000E_YA¦­ôêSA¤M{{ÙýRAôr]×UAT_x0010_ê²}	\Áè¿JÙúKArk_x0006_$#fÁéEãqY_x0007_eÁ»ï_x001D__x0018_%A_x0001__x000C_kO_x0006_/Á³ÇÁ_x001B_IAt_x0008_±Ë»_x0016_YAôxx_x0011_IA	Äy_x0005_«mhÁ_x0012_3)ÈõëSÁà_VNjAÁH`lgfðPAô_x0019_a,_x0014_£cÁ_x0010_'xÈ	GAôÔd_x001A__x0017_bÁ¸ë_x0001__x0003_ïBÁ Ã&lt;)ÁõJAøÖsñ_x001F_÷QAH¾/1ö°9A¨l_x001F_è_x000D_u6A_x0001_ÎG_x0013_aPAxFRÔ¦XJÁaÞhþAÁt_x0003_±K@5YAä_x0012_aÐcÁ_x0001_Ñ}±ú=&amp;AxnÇ`ÿQAàåg¹hOYAü¡_x0004_\QTAÁ¦_x0010_áïTÁè_x0014__x000F_:=¦UA¼Õ_x0014__x0008_4XA@_x0016_¦_x0004_;°_x0008_Á(Æ$æìoGAü+ô}KvXÁûÍn"_x0011_&gt;\Á¬mZÊFÁà(óoÛWÁðn:Û«CAð_x0002_«c_x0019_¤LA`N_x0014_IKøUAè_x0014__x000F_ú_x000C__x0011_VA¸9Û 4SAv_x0016_æ¯û!WÁ|9XlòÉSAÙ_x000F__x0004_ÌÐeÁøç&amp;¯ÕKÁ_x0005__x0006_äÎJ_x0008_öIASCð|\YApÛ¤,¸*IÁÄË|Å	SA¼Õ_x0014_#ëXAôr]_x001B_8¼TAæ2_x000D_@Oú_Ál¬bjµNVAÈ~ì_x001B_.MAü¡_x0004_ÜðlUA°"_x0014__x0001_I_x0019_1Aà¶ÀXBVA`N_x0014_iãÂUA0ä_x0005_¢JÁ_x0010_Q¶_x001A_ãã8A,x]YAÀ+êÃ_x000E_A¸5®-O®BASCpø=YAh}»©;IWAè ¡kQhFAt_x0006_±ËåWA_x001B__x0004_Ó9zÍSÁt_x0006_±ËÄSYAÆMî_x000D_ÆSA,x_x0002_ëÚYA_x0003__x0004_¾ëvWÁ`W2oìWÁàùnµ3_x001C_A@:5÷bfÁP¼_x0003_Î|HAÀg¤C_x0003__x0005_bM&lt;Aà¶Àøy0WAPÁ_x001E_§ÖÜWA_x0004_/ú]¿XAAÂ!4ö"ÁhÿLCETA«Gðç_x001E_ÛhÁÌ¨Þ-1_x0012_dÁ_x0004__x0008_{ÉFÓHA@§|y_x0007__x0003_A¼Õ_x0014_5eYAXn_x0004_LHÁ(þ;_x0018_MA_x0011_D°XCÁ@i*)lQAÀoÐnR_x0003_ AP#{L­IA°_x0012_TÉ¬_x0005_=AwN)ªNhÁØ"zwý0LÁ@ý_x0001_B~]=A1¨|5_x0010_BAðC¶:&amp;ìUAÔá;VPA¾¿p÷ç}`Á¨ÛÜRÕ7Áà¼Û"®ÃOAx9«i¦XNA¸ü_x0007_f_x0005_0AÀtc_x0006__x0002__x001C_2ALÛ_x0014_AQAè_x0014__x000F_zm;UA_x0001__x0005_ê%yDA'Âm®¸ÃXÁ`N_x0014_©R_x0003_WAtÛ	«Î)VAtÛ	_x000B_XÞSAd_x0002_5µ\_x0014_QÁ_x0001__x0003_·;I²PAPÁ_x001E_',YAôr]ûñTAs_x0011_T±ZÁ_x0014_²`ÚuHA%[¶°æødÁæa&gt;lUÁ®I&gt;bf¯^Áàí	,HAØXrßDWAÔ{È&amp;2¥PÁ_x001F_.¯_x0004_©òXÁd²*Ç­&amp;QA@ÿ¹o_x0007_äQAxRªS_x001D_NAìx_x0001_ù|fÁÆ|Ï_x001A_*cÁÎò&gt;\_x001D_[ÁSCpÝXA`É6C9ò%A¨béå[KATåáÉ{_x000E_Á¸pê)qPA$¡@ÚækdÁØ_x0019_øêVA_x001C_AeÖ_x0002__x0005__x0014_PDÁØ=&amp;_x000D_íY7AL+ý¹0PAh}»	_x0004_©VAü¡_x0004_ü7UAàåg9_x000B_WAü¡_x0004_|éaTA?~_x000B__x0001_¤÷VÁ¼Õ_x0014__x001A_®XAüÐ«jrTAÔáT&lt;RAôr]»o\UA`_x001F_mHb²UAØQ²x×HSÁ¯Ðç^Á°ÚpE_x0013_QAä_x0010_¬È_x000C_dÁïYnµfÁÈg¹ì_x0012_GA`_x001F_mÈ_x0001_VA_x0010_X¹ì_x0011_.Áü¡_x0004_|éaTA2_x001D_â?1ÁPÁ_x001E_§úÐXAkv$ùF_x001B_iÁÔ_x0016__x0010_¬6ËIA´9iÚ3DA_x001C_êÏòÆCAXGé_x0003_JAhÿlÛ_x000F_TAPÁ_x001E_'[ûWAÔe|,õKÁ_x0001__x0003__x0018_ï¤_x000E_IAÜ_x0011_¢ hBÁè©ºù¯cÁ9:_x0004_´·áTÁDdiàîQÁt_x0003_±KR¯YAø0_x0002_]JA|9XLZÿSAðßT,SA_x001C_ _x0006_¤±QA¼_x0002_î5äBAÀk_x001A_bú_x0006_&lt;Aôr]»o\UA4;{Î_x001F_FÁ¬å©Æ×ÕdÁ_x0001_Q±¬ÑóEÁ`:*_x0016_âOA,­ûovPA0_x0011__x0012_öÛRAðC¶º_x0016_UA_x0001__x000B_K1ZÅäÀçbÑõÖ]Á Ja²^^ÁÐ)Ë6.WAÌwcN_x0012_eIAô@RLRA/þWr×Ê]Á 2_x0010_/}¥JAøE_x0016__x0003_ý:NASCðFîWAXçÜ:QQAh}»é_x0001__x0003_kÞVA¶aS&gt;ÜRÁXðÅè¬VA,x_x0002_Ð#YA =¾ùOAàågY+ÖVAVú3Î	OA°$NF/ôEA0äÙµ_x001F__x0012_IÁàèËw¥îRA¼Õ_x0014__x0011_qXA¨béå[KA¤n_x0006_·)¦EAð_x0002_þï¢Ä2ApV_x001F_¼£Ò^ÁtÛ	ë¿_x0013_TA8ä;Ì·¿:A¨pAÆõEAÐò_x0012_ð»UÁì_x0004_T§#Q`ÁºÄ_x0001_5såfÁ¨«"%h?`ÁÔÑ_x0005_$9JAt_x0003_±ËÍYA6h_x001B_Ùä_x000F_`Át_x0003_±ËÖÍYAtÛ	KÇ_x001E_UA_x0004__x0001_Sý_x001B__x0018_TAt_x0003_±ë¨YTAàV_x0007_t_x000C_gNÁðC¶îKUAÄ¯6NA`GA_x0002__x0005__x001C__x0017_®×`Áñô~Õ_x000B_AÈ9ÝÎ&gt;Á¶-¢i×aÁ¸_x0001_jÅ/¹&lt;APC_x0003_ðJådÁ¸µr:É_x001A_0Á_x0018_äè_x000F_TRAH[NL¼¨GAðC¶zVUA ê(_x000F_OSA,F£Â,SA_x0004_/ú]®³YASCðXhXAØ_x0019_ÈWAàåg9ímYA@ÿ¹Ï½ÉPASCðjâXAt_x0005_±Ë©XA_x0002_&amp;%_x0012_æ©.A__x001E_ª·ªXÁàåg9ÉyXA®¢Í_x0012_GYÁØXr§eëQAþE¯mz@AD ! #ÛCÁ´é_x000F_¹êMAPÁ_x001E_§_x001E_ÅYAàåg9öªYAöÂ4&lt;ú_x0017_eÁ4=U@¶QAH`lg_x0001__x0003_fðPA_x0001_²[P`'A.}5ß AÈ½I	FEEA_x0008__x0010_¬ÒÏRA_x0001_ÎóU@Q_x0019_Á,x0NXAàågù#ËUA·Ãº±þBA_x0001_:ê_x0010_&amp;âÀäZ_x0008_%,eÁ`Ä/µâ_x001D_Á_x0014_)2ñ°GSAvüOt"&lt;gÁ@iÊrRAl¬b_x0003_®CUAùÔ&amp;_x0007_aÁðª(ÌNAàåg¹D[XAáË¡~L=ZÁØXrW¯¯WA 9_x001B_B_x0005_!Á¼ÕÌXAüÐ«¼_x0002_=TA äNí±5A,x_x0002_ÇæXA|9XSAÞ¨_x0010_YQA_Ö_x0014_¡ecÁt_x0003_±K_x0013__x0004_XA·	·ð_x0006_8Aî5i&lt;BBaÁ_x0001__x0002_ßú£öÞVÁ{T_x0002_²UÁ_x0010_Ú_x000C_Üb,A°&lt;I_x0006__x0012_/AÞ-*Ç¨oVÁ,xBÈXA¼ÕXA^®4qTcÁÖÄ¨éÊ¥`Áî%â\gÁqÞúhÓ¤hÁïè_x0016_»ñ\Á¶jUõºaÁ¨è`g*JAPi^L`§-A`ïØ@lÚ0APÁ_x001E_'d8XAà¶À8ªÅVA_x0004_/ú]®³YA oQz_x0017_Û1ÁÏó=çy)A°_x0006_"":!+AlÑzÃ¹_x001E_GAz_x0014_Ça.iÁt_x0002_±Ë²ÙXA_x0004_/ú]üXA¬_x0004_DN_x0018_GÁ_x0014_%ß¾£CA0ú&lt;/NªLAøÞº_x0003__x0013_ó1ASCðÖYAðñ}_x0012__x0001__x0005_Í»4A_x000D_jD_x0002_'¸`Árg®KWdÁtÛ	Ë'ITA¤·~,_x0003_3AA0,_x0011_h2QAàågÙÊ«WALYkÃ¶_x0018_YÁ4¼¡îBGAp!_x001A_+­Å"A àP_x0010_ØAAÄ%l­M_x000E__Át_x0005_±ËåWA|9X,Â4TA¼Õ¹YAÔ_x000D_)_x0017_LÁ½!ó9_x0014_PAò oePALkø­»IA_x0014_YlC6hYÁü¡_x0004_\QTAøÚÊ_x0014_«8A\»Vp¢QAó_x0001__x0003_ÖhWÁàj¾_x001D_Ô_x0017_Aëâ_x0005_q_x0014_Â_Á_x0006_ÀHa&gt;ðcÁ_x0007_0XZ9iÁXÊÊ"aaÁy·e1ábÁPÁ_x001E_ç_x0006_rWA_x0001_Rw¾ñøÕ@_x0002__x0003__x001B_k*æ#5A8AD$!À[Á_x0015_&amp;ãÝYZÁt_x0003_±àùTAµ2ï_x000E__x0001_Á,x9XA.ZÔvç:Aø_x0008_è¯®AcÁ½_x0012_ôÃ8«bÁÄ9$LçgBAðC¶zVUASCðO+XAåI,&amp;&gt;ÁHpi¦K LA¼9zgÁ|{`MÁFAPÁ_x001E_'v²XAØ±I2{s1A P#¤å,Á_x0002_LÙKB[Á_x0004_/ú]o_x0008_XA²¤ÑõÁÎ\Á û"$_x0005_t Á_x000B_ûæU¶hÁ¨¤ª\8_x0002_JÁ ¶&lt;È¼­:ÁLÛ_x0014_AQA_x0010_^¡þ~RA¼Õ°FYA{_x000F_7èj}SÁ,x0NXA_x0008_diÓ_x0001__x0002_ñØPA4=U@¶QASCpï_x0001_YAØXrwGzWA51¨îæ[Áà_x0014__x0019__x0015__x0002_0AtÛ	ËfôUAðC¶ú¶«TAÌ,/½ò_x0015_RAq~iÕSLAà¡ø³H7KA _x000D__x001F_ 5ÁÈaj(gRA°_x0002_h|=Aü¡_x0004_,TA¦ÍµSAùê._x000B_ARÁtÛ	6_VA_x0007__x0004_ä³ä9Á@è ®P_x0007_Á¯_x0002_®VÅfÁ_x0002_6yÓIgÁí³×"¡TÁLwÆaWAÈs_x001E_äå5At_x0002_±KIrYAÛþÐH*6UÁ`N_x0014_{UAè_x0014__x000F__x0005__x0006_UASCðFîWAl¬bê_x0015_yUA¼ÕÂÀYA_x0001__x0002_ü¡_x0004_&lt;¹ÌTA_x0001_ª_Bæ?ÁØ_x0019_xñ_x0014_VAà¶ÀØáeWAð¨ÕLày&gt;Á0åp«)÷FÁw¥_x0017_úQMAè²n_x0014_yÏ6ÁÀ®ðÛºÿ6A7&amp;"p#XÁ$_x0017_Ú*_x001B_PAìª0_x0007_­!RA¥2JïhÁ_x0004_/úÝ_x0005_¡XASCpÔIXA_x0004_/ú]XAt_x0002_±kH/UA_x000D__x001A_,YiÁú_A+½_x0015_hÁ,2|Y@ÈZÁPÁ_x001E_'ïXAtÛ	+/TUA@l_x000C_Ç_x0013_©;A_x0014_¾}-¤JCAl¬bjv£TA_x0001_Ø°W_x0011_A&lt;_x0007_Ø^½QAcIVÇ_x001A_cÁtÛ	«~TAÀñ¹_x0019_ì÷_x0017_A8V~æyKA8_x0011_e_x0001__x0005__x0008_OA,x_x0002_Ù`YA?_x0004_ÂØ+:dÁh}»dÓUA&lt;o.³rQÁ7É/ôaÁØvõ¶h1;A^0_x0011_o8_x0016_RÁpá$i3JHA_x0004_2^_x0014_*©RAt_x0005_±_x000B_A$TA(LIx_x0017_QAt_x0005_±K.»XAt_x0005_±Kq¹SAnzç(WÁaÿ.ô5-fÁSCpË_x000C_XAp_x0001_"»_x000B__x0002_EA2"À\÷RÁ_x0001_	Ò_x0011_&gt;¢MA_x000C_µ_x001A_¦È(]Á\Bx_x000B__x000F_äGAÐê_x0018_ÜöJ5A[»WÅxÅbÁ_x0010_ôÂC{öRAàåg¹ó5VAàåg9ÛóXAÊéDéWRÁ_x0001_Aõ7g_x0019_MÁhK_x0003_ð+POA,x_x0002_£òWAàåg¹VÕXA_x0001__x0002_0bÒb_x0003_cÁàågyÃ VA&gt;_x0018_¢¡ê(gÁw£ÙOÁcZ_x0011_ß34TÁÀX_x0012_OA¸ªÂc"KÁ_x0004_/úÝ_x0017__x001B_YA..PÁ0ÄÐK`ò'Á_x0004_&lt;Ø_x000D_À_x0015_BAàåg¹ó5VA¸~k1×_x0006_@Aà¶À±ÐWAü9þó8BA_x0004_/úÝ)YAH}øÛþgÁ_x0004_/úÝ_x000E_ÞXAßÏãÂþ`Á_x0004_/úÝ2ÒYAD_x0008_(lÓccÁt_x0002_±KIrYA°lË§]ÉEAr  /ãeÁôr];ÐTA`jüÐP¹!A`N_x0014_	_x001B_cVAà¼_x0007_,A¸d_x001E_Ïù3A_x0004__x0001_S=L­SA\Y_x0003__x001D_©AAè_x0014__x000F_º_x0001__x0003_Ü{VA_x0004_/úÝücXA -²_x0013_JÁPÁ_x001E_'muXApÞm± üPAüÖ¿OV¦fÁè_x0014__x000F_b_x0018_ÄRAð-¯`_x0005_2ÁèÞ&lt;¬_x0007_ÐKAì"_x001F_o_x0008_ AÁSCðYAàåg¹qYA`N_x0014_º8WA_x000D_üË_x000D_Û[Á_x0004_/ú]xEXA]Nv_x0017_:)cÁ|9X_x000C_*jTAæÞ_x001A_t_x001E_ýPÁ_x000C_:XpEm@A¨rhäÔDÁðßÔT¯kKÁ_x0001_éè¯ë@àåg¹__x0012_YAXðÅG¸_x0017_WAÀ7é&lt;_x001B_BAÀ_x0001_ìrÉZSA}_x0005_öi¨4^ÁqtîÃd2A¤n_x0006_·)¦EAp_x0002_Ý-C8Á_x001C_ _x0006_îZPAPÁ_x001E_Çn§WA_x0002__x0003_û_x000F_)ððHA`N_x0014_º8WA|9XLZÿSA¸HP_x0002_¶sIÁ,õ´_x0017__y]Áx6ËúFAXðÅçï·WA´DaÙ.*Á#Ñ²óù'Aä_x0014_eÁLwUÌWAà¶ÀxÚZVAàs_x001B_¡Þ4*AQBÆn_x0011_OhÁL¿º_x000B_ÌhÁû¼c2áPAþ¿ÎO1j[ÁÄºW_x0001_ìøBÁuW75ofÁ¼Õ_x0014__x0008_4XAd_x0003_¥_x000B_àèIA_x0016__x0006_Ûb ½YÁ@4ï~-A·_x0008_I`ÊDAt_x0003_±K_x0013__x0004_XAàågÙ_x0002_VA¼Õ°FYA¸íÑ÷ÇLAt_x0003_±K%~XA´¥_x0001__ÂPA -6í_x0007_HAð¾|_x0003__x0008_¦3Át_x0008_±Ë"XAPÁ_x001E_§ÖÜWA_x000B__x0010_aÈïgÁ0mÝ¶}n)Á ÌµÂ_x000E_+ÁàufYb_x0014_Aø_x0012_Í#&lt;A#åîòbÁ_x0010_`_x0002_¾úö@t_x0008_±K_x001C_AXAø&lt;#4AIAÀü3_x0001_^_x0005_3AhÿsÚSAñjñÒï9ASCðs_x001F_YApÏ?¬_x0003_)AØ_x0019_¸`UWAèmYzdÁhÿ,«zTAPÁ_x001E_'iYA_x0006__x0005__x0007_:8°eÁr3_x0002_£¼ÄYÁpTª_x0018_LAeîóbHOAìï©ØaMÁ¼ÕXAøR_x001B__x0017__x000D_5ÁD4)}ó_x001A_QAè	+#Ü&gt;AØNã«eÆGA_x0004_/ú]9YA_x0001__x0002__x000C_ê3	qFA_x0001_Ï_x0008_÷AÁx_x000F_uq_x000D__x0018_FA¢Xn\ÐgÁÄ_x0004_oSõ@A`jüÐP¹!AÈZaEï3Á¼þyãb@hÁ¨_x0006_L|iDA`úD°¢+A_x0004_/ú%¼PA_x000C_ÈY_x0008_!SAðC¶º_x0016_UA_x0008_ÀýÊ_x001E_óDAt_x0002_±ËÖÍYA(oÄ¹nV:A$Eó_x0004_z'dÁl¬b*F_x000E_UAØ_x0019_8ÁVAp.Î_x0008_ò9Át_x0002_±K°dUAôr]æSA_x0001_ý_x0003__x001D_«_x001C_AØ÷_x0012_-l½NA¯Ê¥#ÐfbÁà¦i¬ØÔMAHÊJ"xPAl¬bM_x0019_VA_x0001_n:x1O_x0012_A_x0018_¯À&amp;êCAäI~_x000F_N_x0015_SAdà¢±_x0001__x0002_ÈEÁôr]Û_x0007_'UAh}»dÓUAhh{îÏ=HÁ¸;¤éa_x0010_DA´_x000F_àRJPA¤ÒvñÑ_FÁ8_x0008_æ2Ê_RAìª0§ö;SA,xK_x0005_YA@d_x0019_.Ò90Aàt,þG,_x0017_Á2A_x0004_}ÜaÁ _x001C_WäÜ_x0012_Á_x0018__x001E__x0010_üF_x0005_9Aè_x0014__x000F__x001A_¥ÛUA`_x001F_mh9(WA_x000F_¯¡½neÁ Á.ö$Áèoe¡Âp&gt;A Û¼ýÁ_x0010_Áà½_x0007_Ù	$Á _x0016_dN_x0016_*`Á0¹öóG20ÁüÐ«_x001C_ËSA Øâµµ_x001B_Á_x0008_öIÉZ_Á`_x0012_éAA°%¥&amp;ÃJA¤Ì"WMEÁÌÍó_x0011_¢qAAàåg¹zÉYA_x0004__x0007_¼Õ_x0014_,(YA_x0014_æiµHA0@#MDAXÉÊ_x001F_8Á´6_x0012_ÃôQÁ*ÕcgÊ_x001C_`Á 	&amp;V &gt;QÁ êàùÊÈBAàågyÃ VA_x0019_;Ï¾~bÁÀÉÂäÚÆMA WóÓÄG4ÁSCða¥XAômß}imDÁ_x0010_¼_x001F__x0001_Ö/6AÐ¦Ø_x000B_I6Á46XaæMÁP.{VÒ&lt;Át_x0007_±Ë"XAH\¥³wLA·	·ð_x0006_8A_x0008__x0003__x0007_q_x000E_wNAt_x0007_±Ë _XA,xK_x0005_YAø^{E_x001F_&gt;A,x_x0002_¬/XA,x_x0002_µlXA §ì\uH_x0016_A_x0018_`E_x0003_}OÁÃÚý_x0013__7Á ex¬æOÁ3ý_x0004__x0006_R!@AlT¼&amp;6@Aà,z[¢_x0019__x001A_Aè_x0014__x000F_ÚtFVA's?´_x0006_ZÁ_x0004_p×»òw#A_x0004__x000E_úSà_x0005_Aà¶À_x0018__x0012_ûVA`N_x0014_©R_x0003_WAØ_x0019__x0018_)µVA²èÄïívYÁàåg[kVAàåg¹qYAPÄÕúÄOA@§|y_x0007__x0004_AÌÂP_x0002_ÑRAÆM°Ô´³dÁüÐ«ü2ÒSA¼ÕÂÀYAcÛ´_x001E__Á§å7w¾_x000E_^ÁHZ¾,j_x0001_&lt;ÁàA¥[_x001F_ÁÀ_x0004_vnj_x0006_Aì¼_x000F_èåKAà¶ÀXBVAüÐ«Ü_x0007_TAoÁ@C\Áh}»I4&gt;VA_x0004__x0019_é_x000C_a_x0015_Á¼Õ_x0015_XA,â¦é]Ô@A</t>
  </si>
  <si>
    <t>ec795b7d70a9268e3f648a41a53db5b3	_x000B_ð2YÌ="'Áà¡_x000C_øÆé`Áðß´ârRAå¢dàw4ZÁPÁ_x001E_'iYAð_x0001_?æ_i?A×;¥dÿLÁFáÙ	µòZÁ|wÏgu_x0002_EÁ_x001B_£_x0007_|ýXeÁ/z_x0006_ð_x0004_?aÁü~ð#_x000F_õAÁgU_x000E_yTÁBôy_x0015_RfÁ`0aÕ:ÁñãBÊgÁðC¶Z¾¶UA_x0005_Ö®_x0008_¸ÒcÁSCð|\YAhÿ_x000C__x0013_°TAý_x0012_q@(aÁHz|ÕÔ_x0003_3Áx-öà_x0018_NÁ&lt;_x0007_Ø^½QAC;½ª#óÀ`N_x0014_ÉêÍVA	ÎG.]{QA,x'_x0011_XASCpÔIXATµT_x001C_EAôr][hQTAh}»©_x0003__x0005_üUASCpÝXA(Õb¶_x0008_J?Al¬bªåãUAØ_x0019_Øø_x001F_WAPÁ_x001E_§èVXASCpø=YA¼Õ_x0014_#ëXAh_x0017_¾æj`4A_x0005_lÓÔQA_x0004__x0003_S=L­SASCðXhXASCp_x0001_{YA_x000C_1­þ&gt;GÁ@FCLÝ_x0002_Á3ã(_x001F_ìFA_x0004_/úÝ)YA¼ÕRXAàåg¹hOYA_x001A_H_x000C_kPÁÄMXv®*bÁ0÷+_x0017_¡?ÁPÁ_x001E_'¦YA°Òs&gt;íxbÁðø@_x001F__x0013_&gt;At_x0005_±K7øXAÀ%Ê;_x0004_A_x0004_/úÝó&amp;XA,xTBYAt_x0005_±Ë_x0010_TAðC¶_x001A_!VA¨ãÀ·uSA_x0001__x0003_ µC_x001D_7VAANI ,_x0005_/hÁDcÐlWA`_x001F_m¨i½VA\Õþ4ïCÁP_x0013_@GçRAt_x0003_±ëç_x0004_VA_x001C_¶'39_x000F_QA_x0001__x0017_«Åp9A!£jçTMeÁ_x0004_/ú]¥vYAXv'EûÀ`N_x0014_i"nWAXZ÷YòNA`UHËÂ(ÁXë§L^²KAK.MNgÁPÁ_x001E_§_x0015_YAàåg9·ÿWA,xf¼YA¸¥T-ÉòLA ±&lt;[/_x001E_A@_Áv}5Áàåg9À&lt;XA,x_x0002_âYAè_x0014__x000F_Z_x0014__x001C_WA_x0001_7"¹5Ü%Á_x0014_s¶_x000C_¯=Áì·÷Þ_x000F__x0004_AA|Ïy_x0019_	&amp;RAàåg9öªYAàåg¹_x0001__x0002_;_x001E_XASCp_x0002_¸YA`_x001F_mÑòVAÞ_x0008_Ç&gt;PAì¡¿Ü¾¨@Á¼Õ_x0014_&gt;¢YAlKQ(k`ÁðÙ*½©ÜNAY+Q_x0010_TÁ&lt;Óv_x000E_RA_x001E_£!Wö_Ápá$À­NA¼Õ§	YAh}»©üUAM?öê;SÁ@º1BàÅ!Á&lt;n&amp;¯gÁlÚ?paÁ,x]YA_x0013__x000F_FBóRÁüÐ«_x001C_ËSAxtÍ$tÌ=Aè~í_x001C_:LRA@ÓÉºYÓOAÕq_x0013__x0002__x0002_gÁ¸	k³ñ´OAàåg¹2áWA`íë_x000E_w3A:ìËi¨_x001B_SÁ_x0017_Ê_x001D_ùaÁ¤Q&amp;dÁ&amp;?ú¸f`Á_x0001__x0007_%¾`­QÁ_x0007_/í3A _x0004_£_x0013_2ÚbÁà¶ÀØ¢ºUA,xBÈXA¸_x0001_÷Ó6bÁ^Ý×[Ôò@ ·Ñj_x0013_KAt_x0007_±Ë©XAõ§_x0008_BþCVÁp_x0015_=²MAè_x0014__x000F_ÚtFVAO+_x0001__x0016_Ã_x0001_fÁàåg9Ò¶XAx? ©_x0008_PADcÐeÔ»WAhNä_x0002_¼0ÁDh/õQbÁt_x0007_±_x000B_A$TA$ïs³eÁÖ_x0006_I_x0016__x0015_eÁàåg9ä0YA°±ÀÃ2Ál¬bê_x0015_yUAV§&gt;ySAtÛ	k_éTA ¸_x0003_¾PA\»V*º¼RAøË*¤£FAØ_x0019_øêVAþ/ôÕé©aÁP_x0005_yÔ_x0001__x0002_l@At_x0002_±Ë»_x0016_YAt&gt; ¥j¢@ÁXðÅ_x0007_WAàåg¹MXAPÁ_x001E_'[ûWA·2]à´PÁ_x001C_¼B_x001E_ØmCA_x0001_ìú)OA´e_x0016__x000B_U-CÁ8ér_x0010_MA4§3!9RA`_x001F_m_x0008_qÈWAàê©ÉHÁSCðjâXAàåg9ÉyXAòOË~]Á`_x001F_m(	WAØ_x0019_¸`UWAD_x0011_nïUÁàåg¹MXA_x0001_Ý,]6CAè_x0014__x000F_ºÐTAm(D}ÔfÁ_x0004_/ú=5óSA¨_x001A_D÷8Áø ?f²;Á|/_x000E_^VÁ*ºê_x0015_æaÁ_x0015__x001F_Ã¡}_Á -6í_x0007_HA¼Õ_x0014_ÿöWA_x0001__x0003_ç_x001B_ò?²NÁ ì_x001B_ÙbgNAD_x0018_ã¥Ø_x0011_FA¢ãvt\Á,x'_x0011_XA_x0001_ý6_x0019_Áµojò+jhÁh}»)sVA¾óG_x0006_µ\Á,x_x0002_Ð#YASCpæÃXA`Ö9kxM&lt;ÁPÁ_x001E_§ß_x0019_XAl¬bJÞØTAàåg¹VÕXA¼îù_x0015_vâGÁ4=Uàÿ°RAª3JÅ+VÁ_x0001_XÄòt#ÄÀt_x0003_±ËÄSYA_x0018_z«zJA®¶_x0011_¢â_x000E_fÁ`N_x0014_ÉêÍVAy_x0005_C2ßJXÁØ_x0012_)êÜº?ASCðO+XAÍ¿Pf¯MA_x0004_/ú]üXAtØ¥ôámSAr!Ø$ÄRÁt_x0003_±Ë _XA¼öýÊ_x0004__x0008_ÔG]ÁtÛ	÷³TA~T´suUTÁðuÁYwÐQAö0`SFA`ø_x0007_n7AÈ©_x0016_¥¦dÁHÿ_x000C__x0005_NA¸ñ´ÆV&lt;PÁðC¶Ú_x001E_áTA_x0004_Á¯d5Q,Áè_x0014_b÷nOA ¨8¢ís#Á_x0002__x0004__x0004__x0004__x0012__x0004__x0004__x0004_ParkingGarage.xlsx_x0003__x0004__x0004__x0004__x0006__x0004__x0004__x0004_Part C_x0002__x0004__x0004__x0004__x0002__x0004__x0004__x0004_B6_x0015__x0004__x0004__x0004_=RiskUniform(0.5,1.5)_x0012__x0004__x0004__x0004_Demand factor_x0001_A6_x0001__x0001__x0001__x0004__x0004__x0004__x0004__x0004__x0004__x0004__x0004__x0004__x0004__x0004__x0001__x0004__x0004__x0004__x0015__x0004__x0004__x0004__x000D__x0004__x0004__x0004_Demand factor_x0001__x0004__x0004__x0004__x0004__x0004__x0004__x0004__x0004__x0004__x0004__x0004__x0004__x0004__x0004__x0004__x0004__x0004__x0004__x0005__x0004__x0004__x0003__x0004__x0004__x0004_B37g_x0004__x0004__x0004_=RiskOutput("NPV / Level 6")+IF(B19&lt;=2,B31+(B19*C34)+NPV(B17,C31:Q31),B31+(2*C34)+C35+NPV(B17,C31:Q31))_x0004__x0004__x0004__x0004__x0004__x0004__x0004__x0004__x0001__x0004__x0004__x0004__x0004__x0004__x0004__x0004__x0001__x0004__x0004__x0004__x001C__x0004__x0004__x0004__x0004__x0004__x0004__x0004__x000D__x0004__x0004__x0004_NPV / Level 6_x0004__x0004__x0004__x0004__x0004__x0004__x0004__x0004__x0004__x0004_ÿÿÿÿÿÿÿÿÿÿÿÿÿÿÿÿÿÿÿÿÿÿÿÿÿÿÿÿÿÿÿÿÿÿÿÿÿÿÿÿÿÿ_x0004__x0004__x0006__x0004__x0004__x0004_Part D_x0002__x0004__x0004__x0004__x0002__x0004__x0004__x0004_B6#_x0004__x0004__x0004_=RiskUniform(_x0002__x0004_0.5,1.5,RiskStatic(1))_x0012__x0002__x0002__x0002_Demand factor_x0001_A6_x0001__x0001__x0001__x0002__x0002__x0002__x0002__x0002__x0002__x0002__x0001__x0002__x0002__x0002__x0001__x0002__x0002__x0002_#_x0002__x0002__x0002__x000D__x0002__x0002__x0002_Demand factor_x0001__x0002__x0002__x0002__x0002__x0002__x0002__x0002__x0002__x0002__x0002__x0002__x0002__x0002__x0002__x0002__x0002__x0002__x0002__x0002__x0003__x0002__x0002__x0002_B37_x0002__x0002__x0002_=RiskOutput("NPV / Level 6, Output without expansion")+IF(B19&lt;=2,B31+(B19*C34)+NPV(B17,C31:Q31),B31+(2*C34)+C35+NPV(B17,C31:Q31))_x0002__x0002__x0002__x0002__x0002__x0002__x0002__x0002__x0001__x0002__x0002__x0003__x0004__x0003__x0001__x0003__x0003__x0003__x0001__x0003__x0003__x0003_6_x0003__x0003__x0003__x0003__x0003__x0003__x0003_'_x0003__x0003__x0003_NPV / Level 6, Output without expansion_x0003__x0003__x0003__x0003__x0003__x0003__x0003__x0003__x0003__x0003_ÿÿÿÿÿÿÿÿÿÿÿÿÿÿÿÿÿÿÿÿÿÿÿÿÿÿÿÿÿÿÿÿÿÿÿÿÿÿÿÿÿÿ_x0003__x0003__x0006__x0003__x0003__x0003_Part E_x0002__x0003__x0003__x0003__x0002__x0003__x0003__x0003_B6#_x0003__x0003__x0003_=RiskUniform(0.5,1.5,RiskStatic(1))_x0012__x0003__x0003__x0003_Demand factor_x0001_A6_x0001__x0001__x0001__x0003__x0003__x0003__x0003__x0003__x0003__x0003__x0002__x0003__x0003__x0003__x0001__x0003__x0003__x0003_#_x0003__x0003__x0003__x000D__x0003__x0003__x0003_Demand factor_x0001__x0003__x0003__x0003__x0003__x0003__x0003__x0003__x0003__x0003__x0003__x0003__x0003__x0003__x0003__x0003__x0003__x0003__x0003__x0003__x0004__x0005__x0003__x0004__x0004__x0004_B37W_x0004__x0004__x0004_=RiskOutput("NPV / starting level 6, with Expansion")+B31+SUM(C34:C35)+NPV(B17,C31:Q31)_x0004__x0004__x0004__x0004__x0004__x0004__x0004__x0004__x0001__x0004__x0004__x0004__x0002__x0004__x0004__x0004__x0001__x0004__x0004__x0004_5_x0004__x0004__x0004__x0004__x0004__x0004__x0004_&amp;_x0004__x0004__x0004_NPV / starting level 6, with Expansion_x0004__x0004__x0004__x0004__x0004__x0004__x0004__x0004__x0004__x0004_ÿÿÿÿÿÿÿÿÿÿÿÿÿÿÿÿÿÿÿÿÿÿÿÿÿÿÿÿÿÿÿÿÿÿÿÿÿÿÿÿÿÿ_x0004__x0004_#_x0004__x0004__x0004_ParkingGarage_Sanjay_Jayak_x0005__x0006_umar.xlsx_x0003__x0005__x0005__x0005__x0004__x0005__x0005__x0005_Q4 5_x0002__x0005__x0005__x0005__x0002__x0005__x0005__x0005_B6#_x0005__x0005__x0005_=RiskUniform(0.5,1.5,RiskStatic(1))_x0012__x0005__x0005__x0005_Demand factor_x0001_A6_x0001__x0001__x0001__x0005__x0005__x0005__x0005__x0005__x0005__x0005__x0003__x0005__x0005__x0005__x0001__x0005__x0005__x0005_#_x0005__x0005__x0005__x000D__x0005__x0005__x0005_Demand factor_x0001__x0005__x0005__x0005__x0005__x0005__x0005__x0005__x0005__x0005__x0005__x0005__x0005__x0005__x0005__x0005__x0005__x0005__x0005__x0005__x0003__x0005__x0005__x0005_B39;_x0005__x0005__x0005_=RiskOutput("NPV values")+B33+SUM(C36:C37)+NPV(B17,C33:Q33)_x0005__x0005__x0005__x0005__x0005__x0005__x0005__x0005__x0001__x0005__x0005__x0005__x0003__x0005__x0005__x0005__x0001__x0005__x0005__x0005__x0019__x0005__x0005__x0005__x0005__x0005__x0005__x0005__x0006__x0005__x0005__x0005_N_x0005__x0006_PV values_x0005__x0005__x0005__x0005__x0005__x0005__x0005__x0005__x0005__x0005_ÿÿÿÿÿÿÿÿÿÿÿÿÿÿÿÿÿÿÿÿÿÿÿÿÿÿÿÿÿÿÿÿÿÿÿÿÿÿÿÿÿÿ_x0005__x0005__x0002__x0005__x0005__x0005_Q4_x0002__x0005__x0005__x0005__x0002__x0005__x0005__x0005_B6_x0015__x0005__x0005__x0005_=RiskUniform(0.5,1.5)_x0012__x0005__x0005__x0005_Demand factor_x0001_A6_x0001__x0001__x0001__x0005__x0005__x0005__x0005__x0005__x0005__x0005__x0004__x0005__x0005__x0005__x0001__x0005__x0005__x0005__x0015__x0005__x0005__x0005__x000D__x0005__x0005__x0005_Demand factor_x0001__x0005__x0005__x0005__x0005__x0005__x0005__x0005__x0005__x0005__x0005__x0005__x0005__x0005__x0005__x0005__x0005__x0005__x0005__x0005__x0003__x0005__x0005__x0005_B37;_x0005__x0005__x0005_=RiskOutput("NPV values")+B31+SUM(C34:C35)+NPV(B17,C31:Q31_x0006__x0007_)_x0006__x0006__x0006__x0006__x0006__x0006__x0006__x0006__x0001__x0006__x0006__x0006__x0004__x0006__x0006__x0006__x0001__x0006__x0006__x0006__x0019__x0006__x0006__x0006__x0006__x0006__x0006__x0006__x0007__x0006__x0006__x0006_NPV values_x0006__x0006__x0006__x0006__x0006__x0006__x0006__x0006__x0006__x0006_ÿÿÿÿÿÿÿÿÿÿÿÿÿÿÿÿÿÿÿÿÿÿÿÿÿÿÿÿÿÿÿÿÿÿÿÿÿÿÿÿÿÿ_x0006__x0006__x0002__x0006__x0006__x0006_Q3_x0002__x0006__x0006__x0006__x0002__x0006__x0006__x0006_B6_x0015__x0006__x0006__x0006_=RiskUniform(0.5,1.5)_x0012__x0006__x0006__x0006_Demand factor_x0001_A6_x0001__x0001__x0001__x0006__x0006__x0006__x0006__x0006__x0006__x0006__x0005__x0006__x0006__x0006__x0001__x0006__x0006__x0006__x0015__x0006__x0006__x0006__x000D__x0006__x0006__x0006_Demand factor_x0001__x0006__x0006__x0006__x0006__x0006__x0006__x0006__x0006__x0006__x0006__x0006__x0006__x0006__x0006__x0006__x0006__x0006__x0006__x0006__x0003__x0006__x0006__x0006_B37;_x0006__x0006__x0006_=RiskOutput("NPV values"_x0007_	)+B31+SUM(C34:C35)+NPV(B17,C31:Q31)_x0007__x0007__x0007__x0007__x0007__x0007__x0007__x0007__x0001__x0007__x0007__x0007__x0005__x0007__x0007__x0007__x0001__x0007__x0007__x0007__x0019__x0007__x0007__x0007__x0007__x0007__x0007__x0007_	_x0007__x0007__x0007_NPV values_x0007__x0007__x0007__x0007__x0007__x0007__x0007__x0007__x0007__x0007_ÿÿÿÿÿÿÿÿÿÿÿÿÿÿÿÿÿÿÿÿÿÿÿÿÿÿÿÿÿÿÿÿÿÿÿÿÿÿÿÿÿÿ_x0007__x0007__x0007__x0007__x0007__x0007__x0001__x0007__x0007__x0007__x0005__x0007__x0007__x0007_Sim#1_x0007__x0007__x0007__x0007__x0007__x0007__x0008__x0007__x0007__x0007_C9LPM824_x0006__x0007__x0007__x0007__x0005__x0007__x0007__x0007__x0007__x0007__x0007__x0005__x0007__x0007__x0007__x0001__x0007__x0007_@_x0005__x0007__x0007__x0007__x0002__x0007__x0007_ _x0005__x0007__x0007__x0007__x0003__x0007__x0007__x0010__x0005__x0007__x0007__x0007__x0004__x0007__x0007__x0008__x0005__x0007__x0007__x0007__x0005__x0007__x0007__x0004__x0007__x0007__x0001__x0007__x0007_v_x0007__x0007__x0007_5I1E5UWMBH457EVN85_x0004__x0007_Q3UPNX_x0004__x0004__x0004_ÿÿÿÿ_x0004__x0004_ÿÿ_x0004__x0004_ÿÿÿÿ_x0004__x0004_ÿÿ_x0004__x0004_ÿÿÿÿ_x0004__x0004_ÿÿ5I1E5UWMBH457EVN85Q3UPNX_x0004__x0004__x0004_ÿÿÿÿ_x0004__x0004_ÿÿ_x0004__x0004_ÿÿÿÿ_x0004__x0004_ÿÿ_x0004__x0004_ÿÿÿÿ_x0004__x0004_ÿÿ _x0001__x0004__x0004_ _x0004__x0004__x0004_hSD_x000D__x0015_Ö_x0001_\ª¢_x000D__x0015_Ö_x0001_¶Íw£_x000D__x0015_Ö_x0001__x0010_'_x0004__x0004_´_x0008__x0004__x0004__x0004__x000D__x0004__x0004__x0010__x0002__x0004__x0004__x0004__x0004__x0012__x0004__x0004_ParkingGarage.xlsx_x0018__x0004__x0004__x0004_5I1E5UWMBH457EVN85Q3UPNX_x0003__x0004__x0004__x0004__x0004__x0006__x0004__x0004_Part C_x0002__x0004__x0004__x0004__x0004__x0005__x0004__x0004__x0004__x0001__x0004__x0015__x0004__x0004_=RiskUniform(0.5,1.5)_x0012__x0004__x0004_Deman_x0002__x0003_d factor_x0001_A6_x0001__x0001__x0002__x0001__x0002__x0002__x0002__x0002__x0002__x0002__x0002__x0002__x0001__x0002__x0002__x0002__x0015__x0002__x0002__x0002__x0002__x0002__x0002__x0001__x0002_ÿÿÿÿ_x0002__x0002__x0002__x0002__x0002__x0002__x0002__x0002__x0002__x0002__x0002__x0002__x0002__x0002__x0002__x0002__x0002_$_x0002__x0002__x0002__x0001__x0002_g_x0002__x0002_=RiskOutput("NPV / Level 6")+IF(B19&lt;=2,B31+(B19*C34)+NPV(B17,C31:Q31),B31+(2*C34)+C35+NPV(B17,C31:Q31))_x0002__x0002__x0002__x0002__x0002__x0002__x0002__x0002__x0001__x0002__x0002__x0002__x0002__x0002__x0002__x0002__x0002__x0001__x0002__x0002__x0002__x001C__x0002__x0002__x0002__x0002__x0002__x000D__x0002__x0002_NPV / Level 6_x0002__x0002__x0002__x0002__x0002__x0002__x0002__x0002_ÿÿÿÿÿÿÿÿÿÿÿÿÿÿÿÿÿÿÿÿÿÿÿ_x0003__x0004_ÿÿÿÿÿÿÿÿÿÿÿÿÿÿÿÿÿÿÿ_x0003_ÿÿ_x0003__x0006__x0003__x0003_Part D_x0002__x0003__x0003__x0003__x0003__x0005__x0003__x0003__x0003__x0001__x0003_#_x0003__x0003_=RiskUniform(0.5,1.5,RiskStatic(1))_x0012__x0003__x0003_Demand factor_x0001_A6_x0001__x0001__x0003__x0001__x0003__x0003__x0003__x0003__x0001__x0003__x0003__x0003__x0001__x0003__x0003__x0003_#_x0003__x0003__x0003__x0003__x0003__x0003__x0001__x0003_ÿÿÿÿ_x0003__x0003__x0003__x0003__x0003__x0003__x0003__x0003__x0003__x0003__x0003__x0003__x0003__x0003__x0003__x0003__x0003_$_x0003__x0003__x0003__x0001__x0003__x0003__x0003_=RiskOutput("NPV / Level 6, Output without expansion")+IF(B19&lt;=2,B31+(B19*C34)+NPV(B17,C_x0003__x0004_31:Q31),B31+(2*C34)+C35+NPV(B17,C31:Q31))_x0003__x0003__x0003__x0003__x0003__x0003__x0003__x0003__x0001__x0003__x0003__x0003__x0003__x0001__x0003__x0003__x0003__x0001__x0003__x0003__x0003_6_x0003__x0003__x0003__x0003__x0003_'_x0003__x0003_NPV / Level 6, Output without expansion_x0003__x0003__x0003__x0003__x0003__x0003__x0003__x0003_ÿÿÿÿÿÿÿÿÿÿÿÿÿÿÿÿÿÿÿÿÿÿÿÿÿÿÿÿÿÿÿÿÿÿÿÿÿÿÿÿÿÿ_x0003_ÿÿ_x0003__x0006__x0003__x0003_Part E_x0002__x0003__x0003__x0003__x0003__x0005__x0003__x0003__x0003__x0001__x0003_#_x0003__x0003_=RiskUniform(0.5,1.5,RiskStatic(1))_x0012__x0003__x0003_Demand factor_x0001_A6_x0001__x0001__x0003__x0001__x0003__x0003__x0004__x0003__x0003__x0003__x0002__x0003__x0003__x0003__x0001__x0003__x0003__x0003_#_x0003__x0003__x0003__x0003__x0003__x0003__x0001__x0003_ÿÿÿÿ_x0003__x0003__x0003__x0003__x0003__x0003__x0003__x0003__x0003__x0003__x0003__x0003__x0003__x0003__x0003__x0003__x0003_$_x0003__x0003__x0003__x0001__x0003_W_x0003__x0003_=RiskOutput("NPV / starting level 6, with Expansion")+B31+SUM(C34:C35)+NPV(B17,C31:Q31)_x0003__x0003__x0003__x0003__x0003__x0003__x0003__x0003__x0001__x0003__x0003__x0003__x0003__x0002__x0003__x0003__x0003__x0001__x0003__x0003__x0003_5_x0003__x0003__x0003__x0003__x0003_&amp;_x0003__x0003_NPV / starting level 6, with Expansion_x0003__x0003__x0003__x0003__x0003__x0003__x0003__x0003_ÿÿÿÿÿÿÿÿÿÿÿÿÿÿÿÿÿÿÿÿÿÿÿÿÿÿÿÿÿÿ_x0006__x0007_ÿÿÿÿÿÿÿÿÿÿÿÿ_x0006_ÿÿ_x0006_#_x0006__x0006_ParkingGarage_Sanjay_Jayakumar.xlsx_x0018__x0006__x0006__x0006_5I1E5UWMBH457EVN85Q3UPNX_x0003__x0006__x0006__x0006__x0006__x0004__x0006__x0006_Q4 5_x0002__x0006__x0006__x0006__x0006__x0005__x0006__x0006__x0006__x0001__x0006_#_x0006__x0006_=RiskUniform(0.5,1.5,RiskStatic(1))_x0012__x0006__x0006_Demand factor_x0001_A6_x0001__x0001__x0006__x0001__x0006__x0006__x0006__x0006__x0003__x0006__x0006__x0006__x0001__x0006__x0006__x0006_#_x0006__x0006__x0006__x0006__x0006__x0006__x0001__x0006_ÿÿÿÿ_x0006__x0006__x0006__x0006__x0006__x0006__x0006__x0006__x0006__x0006__x0006__x0006__x0006__x0006__x0006__x0006__x0006_&amp;_x0006__x0006__x0006__x0001__x0006_;_x0006__x0006_=RiskOutput("NPV values")_x0006__x0007_+B33+SUM(C36:C37)+NPV(B17,C33:Q33)_x0006__x0006__x0006__x0006__x0006__x0006__x0006__x0006__x0001__x0006__x0006__x0006__x0006__x0003__x0006__x0006__x0006__x0001__x0006__x0006__x0006__x0019__x0006__x0006__x0006__x0006__x0006__x0007__x0006__x0006_NPV values_x0006__x0006__x0006__x0006__x0006__x0006__x0006__x0006_ÿÿÿÿÿÿÿÿÿÿÿÿÿÿÿÿÿÿÿÿÿÿÿÿÿÿÿÿÿÿÿÿÿÿÿÿÿÿÿÿÿÿ_x0006_ÿÿ_x0006__x0002__x0006__x0006_Q4_x0002__x0006__x0006__x0006__x0006__x0005__x0006__x0006__x0006__x0001__x0006__x0015__x0006__x0006_=RiskUniform(0.5,1.5)_x0012__x0006__x0006_Demand factor_x0001_A6_x0001__x0001__x0006__x0001__x0006__x0006__x0006__x0006__x0004__x0006__x0006__x0006__x0001__x0006__x0006__x0006__x0015__x0006__x0006__x0006__x0006__x0006__x0006__x0001__x0006_ÿÿÿÿ_x0006__x0006__x0006__x0006__x0006__x0006__x0006__x0006__x0006__x0006__x0006__x0006__x0006__x0006__x0006__x0006__x0006_$_x0006__x0006__x0006__x0001__x0006_;_x0006__x0003__x0006__x0003_=RiskOutput("NPV values")+B31+SUM(C34:C35)+NPV(B17,C31:Q31)_x0003__x0003__x0003__x0003__x0003__x0003__x0003__x0003__x0001__x0003__x0003__x0003__x0003__x0004__x0003__x0003__x0003__x0001__x0003__x0003__x0003__x0019__x0003__x0003__x0003__x0003__x0003__x0006__x0003__x0003_NPV values_x0003__x0003__x0003__x0003__x0003__x0003__x0003__x0003_ÿÿÿÿÿÿÿÿÿÿÿÿÿÿÿÿÿÿÿÿÿÿÿÿÿÿÿÿÿÿÿÿÿÿÿÿÿÿÿÿÿÿ_x0003_ÿÿ_x0003__x0002__x0003__x0003_Q3_x0002__x0003__x0003__x0003__x0003__x0005__x0003__x0003__x0003__x0001__x0003__x0015__x0003__x0003_=RiskUniform(0.5,1.5)_x0012__x0003__x0003_Demand factor_x0001_A6_x0001__x0001__x0003__x0001__x0003__x0003__x0003__x0003__x0005__x0003__x0003__x0003__x0001__x0003__x0003__x0003__x0015__x0003__x0003__x0003__x0003__x0003__x0003__x0001__x0003_ÿÿÿÿ_x0003__x0003__x0003__x0004__x0003__x0003__x0003__x0003__x0003__x0003__x0003__x0003__x0003__x0003__x0003__x0003__x0003__x0003__x0003_$_x0003__x0003__x0003__x0001__x0003_;_x0003__x0003_=RiskOutput("NPV values")+B31+SUM(C34:C35)+NPV(B17,C31:Q31)_x0003__x0003__x0003__x0003__x0003__x0003__x0003__x0003__x0001__x0003__x0003__x0003__x0003__x0005__x0003__x0003__x0003__x0001__x0003__x0003__x0003__x0019__x0003__x0003__x0003__x0003__x0003__x0004__x0003__x0003_NPV values_x0003__x0003__x0003__x0003__x0003__x0003__x0003__x0003_ÿÿÿÿÿÿÿÿÿÿÿÿÿÿÿÿÿÿÿÿÿÿÿÿÿÿÿÿÿÿÿÿÿÿÿÿÿÿÿÿÿÿ_x0003_ÿÿ_x0006__x0003__x0003__x0003__x0003__x0003__x0003__x0003__x0006__x0003__x0003__x0003__x0003__x0003__x0003__x0003__x0006__x0003__x0003__x0003__x0003__x0003__x0003__x0003__x0003__x0003__x0003__x0003__x0003__x0003__x0003__x0003__x0001__x0003__x0003__x0003__x0003__x0003__x0003__x0003__x0003__x0003__x0002__x0003__x0003__x0003__x0003__x0003__x0003__x0003__x0001__x0003__x0003__x0003__x0003__x0003__x0003__x0003__x0003__x0003__x0001__x0003__x0001__x0003__x0003__x0003__x0003__x0003__x0003__x0004__x0003__x0003__x0001__x0003__x0002__x0003__x0003__x0003__x0003__x0003__x0003__x0003__x0006__x0003__x0003__x0003__x0003__x0003__x0003__x0003__x0001__x0003__x0003__x0003__x0003__x0003__x0003__x0003__x0001__x0003__x0001__x0003__x0003__x0003__x0003__x0003__x0003__x0003__x0002__x0003__x0001__x0003__x0003__x0003__x0003__x0003__x0001__x0003__x0003__x0003__x0001__x0003__x0003__x0003__x0003__x0003__x0001__x0003__x0001__x0003__x0001__x0003__x0003__x0003__x0003__x0003__x0001__x0003__x0002__x0003__x0001__x0003__x0003__x0003__x0003__x0003__x0003__x0003__x0003__x0003__x0003__x0003__x0003__x0003__x0012_'_x0003__x0003_&lt;_x0003__x0003__x0003_ÿÿÿÿÿÿÿÿÿÿÿÿÿÿÿÿÿÿÿÿÿÿÿÿÿÿÿÿÿÿÿÿÿÿÿÿÿÿÿÿÿÿÿÿÿÿÿÿ_x0003__x0003__x0003__x0003_ N_x0003__x0003_&lt;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!N_x0003__x0003_Â_x0001__x0003__x0003__x0002__x0003__x0003_0%?_x0003__x0003__([$$-409]* #,##0_);_([$$-409]_x0001__x0003_* (#,##0);_([$$-409]* "-"_);_(@_)_x0002__x0001__x0001_0%?_x0001__x0001__([$$-409]* #,##0_);_([$$-409]* (#,##0);_([$$-409]* "-"_);_(@_)_x0002__x0001__x0001_0%?_x0001__x0001__([$$-409]* #,##0_);_([$$-409]* (#,##0);_([$$-409]* "-"_);_(@_)_x0002__x0001__x0001_0%?_x0001__x0001__([$$-409]* #,##0_);_([$$-409]* (#,##0);_([$$-409]* "-"_);_(@_)_x0001__x0003__x0002__x0001__x0001_0%?_x0001__x0001__([$$-409]* #,##0_);_([$$-409]* (#,##0);_([$$-409]* "-"_);_(@_)_x0002__x0001__x0001_0%?_x0001__x0001__([$$-409]* #,##0_);_([$$-409]* (#,##0);_([$$-409]* "-"_);_(@_)_x0001__x0001__x0001__x0001_"N_x0001__x0001__x0001__x0001__x0001__x0001__x0001__x0001__x0001__x0001__x0001_ÿÿÿÿ_x0001__x0001__x0001_ÿÿÿÿ_x0001__x0001__x0001__x0001__x0001__x0001__x0001__x0001__x0001__x0001_ÿÿÿÿ_x0001__x0001__x0001_ÿÿÿÿ_x0001__x0001__x0001__x0001__x0001__x0001__x0001__x0001__x0001__x0001_ÿÿÿÿ_x0001__x0001__x0001_ÿÿÿÿ_x0001__x0001__x0001__x0001__x0001__x0001__x0001__x0001__x0001__x0001_ÿÿÿÿ_x0001__x0001__x0001_ÿÿÿÿ_x0001__x0001__x0002__x0005__x0002__x0002__x0002__x0002__x0002__x0002__x0002__x0002_ÿÿÿÿ_x0002__x0002__x0002_ÿÿÿÿ_x0002__x0002__x0002__x0002__x0002__x0002__x0002__x0002__x0002__x0002_ÿÿÿÿ_x0002__x0002__x0002_ÿÿÿÿ_x0002__x0002__x0002__x0002_#N_x0002__x0002_8_x0002__x0002__x0002_÷ÿÿÿÿÿÿÿ÷ÿÿÿÿÿÿÿ÷ÿÿÿÿÿÿÿ÷ÿÿÿÿÿÿÿ÷ÿÿÿÿÿÿÿ÷ÿÿÿÿÿÿÿ_x0011_'_x0002__x0002__x000C__x0002__x0002__x0002__x0001__x0002__x0002__x0002__x0013_'_x0002__x0002__x0010__x0002__x0002__x0002__x0001__x0002__x0002__x0002_:{_x0004_9_x0015_'_x0002__x0002__x0002__x0002__x0002_x_x0002__x0002__x0002__x0002__x0002__x0002__x0002__x0002__x0001_d_x0002__x0002__x0002_è_x0003__x0002__x0002_0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_x0001__x000C__x0002__x0002__x0002_ÿÿÿÿ_x0002__x0002__x0002__x0002__x0002__x0002__x0002__x0002__x0002__x0006__x0002__x0002__x0002_ÿÿÿÿÿÿÿÿÿÿÿÿÿÿÿÿÿÿ_x0002__x0003_ÿÿÿÿÿÿ_x0002__x0002__x0002__x0002_ÿÿÿÿ_x0016_'_x0002__x0002__x000C__x0002__x0002__x0002__x0002__x0002__x0002__x0002__x0017_'_x0002__x0002_ _x0002__x0002__x0002__x0001__x0002__x0002__x0002__x0006__x0002__x0002__x0002__x0014__x0002__x0002_RiskUniform(0.5,1.5)_x0014__x0002__x0002_RiskUniform(0.5,1.5)_x0014__x0002__x0002_RiskUniform(0.5,1.5)_x0014__x0002__x0002_RiskUniform(0.5,1.5)_x0014__x0002__x0002_RiskUniform(0.5,1.5)_x0014__x0002__x0002_RiskUniform(0.5,1.5)_x0018_'_x0002__x0002__x000C__x0002__x0002__x0002_,_x0002_._x0002__x0001__x0002__x0002_ÿÿÿÿ</t>
  </si>
  <si>
    <t>4ee029f8955a5256ca95f5a5253f9c480|1|104282|4e0bb80999ce40271b904579bc00aaff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</si>
</sst>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;[Red]\-&quot;£&quot;#,##0"/>
    <numFmt numFmtId="165" formatCode="_([$$-409]* #,##0_);_([$$-409]* \(#,##0\);_([$$-409]* &quot;-&quot;_);_(@_)"/>
    <numFmt numFmtId="166" formatCode="_([$$-409]* #,##0.00_);_([$$-409]* \(#,##0.00\);_([$$-409]* &quot;-&quot;??_);_(@_)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8" borderId="0" applyNumberFormat="0" applyBorder="0" applyAlignment="0" applyProtection="0"/>
    <xf numFmtId="0" fontId="7" fillId="9" borderId="0" applyNumberFormat="0" applyBorder="0" applyAlignment="0" applyProtection="0"/>
  </cellStyleXfs>
  <cellXfs count="90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 applyFill="1"/>
    <xf numFmtId="0" fontId="4" fillId="0" borderId="0" xfId="0" applyFont="1"/>
    <xf numFmtId="0" fontId="0" fillId="0" borderId="2" xfId="0" applyBorder="1"/>
    <xf numFmtId="0" fontId="0" fillId="0" borderId="4" xfId="0" applyBorder="1"/>
    <xf numFmtId="0" fontId="0" fillId="0" borderId="0" xfId="0" quotePrefix="1"/>
    <xf numFmtId="0" fontId="3" fillId="2" borderId="0" xfId="1"/>
    <xf numFmtId="9" fontId="3" fillId="2" borderId="0" xfId="1" applyNumberFormat="1"/>
    <xf numFmtId="0" fontId="3" fillId="3" borderId="0" xfId="2"/>
    <xf numFmtId="9" fontId="3" fillId="2" borderId="0" xfId="1" applyNumberFormat="1" applyBorder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quotePrefix="1" applyFill="1" applyAlignment="1">
      <alignment horizontal="left"/>
    </xf>
    <xf numFmtId="0" fontId="0" fillId="0" borderId="0" xfId="0" quotePrefix="1" applyAlignment="1">
      <alignment horizontal="left"/>
    </xf>
    <xf numFmtId="0" fontId="3" fillId="2" borderId="5" xfId="1" applyBorder="1"/>
    <xf numFmtId="0" fontId="3" fillId="2" borderId="6" xfId="1" applyBorder="1"/>
    <xf numFmtId="0" fontId="6" fillId="0" borderId="0" xfId="0" applyFont="1"/>
    <xf numFmtId="165" fontId="2" fillId="8" borderId="7" xfId="4" applyNumberFormat="1" applyBorder="1"/>
    <xf numFmtId="165" fontId="3" fillId="4" borderId="8" xfId="3" applyNumberFormat="1" applyBorder="1"/>
    <xf numFmtId="165" fontId="3" fillId="4" borderId="9" xfId="3" applyNumberFormat="1" applyBorder="1"/>
    <xf numFmtId="165" fontId="3" fillId="4" borderId="5" xfId="3" applyNumberFormat="1" applyBorder="1"/>
    <xf numFmtId="0" fontId="3" fillId="4" borderId="4" xfId="3" applyBorder="1"/>
    <xf numFmtId="0" fontId="3" fillId="4" borderId="1" xfId="3" applyBorder="1"/>
    <xf numFmtId="165" fontId="3" fillId="4" borderId="3" xfId="3" applyNumberFormat="1" applyBorder="1"/>
    <xf numFmtId="165" fontId="3" fillId="4" borderId="1" xfId="3" applyNumberFormat="1" applyBorder="1"/>
    <xf numFmtId="0" fontId="5" fillId="0" borderId="6" xfId="0" applyFont="1" applyBorder="1" applyAlignment="1">
      <alignment horizontal="right"/>
    </xf>
    <xf numFmtId="166" fontId="3" fillId="2" borderId="0" xfId="1" applyNumberFormat="1"/>
    <xf numFmtId="9" fontId="7" fillId="9" borderId="0" xfId="5" applyNumberFormat="1"/>
    <xf numFmtId="0" fontId="3" fillId="4" borderId="2" xfId="3" applyBorder="1"/>
    <xf numFmtId="166" fontId="1" fillId="2" borderId="0" xfId="1" applyNumberFormat="1" applyFont="1"/>
    <xf numFmtId="0" fontId="3" fillId="4" borderId="11" xfId="3" applyBorder="1"/>
    <xf numFmtId="165" fontId="3" fillId="4" borderId="12" xfId="3" applyNumberFormat="1" applyBorder="1"/>
    <xf numFmtId="0" fontId="3" fillId="4" borderId="8" xfId="3" applyBorder="1"/>
    <xf numFmtId="0" fontId="3" fillId="4" borderId="13" xfId="3" applyBorder="1"/>
    <xf numFmtId="165" fontId="3" fillId="4" borderId="14" xfId="3" applyNumberFormat="1" applyBorder="1"/>
    <xf numFmtId="165" fontId="3" fillId="4" borderId="13" xfId="3" applyNumberFormat="1" applyBorder="1"/>
    <xf numFmtId="165" fontId="0" fillId="0" borderId="0" xfId="0" applyNumberFormat="1"/>
    <xf numFmtId="0" fontId="0" fillId="0" borderId="15" xfId="0" applyBorder="1"/>
    <xf numFmtId="165" fontId="0" fillId="0" borderId="15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15" xfId="0" applyFill="1" applyBorder="1"/>
    <xf numFmtId="0" fontId="0" fillId="10" borderId="15" xfId="0" applyFill="1" applyBorder="1"/>
    <xf numFmtId="165" fontId="0" fillId="0" borderId="0" xfId="0" applyNumberFormat="1" applyFill="1" applyBorder="1"/>
    <xf numFmtId="9" fontId="7" fillId="0" borderId="0" xfId="5" applyNumberFormat="1" applyFill="1" applyBorder="1"/>
    <xf numFmtId="10" fontId="0" fillId="0" borderId="0" xfId="0" applyNumberFormat="1" applyFill="1" applyBorder="1"/>
    <xf numFmtId="0" fontId="0" fillId="5" borderId="0" xfId="0" applyNumberFormat="1" applyFill="1" applyAlignment="1">
      <alignment horizontal="left"/>
    </xf>
    <xf numFmtId="165" fontId="0" fillId="0" borderId="0" xfId="0" applyNumberFormat="1" applyFill="1"/>
    <xf numFmtId="9" fontId="7" fillId="0" borderId="0" xfId="5" applyNumberFormat="1" applyFill="1"/>
    <xf numFmtId="10" fontId="0" fillId="0" borderId="15" xfId="0" applyNumberFormat="1" applyBorder="1"/>
    <xf numFmtId="3" fontId="0" fillId="0" borderId="15" xfId="0" applyNumberFormat="1" applyBorder="1"/>
    <xf numFmtId="10" fontId="0" fillId="10" borderId="15" xfId="0" applyNumberFormat="1" applyFill="1" applyBorder="1"/>
    <xf numFmtId="0" fontId="8" fillId="0" borderId="15" xfId="0" applyFont="1" applyBorder="1"/>
    <xf numFmtId="0" fontId="5" fillId="0" borderId="4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0" fillId="11" borderId="15" xfId="0" applyFill="1" applyBorder="1"/>
    <xf numFmtId="0" fontId="3" fillId="2" borderId="17" xfId="1" applyBorder="1"/>
    <xf numFmtId="0" fontId="3" fillId="4" borderId="3" xfId="3" applyBorder="1"/>
    <xf numFmtId="0" fontId="3" fillId="4" borderId="14" xfId="3" applyBorder="1"/>
    <xf numFmtId="0" fontId="3" fillId="4" borderId="12" xfId="3" applyBorder="1"/>
    <xf numFmtId="0" fontId="3" fillId="3" borderId="15" xfId="2" applyBorder="1"/>
    <xf numFmtId="0" fontId="3" fillId="2" borderId="15" xfId="1" applyBorder="1"/>
    <xf numFmtId="0" fontId="0" fillId="11" borderId="16" xfId="0" applyFill="1" applyBorder="1"/>
    <xf numFmtId="0" fontId="3" fillId="4" borderId="15" xfId="3" applyBorder="1"/>
    <xf numFmtId="0" fontId="0" fillId="0" borderId="17" xfId="0" applyBorder="1" applyAlignment="1">
      <alignment horizontal="right"/>
    </xf>
    <xf numFmtId="165" fontId="3" fillId="4" borderId="15" xfId="3" applyNumberFormat="1" applyBorder="1"/>
    <xf numFmtId="165" fontId="3" fillId="4" borderId="18" xfId="3" applyNumberFormat="1" applyBorder="1"/>
    <xf numFmtId="0" fontId="0" fillId="12" borderId="15" xfId="0" applyFill="1" applyBorder="1"/>
    <xf numFmtId="166" fontId="0" fillId="12" borderId="15" xfId="0" applyNumberFormat="1" applyFill="1" applyBorder="1"/>
    <xf numFmtId="165" fontId="0" fillId="10" borderId="15" xfId="0" applyNumberFormat="1" applyFill="1" applyBorder="1"/>
    <xf numFmtId="0" fontId="5" fillId="0" borderId="18" xfId="0" applyFont="1" applyBorder="1" applyAlignment="1">
      <alignment horizontal="right"/>
    </xf>
    <xf numFmtId="0" fontId="5" fillId="0" borderId="0" xfId="0" applyFont="1"/>
    <xf numFmtId="4" fontId="0" fillId="0" borderId="15" xfId="0" applyNumberFormat="1" applyBorder="1"/>
    <xf numFmtId="4" fontId="0" fillId="10" borderId="15" xfId="0" applyNumberFormat="1" applyFill="1" applyBorder="1"/>
    <xf numFmtId="0" fontId="8" fillId="0" borderId="15" xfId="0" applyFont="1" applyBorder="1" applyAlignment="1">
      <alignment wrapText="1"/>
    </xf>
    <xf numFmtId="0" fontId="8" fillId="10" borderId="15" xfId="0" applyFont="1" applyFill="1" applyBorder="1" applyAlignment="1">
      <alignment wrapText="1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</cellXfs>
  <cellStyles count="6">
    <cellStyle name="40% - Accent1" xfId="1" builtinId="31"/>
    <cellStyle name="40% - Accent2" xfId="2" builtinId="35"/>
    <cellStyle name="40% - Accent3" xfId="3" builtinId="39"/>
    <cellStyle name="40% - Accent4" xfId="4" builtinId="43"/>
    <cellStyle name="Accent1" xfId="5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Demand Projection</a:t>
            </a:r>
          </a:p>
        </c:rich>
      </c:tx>
      <c:layout>
        <c:manualLayout>
          <c:xMode val="edge"/>
          <c:yMode val="edge"/>
          <c:x val="0.38494714631259302"/>
          <c:y val="3.53356890459363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68849270936899"/>
          <c:y val="0.20141377507621899"/>
          <c:w val="0.80000168011105499"/>
          <c:h val="0.57597272521795695"/>
        </c:manualLayout>
      </c:layout>
      <c:scatterChart>
        <c:scatterStyle val="lineMarker"/>
        <c:varyColors val="0"/>
        <c:ser>
          <c:idx val="0"/>
          <c:order val="0"/>
          <c:tx>
            <c:v>Demand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'Part A'!$C$25:$Q$25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'Part A'!$C$26:$Q$26</c:f>
              <c:numCache>
                <c:formatCode>General</c:formatCode>
                <c:ptCount val="15"/>
                <c:pt idx="0">
                  <c:v>750</c:v>
                </c:pt>
                <c:pt idx="1">
                  <c:v>893</c:v>
                </c:pt>
                <c:pt idx="2">
                  <c:v>1015</c:v>
                </c:pt>
                <c:pt idx="3">
                  <c:v>1120</c:v>
                </c:pt>
                <c:pt idx="4">
                  <c:v>1210</c:v>
                </c:pt>
                <c:pt idx="5">
                  <c:v>1287</c:v>
                </c:pt>
                <c:pt idx="6">
                  <c:v>1353</c:v>
                </c:pt>
                <c:pt idx="7">
                  <c:v>1410</c:v>
                </c:pt>
                <c:pt idx="8">
                  <c:v>1458</c:v>
                </c:pt>
                <c:pt idx="9">
                  <c:v>1500</c:v>
                </c:pt>
                <c:pt idx="10">
                  <c:v>1536</c:v>
                </c:pt>
                <c:pt idx="11">
                  <c:v>1566</c:v>
                </c:pt>
                <c:pt idx="12">
                  <c:v>1593</c:v>
                </c:pt>
                <c:pt idx="13">
                  <c:v>1615</c:v>
                </c:pt>
                <c:pt idx="14">
                  <c:v>1634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D3-46E8-85D0-2FFFA1D83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3776"/>
        <c:axId val="32045696"/>
      </c:scatterChart>
      <c:valAx>
        <c:axId val="32043776"/>
        <c:scaling>
          <c:orientation val="minMax"/>
          <c:max val="20"/>
          <c:min val="1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Time (years)</a:t>
                </a:r>
              </a:p>
            </c:rich>
          </c:tx>
          <c:layout>
            <c:manualLayout>
              <c:xMode val="edge"/>
              <c:yMode val="edge"/>
              <c:x val="0.47311924244763498"/>
              <c:y val="0.872793003348082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5696"/>
        <c:crosses val="autoZero"/>
        <c:crossBetween val="midCat"/>
        <c:majorUnit val="2"/>
        <c:minorUnit val="1"/>
      </c:valAx>
      <c:valAx>
        <c:axId val="32045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Demand (spaces)</a:t>
                </a:r>
              </a:p>
            </c:rich>
          </c:tx>
          <c:layout>
            <c:manualLayout>
              <c:xMode val="edge"/>
              <c:yMode val="edge"/>
              <c:x val="3.4408522464103801E-2"/>
              <c:y val="0.310954434582604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3776"/>
        <c:crosses val="autoZero"/>
        <c:crossBetween val="midCat"/>
        <c:majorUnit val="2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  <a:r>
              <a:rPr lang="en-US" baseline="0"/>
              <a:t> changes with No. of Levels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A'!$A$42:$A$51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'Part A'!$B$42:$B$51</c:f>
              <c:numCache>
                <c:formatCode>General</c:formatCode>
                <c:ptCount val="10"/>
                <c:pt idx="0">
                  <c:v>-10210864.489465002</c:v>
                </c:pt>
                <c:pt idx="1">
                  <c:v>-6362172.8978930004</c:v>
                </c:pt>
                <c:pt idx="2">
                  <c:v>-2993481.3063209988</c:v>
                </c:pt>
                <c:pt idx="3">
                  <c:v>151995.99953671731</c:v>
                </c:pt>
                <c:pt idx="4">
                  <c:v>2201331.7237617746</c:v>
                </c:pt>
                <c:pt idx="5">
                  <c:v>2967368.3343362771</c:v>
                </c:pt>
                <c:pt idx="6">
                  <c:v>2367106.417279847</c:v>
                </c:pt>
                <c:pt idx="7">
                  <c:v>227684.45161307603</c:v>
                </c:pt>
                <c:pt idx="8">
                  <c:v>-3168083.5959188193</c:v>
                </c:pt>
                <c:pt idx="9">
                  <c:v>-6610256.4938118197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81-4980-BF44-151E6B519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728431"/>
        <c:axId val="324201439"/>
      </c:scatterChart>
      <c:valAx>
        <c:axId val="205872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201439"/>
        <c:crosses val="autoZero"/>
        <c:crossBetween val="midCat"/>
      </c:valAx>
      <c:valAx>
        <c:axId val="32420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728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Demand Projection</a:t>
            </a:r>
          </a:p>
        </c:rich>
      </c:tx>
      <c:layout>
        <c:manualLayout>
          <c:xMode val="edge"/>
          <c:yMode val="edge"/>
          <c:x val="0.38494714631259302"/>
          <c:y val="3.53356890459363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68849270936899"/>
          <c:y val="0.20141377507621899"/>
          <c:w val="0.80000168011105499"/>
          <c:h val="0.57597272521795695"/>
        </c:manualLayout>
      </c:layout>
      <c:scatterChart>
        <c:scatterStyle val="lineMarker"/>
        <c:varyColors val="0"/>
        <c:ser>
          <c:idx val="0"/>
          <c:order val="0"/>
          <c:tx>
            <c:v>Demand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'Part B'!$C$25:$Q$25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'Part B'!$C$26:$Q$26</c:f>
              <c:numCache>
                <c:formatCode>General</c:formatCode>
                <c:ptCount val="15"/>
                <c:pt idx="0">
                  <c:v>750</c:v>
                </c:pt>
                <c:pt idx="1">
                  <c:v>893</c:v>
                </c:pt>
                <c:pt idx="2">
                  <c:v>1015</c:v>
                </c:pt>
                <c:pt idx="3">
                  <c:v>1120</c:v>
                </c:pt>
                <c:pt idx="4">
                  <c:v>1210</c:v>
                </c:pt>
                <c:pt idx="5">
                  <c:v>1287</c:v>
                </c:pt>
                <c:pt idx="6">
                  <c:v>1353</c:v>
                </c:pt>
                <c:pt idx="7">
                  <c:v>1410</c:v>
                </c:pt>
                <c:pt idx="8">
                  <c:v>1458</c:v>
                </c:pt>
                <c:pt idx="9">
                  <c:v>1500</c:v>
                </c:pt>
                <c:pt idx="10">
                  <c:v>1536</c:v>
                </c:pt>
                <c:pt idx="11">
                  <c:v>1566</c:v>
                </c:pt>
                <c:pt idx="12">
                  <c:v>1593</c:v>
                </c:pt>
                <c:pt idx="13">
                  <c:v>1615</c:v>
                </c:pt>
                <c:pt idx="14">
                  <c:v>1634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88-4F8E-AB9D-75E27145E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3776"/>
        <c:axId val="32045696"/>
      </c:scatterChart>
      <c:valAx>
        <c:axId val="32043776"/>
        <c:scaling>
          <c:orientation val="minMax"/>
          <c:max val="20"/>
          <c:min val="1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Time (years)</a:t>
                </a:r>
              </a:p>
            </c:rich>
          </c:tx>
          <c:layout>
            <c:manualLayout>
              <c:xMode val="edge"/>
              <c:yMode val="edge"/>
              <c:x val="0.47311924244763498"/>
              <c:y val="0.872793003348082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5696"/>
        <c:crosses val="autoZero"/>
        <c:crossBetween val="midCat"/>
        <c:majorUnit val="2"/>
        <c:minorUnit val="1"/>
      </c:valAx>
      <c:valAx>
        <c:axId val="32045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Demand (spaces)</a:t>
                </a:r>
              </a:p>
            </c:rich>
          </c:tx>
          <c:layout>
            <c:manualLayout>
              <c:xMode val="edge"/>
              <c:yMode val="edge"/>
              <c:x val="3.4408522464103801E-2"/>
              <c:y val="0.310954434582604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3776"/>
        <c:crosses val="autoZero"/>
        <c:crossBetween val="midCat"/>
        <c:majorUnit val="2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  <a:r>
              <a:rPr lang="en-US" baseline="0"/>
              <a:t> sensitivity with Demand factor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B'!$A$42:$A$52</c:f>
              <c:numCache>
                <c:formatCode>0%</c:formatCode>
                <c:ptCount val="1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</c:numCache>
            </c:numRef>
          </c:xVal>
          <c:yVal>
            <c:numRef>
              <c:f>'Part B'!$B$42:$B$52</c:f>
              <c:numCache>
                <c:formatCode>General</c:formatCode>
                <c:ptCount val="11"/>
                <c:pt idx="0" formatCode="_([$$-409]* #,##0_);_([$$-409]* \(#,##0\);_([$$-409]* &quot;-&quot;_);_(@_)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71-4D7D-ADA5-0BE11FF82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910735"/>
        <c:axId val="340396639"/>
      </c:scatterChart>
      <c:valAx>
        <c:axId val="338910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396639"/>
        <c:crosses val="autoZero"/>
        <c:crossBetween val="midCat"/>
      </c:valAx>
      <c:valAx>
        <c:axId val="34039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_);_([$$-409]* \(#,##0\);_([$$-409]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1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</a:t>
            </a:r>
            <a:r>
              <a:rPr lang="en-US" baseline="0"/>
              <a:t> of NPV for different levels and demand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Level 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B'!$A$73:$A$83</c:f>
              <c:numCache>
                <c:formatCode>0%</c:formatCode>
                <c:ptCount val="1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</c:numCache>
            </c:numRef>
          </c:xVal>
          <c:yVal>
            <c:numRef>
              <c:f>'Part B'!$B$73:$B$83</c:f>
              <c:numCache>
                <c:formatCode>General</c:formatCode>
                <c:ptCount val="11"/>
                <c:pt idx="0">
                  <c:v>-6434324.8334203474</c:v>
                </c:pt>
                <c:pt idx="1">
                  <c:v>-3606943.6335379519</c:v>
                </c:pt>
                <c:pt idx="2">
                  <c:v>-1917596.5855840687</c:v>
                </c:pt>
                <c:pt idx="3">
                  <c:v>-860440.22495307773</c:v>
                </c:pt>
                <c:pt idx="4">
                  <c:v>-182825.42903471179</c:v>
                </c:pt>
                <c:pt idx="5">
                  <c:v>151995.99953671731</c:v>
                </c:pt>
                <c:pt idx="6">
                  <c:v>375210.28525100276</c:v>
                </c:pt>
                <c:pt idx="7">
                  <c:v>375210.28525100276</c:v>
                </c:pt>
                <c:pt idx="8">
                  <c:v>375210.28525100276</c:v>
                </c:pt>
                <c:pt idx="9">
                  <c:v>375210.28525100276</c:v>
                </c:pt>
                <c:pt idx="10">
                  <c:v>375210.28525100276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1F-4458-A263-3BA693F78622}"/>
            </c:ext>
          </c:extLst>
        </c:ser>
        <c:ser>
          <c:idx val="1"/>
          <c:order val="1"/>
          <c:tx>
            <c:v>Level 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B'!$A$73:$A$83</c:f>
              <c:numCache>
                <c:formatCode>0%</c:formatCode>
                <c:ptCount val="1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</c:numCache>
            </c:numRef>
          </c:xVal>
          <c:yVal>
            <c:numRef>
              <c:f>'Part B'!$C$73:$C$83</c:f>
              <c:numCache>
                <c:formatCode>General</c:formatCode>
                <c:ptCount val="11"/>
                <c:pt idx="0">
                  <c:v>-9853806.8556643333</c:v>
                </c:pt>
                <c:pt idx="1">
                  <c:v>-5762271.7239646828</c:v>
                </c:pt>
                <c:pt idx="2">
                  <c:v>-2417243.2421289086</c:v>
                </c:pt>
                <c:pt idx="3">
                  <c:v>-272130.78441933729</c:v>
                </c:pt>
                <c:pt idx="4">
                  <c:v>1201707.5437326226</c:v>
                </c:pt>
                <c:pt idx="5">
                  <c:v>2201331.7237617746</c:v>
                </c:pt>
                <c:pt idx="6">
                  <c:v>2890904.4278434087</c:v>
                </c:pt>
                <c:pt idx="7">
                  <c:v>3297473.3053944279</c:v>
                </c:pt>
                <c:pt idx="8">
                  <c:v>3632294.733965857</c:v>
                </c:pt>
                <c:pt idx="9">
                  <c:v>3743901.8768230006</c:v>
                </c:pt>
                <c:pt idx="10">
                  <c:v>3743901.8768230006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1F-4458-A263-3BA693F78622}"/>
            </c:ext>
          </c:extLst>
        </c:ser>
        <c:ser>
          <c:idx val="2"/>
          <c:order val="2"/>
          <c:tx>
            <c:v>Level 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'Part B'!$A$73:$A$83</c:f>
              <c:numCache>
                <c:formatCode>0%</c:formatCode>
                <c:ptCount val="1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</c:numCache>
            </c:numRef>
          </c:xVal>
          <c:yVal>
            <c:numRef>
              <c:f>'Part B'!$D$73:$D$83</c:f>
              <c:numCache>
                <c:formatCode>General</c:formatCode>
                <c:ptCount val="11"/>
                <c:pt idx="0">
                  <c:v>-13295979.753557334</c:v>
                </c:pt>
                <c:pt idx="1">
                  <c:v>-9204444.6218576841</c:v>
                </c:pt>
                <c:pt idx="2">
                  <c:v>-5113731.8489651168</c:v>
                </c:pt>
                <c:pt idx="3">
                  <c:v>-1408374.7553596813</c:v>
                </c:pt>
                <c:pt idx="4">
                  <c:v>1137156.071443351</c:v>
                </c:pt>
                <c:pt idx="5">
                  <c:v>2967368.3343362771</c:v>
                </c:pt>
                <c:pt idx="6">
                  <c:v>4274156.1961646825</c:v>
                </c:pt>
                <c:pt idx="7">
                  <c:v>5259117.7030888833</c:v>
                </c:pt>
                <c:pt idx="8">
                  <c:v>5952676.3765582666</c:v>
                </c:pt>
                <c:pt idx="9">
                  <c:v>6442950.611252144</c:v>
                </c:pt>
                <c:pt idx="10">
                  <c:v>6777772.0398235731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1F-4458-A263-3BA693F78622}"/>
            </c:ext>
          </c:extLst>
        </c:ser>
        <c:ser>
          <c:idx val="3"/>
          <c:order val="3"/>
          <c:tx>
            <c:v>Level 7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'Part B'!$A$73:$A$83</c:f>
              <c:numCache>
                <c:formatCode>0%</c:formatCode>
                <c:ptCount val="1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</c:numCache>
            </c:numRef>
          </c:xVal>
          <c:yVal>
            <c:numRef>
              <c:f>'Part B'!$E$73:$E$83</c:f>
              <c:numCache>
                <c:formatCode>General</c:formatCode>
                <c:ptCount val="11"/>
                <c:pt idx="0">
                  <c:v>-16738152.651450334</c:v>
                </c:pt>
                <c:pt idx="1">
                  <c:v>-12646617.519750683</c:v>
                </c:pt>
                <c:pt idx="2">
                  <c:v>-8555904.7468581162</c:v>
                </c:pt>
                <c:pt idx="3">
                  <c:v>-4464182.6546001267</c:v>
                </c:pt>
                <c:pt idx="4">
                  <c:v>-544972.48017358594</c:v>
                </c:pt>
                <c:pt idx="5">
                  <c:v>2367106.417279847</c:v>
                </c:pt>
                <c:pt idx="6">
                  <c:v>4511419.0684321336</c:v>
                </c:pt>
                <c:pt idx="7">
                  <c:v>6112093.1867891587</c:v>
                </c:pt>
                <c:pt idx="8">
                  <c:v>7346604.8485967405</c:v>
                </c:pt>
                <c:pt idx="9">
                  <c:v>8320889.6518037394</c:v>
                </c:pt>
                <c:pt idx="10">
                  <c:v>9010462.3558853678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B1F-4458-A263-3BA693F78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45391"/>
        <c:axId val="987657807"/>
      </c:scatterChart>
      <c:valAx>
        <c:axId val="119245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657807"/>
        <c:crosses val="autoZero"/>
        <c:crossBetween val="midCat"/>
      </c:valAx>
      <c:valAx>
        <c:axId val="98765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45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Demand Projection</a:t>
            </a:r>
          </a:p>
        </c:rich>
      </c:tx>
      <c:layout>
        <c:manualLayout>
          <c:xMode val="edge"/>
          <c:yMode val="edge"/>
          <c:x val="0.38494714631259302"/>
          <c:y val="3.53356890459363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68849270936899"/>
          <c:y val="0.20141377507621899"/>
          <c:w val="0.80000168011105499"/>
          <c:h val="0.57597272521795695"/>
        </c:manualLayout>
      </c:layout>
      <c:scatterChart>
        <c:scatterStyle val="lineMarker"/>
        <c:varyColors val="0"/>
        <c:ser>
          <c:idx val="0"/>
          <c:order val="0"/>
          <c:tx>
            <c:v>Demand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'Part C'!$C$25:$Q$25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'Part C'!$C$26:$Q$26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2-4183-9D50-0EFF08D98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3776"/>
        <c:axId val="32045696"/>
      </c:scatterChart>
      <c:valAx>
        <c:axId val="32043776"/>
        <c:scaling>
          <c:orientation val="minMax"/>
          <c:max val="20"/>
          <c:min val="1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Time (years)</a:t>
                </a:r>
              </a:p>
            </c:rich>
          </c:tx>
          <c:layout>
            <c:manualLayout>
              <c:xMode val="edge"/>
              <c:yMode val="edge"/>
              <c:x val="0.47311924244763498"/>
              <c:y val="0.872793003348082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5696"/>
        <c:crosses val="autoZero"/>
        <c:crossBetween val="midCat"/>
        <c:majorUnit val="2"/>
        <c:minorUnit val="1"/>
      </c:valAx>
      <c:valAx>
        <c:axId val="32045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Demand (spaces)</a:t>
                </a:r>
              </a:p>
            </c:rich>
          </c:tx>
          <c:layout>
            <c:manualLayout>
              <c:xMode val="edge"/>
              <c:yMode val="edge"/>
              <c:x val="3.4408522464103801E-2"/>
              <c:y val="0.310954434582604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3776"/>
        <c:crosses val="autoZero"/>
        <c:crossBetween val="midCat"/>
        <c:majorUnit val="2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Demand Projection</a:t>
            </a:r>
          </a:p>
        </c:rich>
      </c:tx>
      <c:layout>
        <c:manualLayout>
          <c:xMode val="edge"/>
          <c:yMode val="edge"/>
          <c:x val="0.38494714631259302"/>
          <c:y val="3.53356890459363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68849270936899"/>
          <c:y val="0.20141377507621899"/>
          <c:w val="0.80000168011105499"/>
          <c:h val="0.57597272521795695"/>
        </c:manualLayout>
      </c:layout>
      <c:scatterChart>
        <c:scatterStyle val="lineMarker"/>
        <c:varyColors val="0"/>
        <c:ser>
          <c:idx val="0"/>
          <c:order val="0"/>
          <c:tx>
            <c:v>Demand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'Part D'!$C$25:$Q$25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'Part D'!$C$26:$Q$26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FF-4412-9DB4-0AF936BC8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3776"/>
        <c:axId val="32045696"/>
      </c:scatterChart>
      <c:valAx>
        <c:axId val="32043776"/>
        <c:scaling>
          <c:orientation val="minMax"/>
          <c:max val="20"/>
          <c:min val="1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Time (years)</a:t>
                </a:r>
              </a:p>
            </c:rich>
          </c:tx>
          <c:layout>
            <c:manualLayout>
              <c:xMode val="edge"/>
              <c:yMode val="edge"/>
              <c:x val="0.47311924244763498"/>
              <c:y val="0.872793003348082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5696"/>
        <c:crosses val="autoZero"/>
        <c:crossBetween val="midCat"/>
        <c:majorUnit val="2"/>
        <c:minorUnit val="1"/>
      </c:valAx>
      <c:valAx>
        <c:axId val="32045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Demand (spaces)</a:t>
                </a:r>
              </a:p>
            </c:rich>
          </c:tx>
          <c:layout>
            <c:manualLayout>
              <c:xMode val="edge"/>
              <c:yMode val="edge"/>
              <c:x val="3.4408522464103801E-2"/>
              <c:y val="0.310954434582604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3776"/>
        <c:crosses val="autoZero"/>
        <c:crossBetween val="midCat"/>
        <c:majorUnit val="2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Demand Projection</a:t>
            </a:r>
          </a:p>
        </c:rich>
      </c:tx>
      <c:layout>
        <c:manualLayout>
          <c:xMode val="edge"/>
          <c:yMode val="edge"/>
          <c:x val="0.38494714631259302"/>
          <c:y val="3.53356890459363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68849270936899"/>
          <c:y val="0.20141377507621899"/>
          <c:w val="0.80000168011105499"/>
          <c:h val="0.57597272521795695"/>
        </c:manualLayout>
      </c:layout>
      <c:scatterChart>
        <c:scatterStyle val="lineMarker"/>
        <c:varyColors val="0"/>
        <c:ser>
          <c:idx val="0"/>
          <c:order val="0"/>
          <c:tx>
            <c:v>Demand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'Part E'!$C$25:$Q$25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'Part E'!$C$26:$Q$26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2-42F8-85CD-E1DFFD790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3776"/>
        <c:axId val="32045696"/>
      </c:scatterChart>
      <c:valAx>
        <c:axId val="32043776"/>
        <c:scaling>
          <c:orientation val="minMax"/>
          <c:max val="20"/>
          <c:min val="1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Time (years)</a:t>
                </a:r>
              </a:p>
            </c:rich>
          </c:tx>
          <c:layout>
            <c:manualLayout>
              <c:xMode val="edge"/>
              <c:yMode val="edge"/>
              <c:x val="0.47311924244763498"/>
              <c:y val="0.872793003348082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5696"/>
        <c:crosses val="autoZero"/>
        <c:crossBetween val="midCat"/>
        <c:majorUnit val="2"/>
        <c:minorUnit val="1"/>
      </c:valAx>
      <c:valAx>
        <c:axId val="32045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Demand (spaces)</a:t>
                </a:r>
              </a:p>
            </c:rich>
          </c:tx>
          <c:layout>
            <c:manualLayout>
              <c:xMode val="edge"/>
              <c:yMode val="edge"/>
              <c:x val="3.4408522464103801E-2"/>
              <c:y val="0.310954434582604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3776"/>
        <c:crosses val="autoZero"/>
        <c:crossBetween val="midCat"/>
        <c:majorUnit val="2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chart" Target="../charts/chart7.xml"/><Relationship Id="rId6" Type="http://schemas.openxmlformats.org/officeDocument/2006/relationships/image" Target="../media/image5.emf"/><Relationship Id="rId5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9525</xdr:rowOff>
    </xdr:from>
    <xdr:to>
      <xdr:col>13</xdr:col>
      <xdr:colOff>647700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669131</xdr:colOff>
      <xdr:row>37</xdr:row>
      <xdr:rowOff>26193</xdr:rowOff>
    </xdr:from>
    <xdr:to>
      <xdr:col>6</xdr:col>
      <xdr:colOff>1112043</xdr:colOff>
      <xdr:row>54</xdr:row>
      <xdr:rowOff>16668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1F695C-150F-4267-8CCC-3B13B68EF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9525</xdr:rowOff>
    </xdr:from>
    <xdr:to>
      <xdr:col>13</xdr:col>
      <xdr:colOff>647700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72B892-0261-44EA-B690-A3A65CAFD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397668</xdr:colOff>
      <xdr:row>37</xdr:row>
      <xdr:rowOff>26193</xdr:rowOff>
    </xdr:from>
    <xdr:to>
      <xdr:col>7</xdr:col>
      <xdr:colOff>654843</xdr:colOff>
      <xdr:row>52</xdr:row>
      <xdr:rowOff>130968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68DFD08-C7C7-452F-B2FF-C0EEFB4AD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611980</xdr:colOff>
      <xdr:row>84</xdr:row>
      <xdr:rowOff>11905</xdr:rowOff>
    </xdr:from>
    <xdr:to>
      <xdr:col>2</xdr:col>
      <xdr:colOff>850105</xdr:colOff>
      <xdr:row>101</xdr:row>
      <xdr:rowOff>2380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AC2E520-4DB6-4B69-B58C-7645AFD22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</xdr:row>
      <xdr:rowOff>38100</xdr:rowOff>
    </xdr:from>
    <xdr:to>
      <xdr:col>9</xdr:col>
      <xdr:colOff>1004888</xdr:colOff>
      <xdr:row>20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B183B4-B080-4E89-AA3C-3AAEAE6DF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45</xdr:row>
      <xdr:rowOff>0</xdr:rowOff>
    </xdr:from>
    <xdr:to>
      <xdr:col>2</xdr:col>
      <xdr:colOff>157163</xdr:colOff>
      <xdr:row>63</xdr:row>
      <xdr:rowOff>71438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936406D-C0D2-4D0C-9624-C2F5A2ABF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0513"/>
          <a:ext cx="4348163" cy="3328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</xdr:row>
      <xdr:rowOff>38100</xdr:rowOff>
    </xdr:from>
    <xdr:to>
      <xdr:col>9</xdr:col>
      <xdr:colOff>1004888</xdr:colOff>
      <xdr:row>20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908C1C-C09D-4B4A-9265-45947FB0CF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</xdr:colOff>
      <xdr:row>40</xdr:row>
      <xdr:rowOff>9525</xdr:rowOff>
    </xdr:from>
    <xdr:to>
      <xdr:col>1</xdr:col>
      <xdr:colOff>1290637</xdr:colOff>
      <xdr:row>53</xdr:row>
      <xdr:rowOff>176212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237AF5F-A7BA-4B50-8352-8C3D77044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7034213"/>
          <a:ext cx="3438524" cy="2500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1538288</xdr:colOff>
      <xdr:row>40</xdr:row>
      <xdr:rowOff>38100</xdr:rowOff>
    </xdr:from>
    <xdr:to>
      <xdr:col>4</xdr:col>
      <xdr:colOff>614364</xdr:colOff>
      <xdr:row>53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7DC56BD-E46C-4B5C-997A-7293888DC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6" y="7062788"/>
          <a:ext cx="3138488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</xdr:colOff>
      <xdr:row>40</xdr:row>
      <xdr:rowOff>28574</xdr:rowOff>
    </xdr:from>
    <xdr:to>
      <xdr:col>7</xdr:col>
      <xdr:colOff>471488</xdr:colOff>
      <xdr:row>53</xdr:row>
      <xdr:rowOff>161924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B267BEC-2334-403F-8B4E-48222107F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6" y="7053262"/>
          <a:ext cx="3014662" cy="2466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</xdr:colOff>
      <xdr:row>40</xdr:row>
      <xdr:rowOff>0</xdr:rowOff>
    </xdr:from>
    <xdr:to>
      <xdr:col>11</xdr:col>
      <xdr:colOff>242888</xdr:colOff>
      <xdr:row>53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4113787-D787-432A-9473-050C22728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5139" y="7024688"/>
          <a:ext cx="3471862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3</xdr:col>
      <xdr:colOff>823913</xdr:colOff>
      <xdr:row>75</xdr:row>
      <xdr:rowOff>71438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B5205F0-FC01-42FC-94DB-AAAE7D8FA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6975"/>
          <a:ext cx="6034088" cy="3328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</xdr:row>
      <xdr:rowOff>38100</xdr:rowOff>
    </xdr:from>
    <xdr:to>
      <xdr:col>9</xdr:col>
      <xdr:colOff>1004888</xdr:colOff>
      <xdr:row>20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A06852-7FEE-4C05-8E48-B5ED5CEFF9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280988</xdr:colOff>
      <xdr:row>39</xdr:row>
      <xdr:rowOff>9526</xdr:rowOff>
    </xdr:from>
    <xdr:to>
      <xdr:col>4</xdr:col>
      <xdr:colOff>104775</xdr:colOff>
      <xdr:row>57</xdr:row>
      <xdr:rowOff>119063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E2B3EB-FA9A-485B-A308-71CCB43CE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988" y="6886576"/>
          <a:ext cx="6034087" cy="3328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topLeftCell="A32" workbookViewId="0">
      <selection activeCell="B46" sqref="B46"/>
    </sheetView>
  </sheetViews>
  <sheetFormatPr defaultColWidth="8.86328125" defaultRowHeight="12.75" x14ac:dyDescent="0.35"/>
  <cols>
    <col min="1" max="1" width="31.9296875" customWidth="1"/>
    <col min="2" max="2" width="28.59765625" customWidth="1"/>
    <col min="3" max="3" width="14.265625" customWidth="1"/>
    <col min="4" max="4" width="14" bestFit="1" customWidth="1"/>
    <col min="5" max="5" width="14.265625" customWidth="1"/>
    <col min="6" max="6" width="15.265625" customWidth="1"/>
    <col min="7" max="7" width="16.86328125" customWidth="1"/>
    <col min="8" max="10" width="15.3984375" customWidth="1"/>
    <col min="11" max="22" width="14.3984375" bestFit="1" customWidth="1"/>
  </cols>
  <sheetData>
    <row r="1" spans="1:11" ht="17.649999999999999" x14ac:dyDescent="0.5">
      <c r="A1" s="28" t="s">
        <v>202</v>
      </c>
      <c r="D1" s="4"/>
      <c r="E1" s="4"/>
    </row>
    <row r="3" spans="1:11" ht="14.25" x14ac:dyDescent="0.45">
      <c r="A3" s="12" t="s">
        <v>17</v>
      </c>
      <c r="B3" s="8">
        <v>750</v>
      </c>
      <c r="C3" t="s">
        <v>0</v>
      </c>
      <c r="J3" t="s">
        <v>21</v>
      </c>
    </row>
    <row r="4" spans="1:11" ht="14.25" x14ac:dyDescent="0.45">
      <c r="A4" s="12" t="s">
        <v>23</v>
      </c>
      <c r="B4" s="8">
        <v>750</v>
      </c>
      <c r="C4" t="s">
        <v>0</v>
      </c>
      <c r="J4" t="s">
        <v>20</v>
      </c>
    </row>
    <row r="5" spans="1:11" ht="14.25" x14ac:dyDescent="0.45">
      <c r="A5" s="12" t="s">
        <v>22</v>
      </c>
      <c r="B5" s="8">
        <v>250</v>
      </c>
      <c r="C5" t="s">
        <v>0</v>
      </c>
      <c r="J5" t="s">
        <v>18</v>
      </c>
      <c r="K5">
        <f>B4+B5</f>
        <v>1000</v>
      </c>
    </row>
    <row r="6" spans="1:11" ht="14.25" x14ac:dyDescent="0.45">
      <c r="A6" s="13" t="s">
        <v>200</v>
      </c>
      <c r="B6" s="39">
        <v>1</v>
      </c>
    </row>
    <row r="7" spans="1:11" x14ac:dyDescent="0.35">
      <c r="J7" t="s">
        <v>19</v>
      </c>
      <c r="K7">
        <f>-LN(B5/(B4+B5))/9</f>
        <v>0.15403270679109896</v>
      </c>
    </row>
    <row r="8" spans="1:11" ht="14.25" x14ac:dyDescent="0.45">
      <c r="A8" s="12" t="s">
        <v>1</v>
      </c>
      <c r="B8" s="41">
        <v>5000</v>
      </c>
      <c r="C8" t="s">
        <v>2</v>
      </c>
    </row>
    <row r="9" spans="1:11" ht="14.25" x14ac:dyDescent="0.45">
      <c r="A9" s="12" t="s">
        <v>3</v>
      </c>
      <c r="B9" s="38">
        <v>-1000</v>
      </c>
      <c r="C9" t="s">
        <v>4</v>
      </c>
    </row>
    <row r="10" spans="1:11" ht="14.25" x14ac:dyDescent="0.45">
      <c r="A10" s="12" t="s">
        <v>25</v>
      </c>
      <c r="B10" s="38">
        <v>-1800000</v>
      </c>
      <c r="C10" t="s">
        <v>24</v>
      </c>
    </row>
    <row r="11" spans="1:11" x14ac:dyDescent="0.35">
      <c r="A11" s="12"/>
    </row>
    <row r="12" spans="1:11" ht="14.25" x14ac:dyDescent="0.45">
      <c r="A12" s="13" t="s">
        <v>72</v>
      </c>
      <c r="B12" s="38">
        <v>-8000</v>
      </c>
      <c r="C12" t="s">
        <v>5</v>
      </c>
    </row>
    <row r="13" spans="1:11" ht="14.25" x14ac:dyDescent="0.45">
      <c r="A13" s="13" t="s">
        <v>73</v>
      </c>
      <c r="B13" s="9">
        <v>0.3</v>
      </c>
      <c r="C13" t="s">
        <v>61</v>
      </c>
    </row>
    <row r="14" spans="1:11" x14ac:dyDescent="0.35">
      <c r="A14" s="12"/>
    </row>
    <row r="15" spans="1:11" ht="14.25" x14ac:dyDescent="0.45">
      <c r="A15" s="12" t="s">
        <v>6</v>
      </c>
      <c r="B15" s="8">
        <v>200</v>
      </c>
      <c r="C15" t="s">
        <v>7</v>
      </c>
    </row>
    <row r="16" spans="1:11" x14ac:dyDescent="0.35">
      <c r="A16" s="12"/>
    </row>
    <row r="17" spans="1:17" ht="14.25" x14ac:dyDescent="0.45">
      <c r="A17" s="13" t="s">
        <v>16</v>
      </c>
      <c r="B17" s="11">
        <v>0.12</v>
      </c>
    </row>
    <row r="18" spans="1:17" x14ac:dyDescent="0.35">
      <c r="A18" s="12"/>
    </row>
    <row r="19" spans="1:17" ht="14.25" x14ac:dyDescent="0.45">
      <c r="A19" s="12" t="s">
        <v>11</v>
      </c>
      <c r="B19" s="10">
        <v>4</v>
      </c>
      <c r="C19" t="s">
        <v>12</v>
      </c>
    </row>
    <row r="20" spans="1:17" x14ac:dyDescent="0.35">
      <c r="F20" s="3"/>
    </row>
    <row r="24" spans="1:17" ht="13.15" thickBot="1" x14ac:dyDescent="0.4">
      <c r="G24" s="1"/>
      <c r="M24" t="s">
        <v>27</v>
      </c>
    </row>
    <row r="25" spans="1:17" ht="14.65" thickBot="1" x14ac:dyDescent="0.5">
      <c r="A25" s="17" t="s">
        <v>8</v>
      </c>
      <c r="B25" s="26">
        <v>0</v>
      </c>
      <c r="C25" s="27">
        <v>1</v>
      </c>
      <c r="D25" s="26">
        <v>2</v>
      </c>
      <c r="E25" s="27">
        <v>3</v>
      </c>
      <c r="F25" s="26">
        <v>4</v>
      </c>
      <c r="G25" s="26">
        <v>5</v>
      </c>
      <c r="H25" s="26">
        <v>6</v>
      </c>
      <c r="I25" s="26">
        <v>7</v>
      </c>
      <c r="J25" s="26">
        <v>8</v>
      </c>
      <c r="K25" s="26">
        <v>9</v>
      </c>
      <c r="L25" s="26">
        <v>10</v>
      </c>
      <c r="M25" s="26">
        <v>11</v>
      </c>
      <c r="N25" s="26">
        <v>12</v>
      </c>
      <c r="O25" s="26">
        <v>13</v>
      </c>
      <c r="P25" s="26">
        <v>14</v>
      </c>
      <c r="Q25" s="26">
        <v>15</v>
      </c>
    </row>
    <row r="26" spans="1:17" ht="14.25" x14ac:dyDescent="0.45">
      <c r="A26" s="15" t="s">
        <v>9</v>
      </c>
      <c r="B26" s="40"/>
      <c r="C26" s="40">
        <f>ROUND((SUM($B$3:$B$5)-$K$5*EXP(-$K$7*(C25-1)))*$B$6,0)</f>
        <v>750</v>
      </c>
      <c r="D26" s="40">
        <f>ROUND((SUM($B$3:$B$5)-$K$5*EXP(-$K$7*(D25-1)))*$B$6,0)</f>
        <v>893</v>
      </c>
      <c r="E26" s="40">
        <f t="shared" ref="E26:Q26" si="0">ROUND((SUM($B$3:$B$5)-$K$5*EXP(-$K$7*(E25-1)))*$B$6,0)</f>
        <v>1015</v>
      </c>
      <c r="F26" s="40">
        <f t="shared" si="0"/>
        <v>1120</v>
      </c>
      <c r="G26" s="40">
        <f t="shared" si="0"/>
        <v>1210</v>
      </c>
      <c r="H26" s="40">
        <f t="shared" si="0"/>
        <v>1287</v>
      </c>
      <c r="I26" s="40">
        <f t="shared" si="0"/>
        <v>1353</v>
      </c>
      <c r="J26" s="40">
        <f t="shared" si="0"/>
        <v>1410</v>
      </c>
      <c r="K26" s="40">
        <f t="shared" si="0"/>
        <v>1458</v>
      </c>
      <c r="L26" s="40">
        <f t="shared" si="0"/>
        <v>1500</v>
      </c>
      <c r="M26" s="40">
        <f t="shared" si="0"/>
        <v>1536</v>
      </c>
      <c r="N26" s="44">
        <f t="shared" si="0"/>
        <v>1566</v>
      </c>
      <c r="O26" s="42">
        <f t="shared" si="0"/>
        <v>1593</v>
      </c>
      <c r="P26" s="40">
        <f t="shared" si="0"/>
        <v>1615</v>
      </c>
      <c r="Q26" s="40">
        <f t="shared" si="0"/>
        <v>1634</v>
      </c>
    </row>
    <row r="27" spans="1:17" ht="14.65" thickBot="1" x14ac:dyDescent="0.5">
      <c r="A27" s="14" t="s">
        <v>11</v>
      </c>
      <c r="B27" s="33">
        <v>0</v>
      </c>
      <c r="C27" s="34">
        <f>$B$19*$B$15</f>
        <v>800</v>
      </c>
      <c r="D27" s="34">
        <f t="shared" ref="D27:Q27" si="1">$B$19*$B$15</f>
        <v>800</v>
      </c>
      <c r="E27" s="34">
        <f t="shared" si="1"/>
        <v>800</v>
      </c>
      <c r="F27" s="34">
        <f t="shared" si="1"/>
        <v>800</v>
      </c>
      <c r="G27" s="34">
        <f t="shared" si="1"/>
        <v>800</v>
      </c>
      <c r="H27" s="34">
        <f t="shared" si="1"/>
        <v>800</v>
      </c>
      <c r="I27" s="34">
        <f t="shared" si="1"/>
        <v>800</v>
      </c>
      <c r="J27" s="34">
        <f t="shared" si="1"/>
        <v>800</v>
      </c>
      <c r="K27" s="34">
        <f t="shared" si="1"/>
        <v>800</v>
      </c>
      <c r="L27" s="34">
        <f t="shared" si="1"/>
        <v>800</v>
      </c>
      <c r="M27" s="34">
        <f t="shared" si="1"/>
        <v>800</v>
      </c>
      <c r="N27" s="45">
        <f t="shared" si="1"/>
        <v>800</v>
      </c>
      <c r="O27" s="34">
        <f t="shared" si="1"/>
        <v>800</v>
      </c>
      <c r="P27" s="34">
        <f t="shared" si="1"/>
        <v>800</v>
      </c>
      <c r="Q27" s="34">
        <f t="shared" si="1"/>
        <v>800</v>
      </c>
    </row>
    <row r="28" spans="1:17" ht="14.25" x14ac:dyDescent="0.45">
      <c r="A28" s="16" t="s">
        <v>10</v>
      </c>
      <c r="B28" s="35">
        <f t="shared" ref="B28:Q28" si="2">MIN(B27,B26)*$B$8</f>
        <v>0</v>
      </c>
      <c r="C28" s="35">
        <f t="shared" si="2"/>
        <v>3750000</v>
      </c>
      <c r="D28" s="35">
        <f t="shared" si="2"/>
        <v>4000000</v>
      </c>
      <c r="E28" s="35">
        <f t="shared" si="2"/>
        <v>4000000</v>
      </c>
      <c r="F28" s="35">
        <f t="shared" si="2"/>
        <v>4000000</v>
      </c>
      <c r="G28" s="35">
        <f t="shared" si="2"/>
        <v>4000000</v>
      </c>
      <c r="H28" s="35">
        <f t="shared" si="2"/>
        <v>4000000</v>
      </c>
      <c r="I28" s="35">
        <f t="shared" si="2"/>
        <v>4000000</v>
      </c>
      <c r="J28" s="35">
        <f t="shared" si="2"/>
        <v>4000000</v>
      </c>
      <c r="K28" s="35">
        <f t="shared" si="2"/>
        <v>4000000</v>
      </c>
      <c r="L28" s="35">
        <f t="shared" si="2"/>
        <v>4000000</v>
      </c>
      <c r="M28" s="35">
        <f t="shared" si="2"/>
        <v>4000000</v>
      </c>
      <c r="N28" s="46">
        <f t="shared" si="2"/>
        <v>4000000</v>
      </c>
      <c r="O28" s="43">
        <f t="shared" si="2"/>
        <v>4000000</v>
      </c>
      <c r="P28" s="35">
        <f t="shared" si="2"/>
        <v>4000000</v>
      </c>
      <c r="Q28" s="35">
        <f t="shared" si="2"/>
        <v>4000000</v>
      </c>
    </row>
    <row r="29" spans="1:17" ht="14.25" x14ac:dyDescent="0.45">
      <c r="A29" s="14" t="s">
        <v>13</v>
      </c>
      <c r="B29" s="35">
        <f t="shared" ref="B29" si="3">-B27*$B$9</f>
        <v>0</v>
      </c>
      <c r="C29" s="35">
        <f>C27*$B$9</f>
        <v>-800000</v>
      </c>
      <c r="D29" s="35">
        <f t="shared" ref="D29:Q29" si="4">D27*$B$9</f>
        <v>-800000</v>
      </c>
      <c r="E29" s="35">
        <f t="shared" si="4"/>
        <v>-800000</v>
      </c>
      <c r="F29" s="35">
        <f t="shared" si="4"/>
        <v>-800000</v>
      </c>
      <c r="G29" s="35">
        <f t="shared" si="4"/>
        <v>-800000</v>
      </c>
      <c r="H29" s="35">
        <f t="shared" si="4"/>
        <v>-800000</v>
      </c>
      <c r="I29" s="35">
        <f t="shared" si="4"/>
        <v>-800000</v>
      </c>
      <c r="J29" s="35">
        <f t="shared" si="4"/>
        <v>-800000</v>
      </c>
      <c r="K29" s="35">
        <f t="shared" si="4"/>
        <v>-800000</v>
      </c>
      <c r="L29" s="35">
        <f t="shared" si="4"/>
        <v>-800000</v>
      </c>
      <c r="M29" s="35">
        <f t="shared" si="4"/>
        <v>-800000</v>
      </c>
      <c r="N29" s="35">
        <f t="shared" si="4"/>
        <v>-800000</v>
      </c>
      <c r="O29" s="35">
        <f t="shared" si="4"/>
        <v>-800000</v>
      </c>
      <c r="P29" s="35">
        <f t="shared" si="4"/>
        <v>-800000</v>
      </c>
      <c r="Q29" s="35">
        <f t="shared" si="4"/>
        <v>-800000</v>
      </c>
    </row>
    <row r="30" spans="1:17" ht="14.65" thickBot="1" x14ac:dyDescent="0.5">
      <c r="A30" s="18" t="s">
        <v>26</v>
      </c>
      <c r="B30" s="36">
        <f>$B$10</f>
        <v>-1800000</v>
      </c>
      <c r="C30" s="36">
        <f>$B$10</f>
        <v>-1800000</v>
      </c>
      <c r="D30" s="36">
        <f t="shared" ref="D30:Q30" si="5">$B$10</f>
        <v>-1800000</v>
      </c>
      <c r="E30" s="36">
        <f t="shared" si="5"/>
        <v>-1800000</v>
      </c>
      <c r="F30" s="36">
        <f t="shared" si="5"/>
        <v>-1800000</v>
      </c>
      <c r="G30" s="36">
        <f t="shared" si="5"/>
        <v>-1800000</v>
      </c>
      <c r="H30" s="36">
        <f t="shared" si="5"/>
        <v>-1800000</v>
      </c>
      <c r="I30" s="36">
        <f t="shared" si="5"/>
        <v>-1800000</v>
      </c>
      <c r="J30" s="36">
        <f t="shared" si="5"/>
        <v>-1800000</v>
      </c>
      <c r="K30" s="36">
        <f t="shared" si="5"/>
        <v>-1800000</v>
      </c>
      <c r="L30" s="36">
        <f t="shared" si="5"/>
        <v>-1800000</v>
      </c>
      <c r="M30" s="36">
        <f t="shared" si="5"/>
        <v>-1800000</v>
      </c>
      <c r="N30" s="47">
        <f t="shared" si="5"/>
        <v>-1800000</v>
      </c>
      <c r="O30" s="36">
        <f t="shared" si="5"/>
        <v>-1800000</v>
      </c>
      <c r="P30" s="36">
        <f t="shared" si="5"/>
        <v>-1800000</v>
      </c>
      <c r="Q30" s="36">
        <f t="shared" si="5"/>
        <v>-1800000</v>
      </c>
    </row>
    <row r="31" spans="1:17" ht="14.65" thickBot="1" x14ac:dyDescent="0.5">
      <c r="A31" s="37" t="s">
        <v>199</v>
      </c>
      <c r="B31" s="36">
        <f>SUM(B28:B30)</f>
        <v>-1800000</v>
      </c>
      <c r="C31" s="36">
        <f>SUM(C28:C30)</f>
        <v>1150000</v>
      </c>
      <c r="D31" s="36">
        <f t="shared" ref="D31:N31" si="6">SUM(D28:D30)</f>
        <v>1400000</v>
      </c>
      <c r="E31" s="36">
        <f t="shared" si="6"/>
        <v>1400000</v>
      </c>
      <c r="F31" s="36">
        <f t="shared" si="6"/>
        <v>1400000</v>
      </c>
      <c r="G31" s="36">
        <f t="shared" si="6"/>
        <v>1400000</v>
      </c>
      <c r="H31" s="36">
        <f t="shared" si="6"/>
        <v>1400000</v>
      </c>
      <c r="I31" s="36">
        <f t="shared" si="6"/>
        <v>1400000</v>
      </c>
      <c r="J31" s="36">
        <f t="shared" si="6"/>
        <v>1400000</v>
      </c>
      <c r="K31" s="36">
        <f t="shared" si="6"/>
        <v>1400000</v>
      </c>
      <c r="L31" s="36">
        <f t="shared" si="6"/>
        <v>1400000</v>
      </c>
      <c r="M31" s="36">
        <f t="shared" si="6"/>
        <v>1400000</v>
      </c>
      <c r="N31" s="47">
        <f t="shared" si="6"/>
        <v>1400000</v>
      </c>
      <c r="O31" s="36">
        <f t="shared" ref="O31" si="7">SUM(O28:O30)</f>
        <v>1400000</v>
      </c>
      <c r="P31" s="36">
        <f t="shared" ref="P31" si="8">SUM(P28:P30)</f>
        <v>1400000</v>
      </c>
      <c r="Q31" s="36">
        <f t="shared" ref="Q31" si="9">SUM(Q28:Q30)</f>
        <v>1400000</v>
      </c>
    </row>
    <row r="32" spans="1:17" ht="14.65" thickBot="1" x14ac:dyDescent="0.5">
      <c r="A32" s="37" t="s">
        <v>173</v>
      </c>
      <c r="B32" s="32">
        <f>B31+NPV(B17,C31:Q31)</f>
        <v>7511995.9995367173</v>
      </c>
    </row>
    <row r="33" spans="1:5" ht="13.15" thickBot="1" x14ac:dyDescent="0.4"/>
    <row r="34" spans="1:5" ht="14.25" x14ac:dyDescent="0.45">
      <c r="A34" s="88" t="s">
        <v>72</v>
      </c>
      <c r="B34" s="5" t="s">
        <v>14</v>
      </c>
      <c r="C34" s="30">
        <f>B15*B12</f>
        <v>-1600000</v>
      </c>
    </row>
    <row r="35" spans="1:5" ht="14.65" thickBot="1" x14ac:dyDescent="0.5">
      <c r="A35" s="89"/>
      <c r="B35" s="6" t="s">
        <v>15</v>
      </c>
      <c r="C35" s="31">
        <f>(B19-2)*B15*B12*(1+B13)</f>
        <v>-4160000</v>
      </c>
    </row>
    <row r="36" spans="1:5" ht="13.15" thickBot="1" x14ac:dyDescent="0.4"/>
    <row r="37" spans="1:5" ht="14.65" thickBot="1" x14ac:dyDescent="0.5">
      <c r="A37" s="17" t="s">
        <v>74</v>
      </c>
      <c r="B37" s="29">
        <f>IF(B19&lt;=2,B31+(B19*C34)+NPV(B17,C31:Q31),B31+(2*C34)+C35+NPV(B17,C31:Q31))</f>
        <v>151995.99953671731</v>
      </c>
    </row>
    <row r="41" spans="1:5" x14ac:dyDescent="0.35">
      <c r="A41" s="49" t="s">
        <v>201</v>
      </c>
      <c r="B41" s="50">
        <f>B37</f>
        <v>151995.99953671731</v>
      </c>
      <c r="E41" s="48"/>
    </row>
    <row r="42" spans="1:5" x14ac:dyDescent="0.35">
      <c r="A42" s="49">
        <v>1</v>
      </c>
      <c r="B42" s="49">
        <f t="dataTable" ref="B42:B51" dt2D="0" dtr="0" r1="B19"/>
        <v>-10210864.489465002</v>
      </c>
      <c r="D42" s="51"/>
    </row>
    <row r="43" spans="1:5" x14ac:dyDescent="0.35">
      <c r="A43" s="49">
        <v>2</v>
      </c>
      <c r="B43" s="49">
        <v>-6362172.8978930004</v>
      </c>
      <c r="D43" s="51"/>
    </row>
    <row r="44" spans="1:5" x14ac:dyDescent="0.35">
      <c r="A44" s="49">
        <v>3</v>
      </c>
      <c r="B44" s="49">
        <v>-2993481.3063209988</v>
      </c>
      <c r="D44" s="51"/>
    </row>
    <row r="45" spans="1:5" x14ac:dyDescent="0.35">
      <c r="A45" s="49">
        <v>4</v>
      </c>
      <c r="B45" s="49">
        <v>151995.99953671731</v>
      </c>
      <c r="D45" s="51"/>
    </row>
    <row r="46" spans="1:5" x14ac:dyDescent="0.35">
      <c r="A46" s="49">
        <v>5</v>
      </c>
      <c r="B46" s="49">
        <v>2201331.7237617746</v>
      </c>
      <c r="D46" s="51"/>
    </row>
    <row r="47" spans="1:5" x14ac:dyDescent="0.35">
      <c r="A47" s="54">
        <v>6</v>
      </c>
      <c r="B47" s="54">
        <v>2967368.3343362771</v>
      </c>
      <c r="D47" s="51"/>
    </row>
    <row r="48" spans="1:5" x14ac:dyDescent="0.35">
      <c r="A48" s="49">
        <v>7</v>
      </c>
      <c r="B48" s="49">
        <v>2367106.417279847</v>
      </c>
      <c r="D48" s="51"/>
    </row>
    <row r="49" spans="1:4" x14ac:dyDescent="0.35">
      <c r="A49" s="53">
        <v>8</v>
      </c>
      <c r="B49" s="53">
        <v>227684.45161307603</v>
      </c>
      <c r="D49" s="52"/>
    </row>
    <row r="50" spans="1:4" x14ac:dyDescent="0.35">
      <c r="A50" s="49">
        <v>9</v>
      </c>
      <c r="B50" s="49">
        <v>-3168083.5959188193</v>
      </c>
      <c r="D50" s="51"/>
    </row>
    <row r="51" spans="1:4" x14ac:dyDescent="0.35">
      <c r="A51" s="49">
        <v>10</v>
      </c>
      <c r="B51" s="49">
        <v>-6610256.4938118197</v>
      </c>
      <c r="D51" s="51"/>
    </row>
  </sheetData>
  <mergeCells count="1">
    <mergeCell ref="A34:A35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7AFD-5897-4D2F-88A0-824FA7B0DC82}">
  <dimension ref="A1:Q83"/>
  <sheetViews>
    <sheetView workbookViewId="0">
      <selection activeCell="A23" sqref="A23"/>
    </sheetView>
  </sheetViews>
  <sheetFormatPr defaultColWidth="8.86328125" defaultRowHeight="12.75" x14ac:dyDescent="0.35"/>
  <cols>
    <col min="1" max="1" width="31.9296875" customWidth="1"/>
    <col min="2" max="2" width="28.73046875" customWidth="1"/>
    <col min="3" max="3" width="14.265625" customWidth="1"/>
    <col min="4" max="4" width="14" bestFit="1" customWidth="1"/>
    <col min="5" max="5" width="14.265625" customWidth="1"/>
    <col min="6" max="6" width="15.265625" customWidth="1"/>
    <col min="7" max="7" width="16.86328125" customWidth="1"/>
    <col min="8" max="10" width="15.3984375" customWidth="1"/>
    <col min="11" max="22" width="14.3984375" bestFit="1" customWidth="1"/>
  </cols>
  <sheetData>
    <row r="1" spans="1:11" ht="17.649999999999999" x14ac:dyDescent="0.5">
      <c r="A1" s="28" t="s">
        <v>202</v>
      </c>
      <c r="D1" s="4"/>
      <c r="E1" s="4"/>
    </row>
    <row r="3" spans="1:11" ht="14.25" x14ac:dyDescent="0.45">
      <c r="A3" s="12" t="s">
        <v>17</v>
      </c>
      <c r="B3" s="8">
        <v>750</v>
      </c>
      <c r="C3" t="s">
        <v>0</v>
      </c>
      <c r="J3" t="s">
        <v>21</v>
      </c>
    </row>
    <row r="4" spans="1:11" ht="14.25" x14ac:dyDescent="0.45">
      <c r="A4" s="12" t="s">
        <v>23</v>
      </c>
      <c r="B4" s="8">
        <v>750</v>
      </c>
      <c r="C4" t="s">
        <v>0</v>
      </c>
      <c r="J4" t="s">
        <v>20</v>
      </c>
    </row>
    <row r="5" spans="1:11" ht="14.25" x14ac:dyDescent="0.45">
      <c r="A5" s="12" t="s">
        <v>22</v>
      </c>
      <c r="B5" s="8">
        <v>250</v>
      </c>
      <c r="C5" t="s">
        <v>0</v>
      </c>
      <c r="J5" t="s">
        <v>18</v>
      </c>
      <c r="K5">
        <f>B4+B5</f>
        <v>1000</v>
      </c>
    </row>
    <row r="6" spans="1:11" ht="14.25" x14ac:dyDescent="0.45">
      <c r="A6" s="13" t="s">
        <v>200</v>
      </c>
      <c r="B6" s="39">
        <v>1</v>
      </c>
    </row>
    <row r="7" spans="1:11" x14ac:dyDescent="0.35">
      <c r="J7" t="s">
        <v>19</v>
      </c>
      <c r="K7">
        <f>-LN(B5/(B4+B5))/9</f>
        <v>0.15403270679109896</v>
      </c>
    </row>
    <row r="8" spans="1:11" ht="14.25" x14ac:dyDescent="0.45">
      <c r="A8" s="12" t="s">
        <v>1</v>
      </c>
      <c r="B8" s="41">
        <v>5000</v>
      </c>
      <c r="C8" t="s">
        <v>2</v>
      </c>
    </row>
    <row r="9" spans="1:11" ht="14.25" x14ac:dyDescent="0.45">
      <c r="A9" s="12" t="s">
        <v>3</v>
      </c>
      <c r="B9" s="38">
        <v>-1000</v>
      </c>
      <c r="C9" t="s">
        <v>4</v>
      </c>
    </row>
    <row r="10" spans="1:11" ht="14.25" x14ac:dyDescent="0.45">
      <c r="A10" s="12" t="s">
        <v>25</v>
      </c>
      <c r="B10" s="38">
        <v>-1800000</v>
      </c>
      <c r="C10" t="s">
        <v>24</v>
      </c>
    </row>
    <row r="11" spans="1:11" x14ac:dyDescent="0.35">
      <c r="A11" s="12"/>
    </row>
    <row r="12" spans="1:11" ht="14.25" x14ac:dyDescent="0.45">
      <c r="A12" s="13" t="s">
        <v>72</v>
      </c>
      <c r="B12" s="38">
        <v>-8000</v>
      </c>
      <c r="C12" t="s">
        <v>5</v>
      </c>
    </row>
    <row r="13" spans="1:11" ht="14.25" x14ac:dyDescent="0.45">
      <c r="A13" s="13" t="s">
        <v>73</v>
      </c>
      <c r="B13" s="9">
        <v>0.3</v>
      </c>
      <c r="C13" t="s">
        <v>61</v>
      </c>
    </row>
    <row r="14" spans="1:11" x14ac:dyDescent="0.35">
      <c r="A14" s="12"/>
    </row>
    <row r="15" spans="1:11" ht="14.25" x14ac:dyDescent="0.45">
      <c r="A15" s="12" t="s">
        <v>6</v>
      </c>
      <c r="B15" s="8">
        <v>200</v>
      </c>
      <c r="C15" t="s">
        <v>7</v>
      </c>
    </row>
    <row r="16" spans="1:11" x14ac:dyDescent="0.35">
      <c r="A16" s="12"/>
    </row>
    <row r="17" spans="1:17" ht="14.25" x14ac:dyDescent="0.45">
      <c r="A17" s="13" t="s">
        <v>16</v>
      </c>
      <c r="B17" s="11">
        <v>0.12</v>
      </c>
    </row>
    <row r="18" spans="1:17" x14ac:dyDescent="0.35">
      <c r="A18" s="12"/>
    </row>
    <row r="19" spans="1:17" ht="14.25" x14ac:dyDescent="0.45">
      <c r="A19" s="12" t="s">
        <v>11</v>
      </c>
      <c r="B19" s="10">
        <v>6</v>
      </c>
      <c r="C19" t="s">
        <v>12</v>
      </c>
    </row>
    <row r="20" spans="1:17" x14ac:dyDescent="0.35">
      <c r="F20" s="3"/>
    </row>
    <row r="24" spans="1:17" ht="13.15" thickBot="1" x14ac:dyDescent="0.4">
      <c r="G24" s="1"/>
      <c r="M24" t="s">
        <v>27</v>
      </c>
    </row>
    <row r="25" spans="1:17" ht="14.65" thickBot="1" x14ac:dyDescent="0.5">
      <c r="A25" s="17" t="s">
        <v>8</v>
      </c>
      <c r="B25" s="26">
        <v>0</v>
      </c>
      <c r="C25" s="27">
        <v>1</v>
      </c>
      <c r="D25" s="26">
        <v>2</v>
      </c>
      <c r="E25" s="27">
        <v>3</v>
      </c>
      <c r="F25" s="26">
        <v>4</v>
      </c>
      <c r="G25" s="26">
        <v>5</v>
      </c>
      <c r="H25" s="26">
        <v>6</v>
      </c>
      <c r="I25" s="26">
        <v>7</v>
      </c>
      <c r="J25" s="26">
        <v>8</v>
      </c>
      <c r="K25" s="26">
        <v>9</v>
      </c>
      <c r="L25" s="26">
        <v>10</v>
      </c>
      <c r="M25" s="26">
        <v>11</v>
      </c>
      <c r="N25" s="26">
        <v>12</v>
      </c>
      <c r="O25" s="26">
        <v>13</v>
      </c>
      <c r="P25" s="26">
        <v>14</v>
      </c>
      <c r="Q25" s="26">
        <v>15</v>
      </c>
    </row>
    <row r="26" spans="1:17" ht="14.25" x14ac:dyDescent="0.45">
      <c r="A26" s="15" t="s">
        <v>9</v>
      </c>
      <c r="B26" s="40"/>
      <c r="C26" s="40">
        <f>ROUND((SUM($B$3:$B$5)-$K$5*EXP(-$K$7*(C25-1)))*$B$6,0)</f>
        <v>750</v>
      </c>
      <c r="D26" s="40">
        <f>ROUND((SUM($B$3:$B$5)-$K$5*EXP(-$K$7*(D25-1)))*$B$6,0)</f>
        <v>893</v>
      </c>
      <c r="E26" s="40">
        <f t="shared" ref="E26:Q26" si="0">ROUND((SUM($B$3:$B$5)-$K$5*EXP(-$K$7*(E25-1)))*$B$6,0)</f>
        <v>1015</v>
      </c>
      <c r="F26" s="40">
        <f t="shared" si="0"/>
        <v>1120</v>
      </c>
      <c r="G26" s="40">
        <f t="shared" si="0"/>
        <v>1210</v>
      </c>
      <c r="H26" s="40">
        <f t="shared" si="0"/>
        <v>1287</v>
      </c>
      <c r="I26" s="40">
        <f t="shared" si="0"/>
        <v>1353</v>
      </c>
      <c r="J26" s="40">
        <f t="shared" si="0"/>
        <v>1410</v>
      </c>
      <c r="K26" s="40">
        <f t="shared" si="0"/>
        <v>1458</v>
      </c>
      <c r="L26" s="40">
        <f t="shared" si="0"/>
        <v>1500</v>
      </c>
      <c r="M26" s="40">
        <f t="shared" si="0"/>
        <v>1536</v>
      </c>
      <c r="N26" s="44">
        <f t="shared" si="0"/>
        <v>1566</v>
      </c>
      <c r="O26" s="42">
        <f t="shared" si="0"/>
        <v>1593</v>
      </c>
      <c r="P26" s="40">
        <f t="shared" si="0"/>
        <v>1615</v>
      </c>
      <c r="Q26" s="40">
        <f t="shared" si="0"/>
        <v>1634</v>
      </c>
    </row>
    <row r="27" spans="1:17" ht="14.65" thickBot="1" x14ac:dyDescent="0.5">
      <c r="A27" s="14" t="s">
        <v>11</v>
      </c>
      <c r="B27" s="33">
        <v>0</v>
      </c>
      <c r="C27" s="34">
        <f>$B$19*$B$15</f>
        <v>1200</v>
      </c>
      <c r="D27" s="34">
        <f t="shared" ref="D27:Q27" si="1">$B$19*$B$15</f>
        <v>1200</v>
      </c>
      <c r="E27" s="34">
        <f t="shared" si="1"/>
        <v>1200</v>
      </c>
      <c r="F27" s="34">
        <f t="shared" si="1"/>
        <v>1200</v>
      </c>
      <c r="G27" s="34">
        <f t="shared" si="1"/>
        <v>1200</v>
      </c>
      <c r="H27" s="34">
        <f t="shared" si="1"/>
        <v>1200</v>
      </c>
      <c r="I27" s="34">
        <f t="shared" si="1"/>
        <v>1200</v>
      </c>
      <c r="J27" s="34">
        <f t="shared" si="1"/>
        <v>1200</v>
      </c>
      <c r="K27" s="34">
        <f t="shared" si="1"/>
        <v>1200</v>
      </c>
      <c r="L27" s="34">
        <f t="shared" si="1"/>
        <v>1200</v>
      </c>
      <c r="M27" s="34">
        <f t="shared" si="1"/>
        <v>1200</v>
      </c>
      <c r="N27" s="45">
        <f t="shared" si="1"/>
        <v>1200</v>
      </c>
      <c r="O27" s="34">
        <f t="shared" si="1"/>
        <v>1200</v>
      </c>
      <c r="P27" s="34">
        <f t="shared" si="1"/>
        <v>1200</v>
      </c>
      <c r="Q27" s="34">
        <f t="shared" si="1"/>
        <v>1200</v>
      </c>
    </row>
    <row r="28" spans="1:17" ht="14.25" x14ac:dyDescent="0.45">
      <c r="A28" s="16" t="s">
        <v>10</v>
      </c>
      <c r="B28" s="35">
        <f t="shared" ref="B28:Q28" si="2">MIN(B27,B26)*$B$8</f>
        <v>0</v>
      </c>
      <c r="C28" s="35">
        <f t="shared" si="2"/>
        <v>3750000</v>
      </c>
      <c r="D28" s="35">
        <f t="shared" si="2"/>
        <v>4465000</v>
      </c>
      <c r="E28" s="35">
        <f t="shared" si="2"/>
        <v>5075000</v>
      </c>
      <c r="F28" s="35">
        <f t="shared" si="2"/>
        <v>5600000</v>
      </c>
      <c r="G28" s="35">
        <f t="shared" si="2"/>
        <v>6000000</v>
      </c>
      <c r="H28" s="35">
        <f t="shared" si="2"/>
        <v>6000000</v>
      </c>
      <c r="I28" s="35">
        <f t="shared" si="2"/>
        <v>6000000</v>
      </c>
      <c r="J28" s="35">
        <f t="shared" si="2"/>
        <v>6000000</v>
      </c>
      <c r="K28" s="35">
        <f t="shared" si="2"/>
        <v>6000000</v>
      </c>
      <c r="L28" s="35">
        <f t="shared" si="2"/>
        <v>6000000</v>
      </c>
      <c r="M28" s="35">
        <f t="shared" si="2"/>
        <v>6000000</v>
      </c>
      <c r="N28" s="46">
        <f t="shared" si="2"/>
        <v>6000000</v>
      </c>
      <c r="O28" s="43">
        <f t="shared" si="2"/>
        <v>6000000</v>
      </c>
      <c r="P28" s="35">
        <f t="shared" si="2"/>
        <v>6000000</v>
      </c>
      <c r="Q28" s="35">
        <f t="shared" si="2"/>
        <v>6000000</v>
      </c>
    </row>
    <row r="29" spans="1:17" ht="14.25" x14ac:dyDescent="0.45">
      <c r="A29" s="14" t="s">
        <v>13</v>
      </c>
      <c r="B29" s="35">
        <f t="shared" ref="B29" si="3">-B27*$B$9</f>
        <v>0</v>
      </c>
      <c r="C29" s="35">
        <f>C27*$B$9</f>
        <v>-1200000</v>
      </c>
      <c r="D29" s="35">
        <f t="shared" ref="D29:Q29" si="4">D27*$B$9</f>
        <v>-1200000</v>
      </c>
      <c r="E29" s="35">
        <f t="shared" si="4"/>
        <v>-1200000</v>
      </c>
      <c r="F29" s="35">
        <f t="shared" si="4"/>
        <v>-1200000</v>
      </c>
      <c r="G29" s="35">
        <f t="shared" si="4"/>
        <v>-1200000</v>
      </c>
      <c r="H29" s="35">
        <f t="shared" si="4"/>
        <v>-1200000</v>
      </c>
      <c r="I29" s="35">
        <f t="shared" si="4"/>
        <v>-1200000</v>
      </c>
      <c r="J29" s="35">
        <f t="shared" si="4"/>
        <v>-1200000</v>
      </c>
      <c r="K29" s="35">
        <f t="shared" si="4"/>
        <v>-1200000</v>
      </c>
      <c r="L29" s="35">
        <f t="shared" si="4"/>
        <v>-1200000</v>
      </c>
      <c r="M29" s="35">
        <f t="shared" si="4"/>
        <v>-1200000</v>
      </c>
      <c r="N29" s="35">
        <f t="shared" si="4"/>
        <v>-1200000</v>
      </c>
      <c r="O29" s="35">
        <f t="shared" si="4"/>
        <v>-1200000</v>
      </c>
      <c r="P29" s="35">
        <f t="shared" si="4"/>
        <v>-1200000</v>
      </c>
      <c r="Q29" s="35">
        <f t="shared" si="4"/>
        <v>-1200000</v>
      </c>
    </row>
    <row r="30" spans="1:17" ht="14.65" thickBot="1" x14ac:dyDescent="0.5">
      <c r="A30" s="18" t="s">
        <v>26</v>
      </c>
      <c r="B30" s="36">
        <f>$B$10</f>
        <v>-1800000</v>
      </c>
      <c r="C30" s="36">
        <f>$B$10</f>
        <v>-1800000</v>
      </c>
      <c r="D30" s="36">
        <f t="shared" ref="D30:Q30" si="5">$B$10</f>
        <v>-1800000</v>
      </c>
      <c r="E30" s="36">
        <f t="shared" si="5"/>
        <v>-1800000</v>
      </c>
      <c r="F30" s="36">
        <f t="shared" si="5"/>
        <v>-1800000</v>
      </c>
      <c r="G30" s="36">
        <f t="shared" si="5"/>
        <v>-1800000</v>
      </c>
      <c r="H30" s="36">
        <f t="shared" si="5"/>
        <v>-1800000</v>
      </c>
      <c r="I30" s="36">
        <f t="shared" si="5"/>
        <v>-1800000</v>
      </c>
      <c r="J30" s="36">
        <f t="shared" si="5"/>
        <v>-1800000</v>
      </c>
      <c r="K30" s="36">
        <f t="shared" si="5"/>
        <v>-1800000</v>
      </c>
      <c r="L30" s="36">
        <f t="shared" si="5"/>
        <v>-1800000</v>
      </c>
      <c r="M30" s="36">
        <f t="shared" si="5"/>
        <v>-1800000</v>
      </c>
      <c r="N30" s="47">
        <f t="shared" si="5"/>
        <v>-1800000</v>
      </c>
      <c r="O30" s="36">
        <f t="shared" si="5"/>
        <v>-1800000</v>
      </c>
      <c r="P30" s="36">
        <f t="shared" si="5"/>
        <v>-1800000</v>
      </c>
      <c r="Q30" s="36">
        <f t="shared" si="5"/>
        <v>-1800000</v>
      </c>
    </row>
    <row r="31" spans="1:17" ht="14.65" thickBot="1" x14ac:dyDescent="0.5">
      <c r="A31" s="37" t="s">
        <v>199</v>
      </c>
      <c r="B31" s="36">
        <f>SUM(B28:B30)</f>
        <v>-1800000</v>
      </c>
      <c r="C31" s="36">
        <f>SUM(C28:C30)</f>
        <v>750000</v>
      </c>
      <c r="D31" s="36">
        <f t="shared" ref="D31:Q31" si="6">SUM(D28:D30)</f>
        <v>1465000</v>
      </c>
      <c r="E31" s="36">
        <f t="shared" si="6"/>
        <v>2075000</v>
      </c>
      <c r="F31" s="36">
        <f t="shared" si="6"/>
        <v>2600000</v>
      </c>
      <c r="G31" s="36">
        <f t="shared" si="6"/>
        <v>3000000</v>
      </c>
      <c r="H31" s="36">
        <f t="shared" si="6"/>
        <v>3000000</v>
      </c>
      <c r="I31" s="36">
        <f t="shared" si="6"/>
        <v>3000000</v>
      </c>
      <c r="J31" s="36">
        <f t="shared" si="6"/>
        <v>3000000</v>
      </c>
      <c r="K31" s="36">
        <f t="shared" si="6"/>
        <v>3000000</v>
      </c>
      <c r="L31" s="36">
        <f t="shared" si="6"/>
        <v>3000000</v>
      </c>
      <c r="M31" s="36">
        <f t="shared" si="6"/>
        <v>3000000</v>
      </c>
      <c r="N31" s="47">
        <f t="shared" si="6"/>
        <v>3000000</v>
      </c>
      <c r="O31" s="36">
        <f t="shared" si="6"/>
        <v>3000000</v>
      </c>
      <c r="P31" s="36">
        <f t="shared" si="6"/>
        <v>3000000</v>
      </c>
      <c r="Q31" s="36">
        <f t="shared" si="6"/>
        <v>3000000</v>
      </c>
    </row>
    <row r="32" spans="1:17" ht="14.65" thickBot="1" x14ac:dyDescent="0.5">
      <c r="A32" s="37" t="s">
        <v>173</v>
      </c>
      <c r="B32" s="32">
        <f>B31+NPV(B17,C31:Q31)</f>
        <v>14487368.334336277</v>
      </c>
    </row>
    <row r="33" spans="1:5" ht="13.15" thickBot="1" x14ac:dyDescent="0.4"/>
    <row r="34" spans="1:5" ht="14.25" x14ac:dyDescent="0.45">
      <c r="A34" s="88" t="s">
        <v>72</v>
      </c>
      <c r="B34" s="5" t="s">
        <v>14</v>
      </c>
      <c r="C34" s="30">
        <f>B15*B12</f>
        <v>-1600000</v>
      </c>
    </row>
    <row r="35" spans="1:5" ht="14.65" thickBot="1" x14ac:dyDescent="0.5">
      <c r="A35" s="89"/>
      <c r="B35" s="6" t="s">
        <v>15</v>
      </c>
      <c r="C35" s="31">
        <f>(B19-2)*B15*B12*(1+B13)</f>
        <v>-8320000</v>
      </c>
    </row>
    <row r="36" spans="1:5" ht="13.15" thickBot="1" x14ac:dyDescent="0.4"/>
    <row r="37" spans="1:5" ht="14.65" thickBot="1" x14ac:dyDescent="0.5">
      <c r="A37" s="17" t="s">
        <v>74</v>
      </c>
      <c r="B37" s="29" t="e" cm="1">
        <f t="array" aca="1" ref="B37" ca="1">_xll.RiskOutput("NPV / Level 6")+IF(B19&lt;=2,B31+(B19*C34)+NPV(B17,C31:Q31),B31+(2*C34)+C35+NPV(B17,C31:Q31))</f>
        <v>#NAME?</v>
      </c>
    </row>
    <row r="41" spans="1:5" x14ac:dyDescent="0.35">
      <c r="A41" s="49" t="s">
        <v>203</v>
      </c>
      <c r="B41" s="50" t="e">
        <f ca="1">B37</f>
        <v>#NAME?</v>
      </c>
      <c r="E41" s="48"/>
    </row>
    <row r="42" spans="1:5" ht="14.25" x14ac:dyDescent="0.45">
      <c r="A42" s="39">
        <v>0.5</v>
      </c>
      <c r="B42" s="50" t="e">
        <f t="dataTable" ref="B42:B52" dt2D="0" dtr="0" r1="B6" ca="1"/>
        <v>#NAME?</v>
      </c>
      <c r="C42" s="3"/>
      <c r="E42" s="48"/>
    </row>
    <row r="43" spans="1:5" ht="14.25" x14ac:dyDescent="0.45">
      <c r="A43" s="39">
        <v>0.6</v>
      </c>
      <c r="B43" s="49" t="e">
        <v>#NAME?</v>
      </c>
      <c r="C43" s="3"/>
      <c r="D43" s="51"/>
    </row>
    <row r="44" spans="1:5" ht="14.25" x14ac:dyDescent="0.45">
      <c r="A44" s="39">
        <v>0.7</v>
      </c>
      <c r="B44" s="49" t="e">
        <v>#NAME?</v>
      </c>
      <c r="C44" s="3"/>
      <c r="D44" s="51"/>
    </row>
    <row r="45" spans="1:5" ht="14.25" x14ac:dyDescent="0.45">
      <c r="A45" s="39">
        <v>0.8</v>
      </c>
      <c r="B45" s="49" t="e">
        <v>#NAME?</v>
      </c>
      <c r="C45" s="3"/>
      <c r="D45" s="51"/>
    </row>
    <row r="46" spans="1:5" ht="14.25" x14ac:dyDescent="0.45">
      <c r="A46" s="39">
        <v>0.9</v>
      </c>
      <c r="B46" s="49" t="e">
        <v>#NAME?</v>
      </c>
      <c r="C46" s="3"/>
      <c r="D46" s="51"/>
    </row>
    <row r="47" spans="1:5" ht="14.25" x14ac:dyDescent="0.45">
      <c r="A47" s="39">
        <v>1</v>
      </c>
      <c r="B47" s="49" t="e">
        <v>#NAME?</v>
      </c>
      <c r="C47" s="3"/>
      <c r="D47" s="51"/>
    </row>
    <row r="48" spans="1:5" ht="14.25" x14ac:dyDescent="0.45">
      <c r="A48" s="39">
        <v>1.1000000000000001</v>
      </c>
      <c r="B48" s="53" t="e">
        <v>#NAME?</v>
      </c>
      <c r="C48" s="3"/>
      <c r="D48" s="51"/>
    </row>
    <row r="49" spans="1:9" ht="14.25" x14ac:dyDescent="0.45">
      <c r="A49" s="39">
        <v>1.2</v>
      </c>
      <c r="B49" s="49" t="e">
        <v>#NAME?</v>
      </c>
      <c r="C49" s="3"/>
      <c r="D49" s="51"/>
    </row>
    <row r="50" spans="1:9" ht="14.25" x14ac:dyDescent="0.45">
      <c r="A50" s="39">
        <v>1.3</v>
      </c>
      <c r="B50" s="53" t="e">
        <v>#NAME?</v>
      </c>
      <c r="C50" s="3"/>
      <c r="D50" s="52"/>
    </row>
    <row r="51" spans="1:9" ht="14.25" x14ac:dyDescent="0.45">
      <c r="A51" s="39">
        <v>1.4</v>
      </c>
      <c r="B51" s="49" t="e">
        <v>#NAME?</v>
      </c>
      <c r="C51" s="3"/>
      <c r="D51" s="51"/>
    </row>
    <row r="52" spans="1:9" ht="14.25" x14ac:dyDescent="0.45">
      <c r="A52" s="39">
        <v>1.5</v>
      </c>
      <c r="B52" s="49" t="e">
        <v>#NAME?</v>
      </c>
      <c r="D52" s="51"/>
    </row>
    <row r="53" spans="1:9" x14ac:dyDescent="0.35">
      <c r="A53" s="52"/>
      <c r="B53" s="52"/>
    </row>
    <row r="54" spans="1:9" x14ac:dyDescent="0.35">
      <c r="A54" s="52"/>
      <c r="B54" s="52"/>
    </row>
    <row r="55" spans="1:9" x14ac:dyDescent="0.35">
      <c r="A55" s="52"/>
      <c r="B55" s="52"/>
    </row>
    <row r="57" spans="1:9" x14ac:dyDescent="0.35">
      <c r="A57" s="59"/>
      <c r="B57" s="3"/>
      <c r="C57" s="3"/>
      <c r="D57" s="3"/>
      <c r="E57" s="3"/>
      <c r="F57" s="3"/>
      <c r="G57" s="3"/>
      <c r="H57" s="3"/>
      <c r="I57" s="3"/>
    </row>
    <row r="58" spans="1:9" x14ac:dyDescent="0.35">
      <c r="A58" s="50" t="e">
        <f ca="1">B37</f>
        <v>#NAME?</v>
      </c>
      <c r="B58" s="3">
        <v>1</v>
      </c>
      <c r="C58" s="3">
        <v>2</v>
      </c>
      <c r="D58" s="3">
        <v>3</v>
      </c>
      <c r="E58" s="52">
        <v>4</v>
      </c>
      <c r="F58" s="52">
        <v>5</v>
      </c>
      <c r="G58" s="52">
        <v>6</v>
      </c>
      <c r="H58" s="52">
        <v>7</v>
      </c>
      <c r="I58" s="3"/>
    </row>
    <row r="59" spans="1:9" ht="14.25" x14ac:dyDescent="0.45">
      <c r="A59" s="39">
        <v>0.5</v>
      </c>
      <c r="B59" s="3" t="e">
        <f t="dataTable" ref="B59:H69" dt2D="1" dtr="1" r1="B19" r2="B6" ca="1"/>
        <v>#NAME?</v>
      </c>
      <c r="C59" s="3" t="e">
        <v>#NAME?</v>
      </c>
      <c r="D59" s="3" t="e">
        <v>#NAME?</v>
      </c>
      <c r="E59" s="3" t="e">
        <v>#NAME?</v>
      </c>
      <c r="F59" s="3" t="e">
        <v>#NAME?</v>
      </c>
      <c r="G59" s="3" t="e">
        <v>#NAME?</v>
      </c>
      <c r="H59" s="3" t="e">
        <v>#NAME?</v>
      </c>
      <c r="I59" s="60"/>
    </row>
    <row r="60" spans="1:9" ht="14.25" x14ac:dyDescent="0.45">
      <c r="A60" s="39">
        <v>0.6</v>
      </c>
      <c r="B60" s="3" t="e">
        <v>#NAME?</v>
      </c>
      <c r="C60" s="3" t="e">
        <v>#NAME?</v>
      </c>
      <c r="D60" s="3" t="e">
        <v>#NAME?</v>
      </c>
      <c r="E60" s="3" t="e">
        <v>#NAME?</v>
      </c>
      <c r="F60" s="3" t="e">
        <v>#NAME?</v>
      </c>
      <c r="G60" s="3" t="e">
        <v>#NAME?</v>
      </c>
      <c r="H60" s="3" t="e">
        <v>#NAME?</v>
      </c>
      <c r="I60" s="60"/>
    </row>
    <row r="61" spans="1:9" ht="14.25" x14ac:dyDescent="0.45">
      <c r="A61" s="39">
        <v>0.7</v>
      </c>
      <c r="B61" s="3" t="e">
        <v>#NAME?</v>
      </c>
      <c r="C61" s="3" t="e">
        <v>#NAME?</v>
      </c>
      <c r="D61" s="3" t="e">
        <v>#NAME?</v>
      </c>
      <c r="E61" s="3" t="e">
        <v>#NAME?</v>
      </c>
      <c r="F61" s="3" t="e">
        <v>#NAME?</v>
      </c>
      <c r="G61" s="3" t="e">
        <v>#NAME?</v>
      </c>
      <c r="H61" s="3" t="e">
        <v>#NAME?</v>
      </c>
      <c r="I61" s="60"/>
    </row>
    <row r="62" spans="1:9" ht="14.25" x14ac:dyDescent="0.45">
      <c r="A62" s="39">
        <v>0.8</v>
      </c>
      <c r="B62" s="3" t="e">
        <v>#NAME?</v>
      </c>
      <c r="C62" s="3" t="e">
        <v>#NAME?</v>
      </c>
      <c r="D62" s="3" t="e">
        <v>#NAME?</v>
      </c>
      <c r="E62" s="3" t="e">
        <v>#NAME?</v>
      </c>
      <c r="F62" s="3" t="e">
        <v>#NAME?</v>
      </c>
      <c r="G62" s="3" t="e">
        <v>#NAME?</v>
      </c>
      <c r="H62" s="3" t="e">
        <v>#NAME?</v>
      </c>
      <c r="I62" s="60"/>
    </row>
    <row r="63" spans="1:9" ht="14.25" x14ac:dyDescent="0.45">
      <c r="A63" s="39">
        <v>0.9</v>
      </c>
      <c r="B63" s="3" t="e">
        <v>#NAME?</v>
      </c>
      <c r="C63" s="3" t="e">
        <v>#NAME?</v>
      </c>
      <c r="D63" s="3" t="e">
        <v>#NAME?</v>
      </c>
      <c r="E63" s="3" t="e">
        <v>#NAME?</v>
      </c>
      <c r="F63" s="3" t="e">
        <v>#NAME?</v>
      </c>
      <c r="G63" s="3" t="e">
        <v>#NAME?</v>
      </c>
      <c r="H63" s="3" t="e">
        <v>#NAME?</v>
      </c>
      <c r="I63" s="60"/>
    </row>
    <row r="64" spans="1:9" ht="14.25" x14ac:dyDescent="0.45">
      <c r="A64" s="39">
        <v>1</v>
      </c>
      <c r="B64" s="3" t="e">
        <v>#NAME?</v>
      </c>
      <c r="C64" s="3" t="e">
        <v>#NAME?</v>
      </c>
      <c r="D64" s="3" t="e">
        <v>#NAME?</v>
      </c>
      <c r="E64" s="3" t="e">
        <v>#NAME?</v>
      </c>
      <c r="F64" s="3" t="e">
        <v>#NAME?</v>
      </c>
      <c r="G64" s="3" t="e">
        <v>#NAME?</v>
      </c>
      <c r="H64" s="3" t="e">
        <v>#NAME?</v>
      </c>
      <c r="I64" s="60"/>
    </row>
    <row r="65" spans="1:9" ht="14.25" x14ac:dyDescent="0.45">
      <c r="A65" s="39">
        <v>1.1000000000000001</v>
      </c>
      <c r="B65" s="3" t="e">
        <v>#NAME?</v>
      </c>
      <c r="C65" s="3" t="e">
        <v>#NAME?</v>
      </c>
      <c r="D65" s="3" t="e">
        <v>#NAME?</v>
      </c>
      <c r="E65" s="3" t="e">
        <v>#NAME?</v>
      </c>
      <c r="F65" s="3" t="e">
        <v>#NAME?</v>
      </c>
      <c r="G65" s="3" t="e">
        <v>#NAME?</v>
      </c>
      <c r="H65" s="3" t="e">
        <v>#NAME?</v>
      </c>
      <c r="I65" s="60"/>
    </row>
    <row r="66" spans="1:9" ht="14.25" x14ac:dyDescent="0.45">
      <c r="A66" s="39">
        <v>1.2</v>
      </c>
      <c r="B66" s="3" t="e">
        <v>#NAME?</v>
      </c>
      <c r="C66" s="3" t="e">
        <v>#NAME?</v>
      </c>
      <c r="D66" s="3" t="e">
        <v>#NAME?</v>
      </c>
      <c r="E66" s="3" t="e">
        <v>#NAME?</v>
      </c>
      <c r="F66" s="3" t="e">
        <v>#NAME?</v>
      </c>
      <c r="G66" s="3" t="e">
        <v>#NAME?</v>
      </c>
      <c r="H66" s="3" t="e">
        <v>#NAME?</v>
      </c>
      <c r="I66" s="60"/>
    </row>
    <row r="67" spans="1:9" ht="14.25" x14ac:dyDescent="0.45">
      <c r="A67" s="39">
        <v>1.3</v>
      </c>
      <c r="B67" s="3" t="e">
        <v>#NAME?</v>
      </c>
      <c r="C67" s="3" t="e">
        <v>#NAME?</v>
      </c>
      <c r="D67" s="3" t="e">
        <v>#NAME?</v>
      </c>
      <c r="E67" s="3" t="e">
        <v>#NAME?</v>
      </c>
      <c r="F67" s="3" t="e">
        <v>#NAME?</v>
      </c>
      <c r="G67" s="3" t="e">
        <v>#NAME?</v>
      </c>
      <c r="H67" s="3" t="e">
        <v>#NAME?</v>
      </c>
      <c r="I67" s="60"/>
    </row>
    <row r="68" spans="1:9" ht="14.25" x14ac:dyDescent="0.45">
      <c r="A68" s="39">
        <v>1.4</v>
      </c>
      <c r="B68" s="3" t="e">
        <v>#NAME?</v>
      </c>
      <c r="C68" s="3" t="e">
        <v>#NAME?</v>
      </c>
      <c r="D68" s="3" t="e">
        <v>#NAME?</v>
      </c>
      <c r="E68" s="3" t="e">
        <v>#NAME?</v>
      </c>
      <c r="F68" s="3" t="e">
        <v>#NAME?</v>
      </c>
      <c r="G68" s="3" t="e">
        <v>#NAME?</v>
      </c>
      <c r="H68" s="3" t="e">
        <v>#NAME?</v>
      </c>
      <c r="I68" s="60"/>
    </row>
    <row r="69" spans="1:9" ht="14.25" x14ac:dyDescent="0.45">
      <c r="A69" s="39">
        <v>1.5</v>
      </c>
      <c r="B69" t="e">
        <v>#NAME?</v>
      </c>
      <c r="C69" t="e">
        <v>#NAME?</v>
      </c>
      <c r="D69" t="e">
        <v>#NAME?</v>
      </c>
      <c r="E69" t="e">
        <v>#NAME?</v>
      </c>
      <c r="F69" t="e">
        <v>#NAME?</v>
      </c>
      <c r="G69" t="e">
        <v>#NAME?</v>
      </c>
      <c r="H69" t="e">
        <v>#NAME?</v>
      </c>
      <c r="I69" s="60"/>
    </row>
    <row r="72" spans="1:9" x14ac:dyDescent="0.35">
      <c r="B72" s="52">
        <v>4</v>
      </c>
      <c r="C72" s="52">
        <v>5</v>
      </c>
      <c r="D72" s="52">
        <v>6</v>
      </c>
      <c r="E72" s="52">
        <v>7</v>
      </c>
    </row>
    <row r="73" spans="1:9" ht="14.25" x14ac:dyDescent="0.45">
      <c r="A73" s="39">
        <v>0.5</v>
      </c>
      <c r="B73" s="3">
        <v>-6434324.8334203474</v>
      </c>
      <c r="C73" s="3">
        <v>-9853806.8556643333</v>
      </c>
      <c r="D73" s="3">
        <v>-13295979.753557334</v>
      </c>
      <c r="E73" s="3">
        <v>-16738152.651450334</v>
      </c>
    </row>
    <row r="74" spans="1:9" ht="14.25" x14ac:dyDescent="0.45">
      <c r="A74" s="39">
        <v>0.6</v>
      </c>
      <c r="B74" s="3">
        <v>-3606943.6335379519</v>
      </c>
      <c r="C74" s="3">
        <v>-5762271.7239646828</v>
      </c>
      <c r="D74" s="3">
        <v>-9204444.6218576841</v>
      </c>
      <c r="E74" s="3">
        <v>-12646617.519750683</v>
      </c>
    </row>
    <row r="75" spans="1:9" ht="14.25" x14ac:dyDescent="0.45">
      <c r="A75" s="39">
        <v>0.7</v>
      </c>
      <c r="B75" s="3">
        <v>-1917596.5855840687</v>
      </c>
      <c r="C75" s="3">
        <v>-2417243.2421289086</v>
      </c>
      <c r="D75" s="3">
        <v>-5113731.8489651168</v>
      </c>
      <c r="E75" s="3">
        <v>-8555904.7468581162</v>
      </c>
    </row>
    <row r="76" spans="1:9" ht="14.25" x14ac:dyDescent="0.45">
      <c r="A76" s="39">
        <v>0.8</v>
      </c>
      <c r="B76" s="3">
        <v>-860440.22495307773</v>
      </c>
      <c r="C76" s="3">
        <v>-272130.78441933729</v>
      </c>
      <c r="D76" s="3">
        <v>-1408374.7553596813</v>
      </c>
      <c r="E76" s="3">
        <v>-4464182.6546001267</v>
      </c>
    </row>
    <row r="77" spans="1:9" ht="14.25" x14ac:dyDescent="0.45">
      <c r="A77" s="39">
        <v>0.9</v>
      </c>
      <c r="B77" s="3">
        <v>-182825.42903471179</v>
      </c>
      <c r="C77" s="3">
        <v>1201707.5437326226</v>
      </c>
      <c r="D77" s="3">
        <v>1137156.071443351</v>
      </c>
      <c r="E77" s="3">
        <v>-544972.48017358594</v>
      </c>
    </row>
    <row r="78" spans="1:9" ht="14.25" x14ac:dyDescent="0.45">
      <c r="A78" s="39">
        <v>1</v>
      </c>
      <c r="B78" s="3">
        <v>151995.99953671731</v>
      </c>
      <c r="C78" s="3">
        <v>2201331.7237617746</v>
      </c>
      <c r="D78" s="3">
        <v>2967368.3343362771</v>
      </c>
      <c r="E78" s="3">
        <v>2367106.417279847</v>
      </c>
    </row>
    <row r="79" spans="1:9" ht="14.25" x14ac:dyDescent="0.45">
      <c r="A79" s="39">
        <v>1.1000000000000001</v>
      </c>
      <c r="B79" s="3">
        <v>375210.28525100276</v>
      </c>
      <c r="C79" s="3">
        <v>2890904.4278434087</v>
      </c>
      <c r="D79" s="3">
        <v>4274156.1961646825</v>
      </c>
      <c r="E79" s="3">
        <v>4511419.0684321336</v>
      </c>
    </row>
    <row r="80" spans="1:9" ht="14.25" x14ac:dyDescent="0.45">
      <c r="A80" s="39">
        <v>1.2</v>
      </c>
      <c r="B80" s="3">
        <v>375210.28525100276</v>
      </c>
      <c r="C80" s="3">
        <v>3297473.3053944279</v>
      </c>
      <c r="D80" s="3">
        <v>5259117.7030888833</v>
      </c>
      <c r="E80" s="3">
        <v>6112093.1867891587</v>
      </c>
    </row>
    <row r="81" spans="1:5" ht="14.25" x14ac:dyDescent="0.45">
      <c r="A81" s="39">
        <v>1.3</v>
      </c>
      <c r="B81" s="3">
        <v>375210.28525100276</v>
      </c>
      <c r="C81" s="3">
        <v>3632294.733965857</v>
      </c>
      <c r="D81" s="3">
        <v>5952676.3765582666</v>
      </c>
      <c r="E81" s="3">
        <v>7346604.8485967405</v>
      </c>
    </row>
    <row r="82" spans="1:5" ht="14.25" x14ac:dyDescent="0.45">
      <c r="A82" s="39">
        <v>1.4</v>
      </c>
      <c r="B82" s="3">
        <v>375210.28525100276</v>
      </c>
      <c r="C82" s="3">
        <v>3743901.8768230006</v>
      </c>
      <c r="D82" s="3">
        <v>6442950.611252144</v>
      </c>
      <c r="E82" s="3">
        <v>8320889.6518037394</v>
      </c>
    </row>
    <row r="83" spans="1:5" ht="14.25" x14ac:dyDescent="0.45">
      <c r="A83" s="39">
        <v>1.5</v>
      </c>
      <c r="B83">
        <v>375210.28525100276</v>
      </c>
      <c r="C83">
        <v>3743901.8768230006</v>
      </c>
      <c r="D83">
        <v>6777772.0398235731</v>
      </c>
      <c r="E83">
        <v>9010462.3558853678</v>
      </c>
    </row>
  </sheetData>
  <mergeCells count="1">
    <mergeCell ref="A34:A35"/>
  </mergeCells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9562-B308-4FDC-9454-AF971AEECD71}">
  <dimension ref="A1:Q100"/>
  <sheetViews>
    <sheetView topLeftCell="A43" workbookViewId="0">
      <selection activeCell="C43" sqref="C43"/>
    </sheetView>
  </sheetViews>
  <sheetFormatPr defaultColWidth="8.86328125" defaultRowHeight="12.75" x14ac:dyDescent="0.35"/>
  <cols>
    <col min="1" max="1" width="30.06640625" customWidth="1"/>
    <col min="2" max="2" width="28.59765625" customWidth="1"/>
    <col min="3" max="3" width="14.265625" customWidth="1"/>
    <col min="4" max="4" width="14" bestFit="1" customWidth="1"/>
    <col min="5" max="5" width="14.265625" customWidth="1"/>
    <col min="6" max="6" width="15.265625" customWidth="1"/>
    <col min="7" max="7" width="16.86328125" customWidth="1"/>
    <col min="8" max="10" width="15.3984375" customWidth="1"/>
    <col min="11" max="22" width="14.3984375" bestFit="1" customWidth="1"/>
  </cols>
  <sheetData>
    <row r="1" spans="1:11" ht="17.649999999999999" x14ac:dyDescent="0.5">
      <c r="A1" s="28" t="s">
        <v>202</v>
      </c>
      <c r="D1" s="4"/>
      <c r="E1" s="4"/>
    </row>
    <row r="3" spans="1:11" ht="14.25" x14ac:dyDescent="0.45">
      <c r="A3" s="12" t="s">
        <v>17</v>
      </c>
      <c r="B3" s="8">
        <v>750</v>
      </c>
      <c r="C3" t="s">
        <v>0</v>
      </c>
      <c r="J3" t="s">
        <v>21</v>
      </c>
    </row>
    <row r="4" spans="1:11" ht="14.25" x14ac:dyDescent="0.45">
      <c r="A4" s="12" t="s">
        <v>23</v>
      </c>
      <c r="B4" s="8">
        <v>750</v>
      </c>
      <c r="C4" t="s">
        <v>0</v>
      </c>
      <c r="J4" t="s">
        <v>20</v>
      </c>
    </row>
    <row r="5" spans="1:11" ht="14.25" x14ac:dyDescent="0.45">
      <c r="A5" s="12" t="s">
        <v>22</v>
      </c>
      <c r="B5" s="8">
        <v>250</v>
      </c>
      <c r="C5" t="s">
        <v>0</v>
      </c>
      <c r="J5" t="s">
        <v>18</v>
      </c>
      <c r="K5">
        <f>B4+B5</f>
        <v>1000</v>
      </c>
    </row>
    <row r="6" spans="1:11" ht="14.25" x14ac:dyDescent="0.45">
      <c r="A6" s="13" t="s">
        <v>200</v>
      </c>
      <c r="B6" s="39" t="e" cm="1">
        <f t="array" aca="1" ref="B6" ca="1">_xll.RiskUniform(0.5,1.5)</f>
        <v>#NAME?</v>
      </c>
    </row>
    <row r="7" spans="1:11" x14ac:dyDescent="0.35">
      <c r="J7" t="s">
        <v>19</v>
      </c>
      <c r="K7">
        <f>-LN(B5/(B4+B5))/9</f>
        <v>0.15403270679109896</v>
      </c>
    </row>
    <row r="8" spans="1:11" ht="14.25" x14ac:dyDescent="0.45">
      <c r="A8" s="12" t="s">
        <v>1</v>
      </c>
      <c r="B8" s="41">
        <v>5000</v>
      </c>
      <c r="C8" t="s">
        <v>2</v>
      </c>
    </row>
    <row r="9" spans="1:11" ht="14.25" x14ac:dyDescent="0.45">
      <c r="A9" s="12" t="s">
        <v>3</v>
      </c>
      <c r="B9" s="38">
        <v>-1000</v>
      </c>
      <c r="C9" t="s">
        <v>4</v>
      </c>
    </row>
    <row r="10" spans="1:11" ht="14.25" x14ac:dyDescent="0.45">
      <c r="A10" s="12" t="s">
        <v>25</v>
      </c>
      <c r="B10" s="38">
        <v>-1800000</v>
      </c>
      <c r="C10" t="s">
        <v>24</v>
      </c>
    </row>
    <row r="11" spans="1:11" x14ac:dyDescent="0.35">
      <c r="A11" s="12"/>
    </row>
    <row r="12" spans="1:11" ht="14.25" x14ac:dyDescent="0.45">
      <c r="A12" s="13" t="s">
        <v>72</v>
      </c>
      <c r="B12" s="38">
        <v>-8000</v>
      </c>
      <c r="C12" t="s">
        <v>5</v>
      </c>
    </row>
    <row r="13" spans="1:11" ht="14.25" x14ac:dyDescent="0.45">
      <c r="A13" s="13" t="s">
        <v>73</v>
      </c>
      <c r="B13" s="9">
        <v>0.3</v>
      </c>
      <c r="C13" t="s">
        <v>61</v>
      </c>
    </row>
    <row r="14" spans="1:11" x14ac:dyDescent="0.35">
      <c r="A14" s="12"/>
    </row>
    <row r="15" spans="1:11" ht="14.25" x14ac:dyDescent="0.45">
      <c r="A15" s="12" t="s">
        <v>6</v>
      </c>
      <c r="B15" s="8">
        <v>200</v>
      </c>
      <c r="C15" t="s">
        <v>7</v>
      </c>
    </row>
    <row r="16" spans="1:11" x14ac:dyDescent="0.35">
      <c r="A16" s="12"/>
    </row>
    <row r="17" spans="1:17" ht="14.25" x14ac:dyDescent="0.45">
      <c r="A17" s="13" t="s">
        <v>16</v>
      </c>
      <c r="B17" s="11">
        <v>0.12</v>
      </c>
    </row>
    <row r="18" spans="1:17" x14ac:dyDescent="0.35">
      <c r="A18" s="12"/>
    </row>
    <row r="19" spans="1:17" ht="14.25" x14ac:dyDescent="0.45">
      <c r="A19" s="12" t="s">
        <v>11</v>
      </c>
      <c r="B19" s="10">
        <v>6</v>
      </c>
      <c r="C19" t="s">
        <v>12</v>
      </c>
    </row>
    <row r="20" spans="1:17" x14ac:dyDescent="0.35">
      <c r="F20" s="3"/>
    </row>
    <row r="24" spans="1:17" ht="13.15" thickBot="1" x14ac:dyDescent="0.4">
      <c r="G24" s="1"/>
      <c r="M24" t="s">
        <v>27</v>
      </c>
    </row>
    <row r="25" spans="1:17" ht="14.65" thickBot="1" x14ac:dyDescent="0.5">
      <c r="A25" s="17" t="s">
        <v>8</v>
      </c>
      <c r="B25" s="26">
        <v>0</v>
      </c>
      <c r="C25" s="27">
        <v>1</v>
      </c>
      <c r="D25" s="26">
        <v>2</v>
      </c>
      <c r="E25" s="27">
        <v>3</v>
      </c>
      <c r="F25" s="26">
        <v>4</v>
      </c>
      <c r="G25" s="26">
        <v>5</v>
      </c>
      <c r="H25" s="26">
        <v>6</v>
      </c>
      <c r="I25" s="26">
        <v>7</v>
      </c>
      <c r="J25" s="26">
        <v>8</v>
      </c>
      <c r="K25" s="26">
        <v>9</v>
      </c>
      <c r="L25" s="26">
        <v>10</v>
      </c>
      <c r="M25" s="26">
        <v>11</v>
      </c>
      <c r="N25" s="26">
        <v>12</v>
      </c>
      <c r="O25" s="26">
        <v>13</v>
      </c>
      <c r="P25" s="26">
        <v>14</v>
      </c>
      <c r="Q25" s="26">
        <v>15</v>
      </c>
    </row>
    <row r="26" spans="1:17" ht="14.25" x14ac:dyDescent="0.45">
      <c r="A26" s="15" t="s">
        <v>9</v>
      </c>
      <c r="B26" s="40"/>
      <c r="C26" s="40" t="e">
        <f ca="1">ROUND((SUM($B$3:$B$5)-$K$5*EXP(-$K$7*(C25-1)))*$B$6,0)</f>
        <v>#NAME?</v>
      </c>
      <c r="D26" s="40" t="e">
        <f ca="1">ROUND((SUM($B$3:$B$5)-$K$5*EXP(-$K$7*(D25-1)))*$B$6,0)</f>
        <v>#NAME?</v>
      </c>
      <c r="E26" s="40" t="e">
        <f t="shared" ref="E26:Q26" ca="1" si="0">ROUND((SUM($B$3:$B$5)-$K$5*EXP(-$K$7*(E25-1)))*$B$6,0)</f>
        <v>#NAME?</v>
      </c>
      <c r="F26" s="40" t="e">
        <f t="shared" ca="1" si="0"/>
        <v>#NAME?</v>
      </c>
      <c r="G26" s="40" t="e">
        <f t="shared" ca="1" si="0"/>
        <v>#NAME?</v>
      </c>
      <c r="H26" s="40" t="e">
        <f t="shared" ca="1" si="0"/>
        <v>#NAME?</v>
      </c>
      <c r="I26" s="40" t="e">
        <f t="shared" ca="1" si="0"/>
        <v>#NAME?</v>
      </c>
      <c r="J26" s="40" t="e">
        <f t="shared" ca="1" si="0"/>
        <v>#NAME?</v>
      </c>
      <c r="K26" s="40" t="e">
        <f t="shared" ca="1" si="0"/>
        <v>#NAME?</v>
      </c>
      <c r="L26" s="40" t="e">
        <f t="shared" ca="1" si="0"/>
        <v>#NAME?</v>
      </c>
      <c r="M26" s="40" t="e">
        <f t="shared" ca="1" si="0"/>
        <v>#NAME?</v>
      </c>
      <c r="N26" s="44" t="e">
        <f t="shared" ca="1" si="0"/>
        <v>#NAME?</v>
      </c>
      <c r="O26" s="42" t="e">
        <f t="shared" ca="1" si="0"/>
        <v>#NAME?</v>
      </c>
      <c r="P26" s="40" t="e">
        <f t="shared" ca="1" si="0"/>
        <v>#NAME?</v>
      </c>
      <c r="Q26" s="40" t="e">
        <f t="shared" ca="1" si="0"/>
        <v>#NAME?</v>
      </c>
    </row>
    <row r="27" spans="1:17" ht="14.65" thickBot="1" x14ac:dyDescent="0.5">
      <c r="A27" s="14" t="s">
        <v>11</v>
      </c>
      <c r="B27" s="33">
        <v>0</v>
      </c>
      <c r="C27" s="34">
        <f>$B$19*$B$15</f>
        <v>1200</v>
      </c>
      <c r="D27" s="34">
        <f t="shared" ref="D27:Q27" si="1">$B$19*$B$15</f>
        <v>1200</v>
      </c>
      <c r="E27" s="34">
        <f t="shared" si="1"/>
        <v>1200</v>
      </c>
      <c r="F27" s="34">
        <f t="shared" si="1"/>
        <v>1200</v>
      </c>
      <c r="G27" s="34">
        <f t="shared" si="1"/>
        <v>1200</v>
      </c>
      <c r="H27" s="34">
        <f t="shared" si="1"/>
        <v>1200</v>
      </c>
      <c r="I27" s="34">
        <f t="shared" si="1"/>
        <v>1200</v>
      </c>
      <c r="J27" s="34">
        <f t="shared" si="1"/>
        <v>1200</v>
      </c>
      <c r="K27" s="34">
        <f t="shared" si="1"/>
        <v>1200</v>
      </c>
      <c r="L27" s="34">
        <f t="shared" si="1"/>
        <v>1200</v>
      </c>
      <c r="M27" s="34">
        <f t="shared" si="1"/>
        <v>1200</v>
      </c>
      <c r="N27" s="45">
        <f t="shared" si="1"/>
        <v>1200</v>
      </c>
      <c r="O27" s="34">
        <f t="shared" si="1"/>
        <v>1200</v>
      </c>
      <c r="P27" s="34">
        <f t="shared" si="1"/>
        <v>1200</v>
      </c>
      <c r="Q27" s="34">
        <f t="shared" si="1"/>
        <v>1200</v>
      </c>
    </row>
    <row r="28" spans="1:17" ht="14.25" x14ac:dyDescent="0.45">
      <c r="A28" s="16" t="s">
        <v>10</v>
      </c>
      <c r="B28" s="35">
        <f t="shared" ref="B28:Q28" si="2">MIN(B27,B26)*$B$8</f>
        <v>0</v>
      </c>
      <c r="C28" s="35" t="e">
        <f t="shared" ca="1" si="2"/>
        <v>#NAME?</v>
      </c>
      <c r="D28" s="35" t="e">
        <f t="shared" ca="1" si="2"/>
        <v>#NAME?</v>
      </c>
      <c r="E28" s="35" t="e">
        <f t="shared" ca="1" si="2"/>
        <v>#NAME?</v>
      </c>
      <c r="F28" s="35" t="e">
        <f t="shared" ca="1" si="2"/>
        <v>#NAME?</v>
      </c>
      <c r="G28" s="35" t="e">
        <f t="shared" ca="1" si="2"/>
        <v>#NAME?</v>
      </c>
      <c r="H28" s="35" t="e">
        <f t="shared" ca="1" si="2"/>
        <v>#NAME?</v>
      </c>
      <c r="I28" s="35" t="e">
        <f t="shared" ca="1" si="2"/>
        <v>#NAME?</v>
      </c>
      <c r="J28" s="35" t="e">
        <f t="shared" ca="1" si="2"/>
        <v>#NAME?</v>
      </c>
      <c r="K28" s="35" t="e">
        <f t="shared" ca="1" si="2"/>
        <v>#NAME?</v>
      </c>
      <c r="L28" s="35" t="e">
        <f t="shared" ca="1" si="2"/>
        <v>#NAME?</v>
      </c>
      <c r="M28" s="35" t="e">
        <f t="shared" ca="1" si="2"/>
        <v>#NAME?</v>
      </c>
      <c r="N28" s="46" t="e">
        <f t="shared" ca="1" si="2"/>
        <v>#NAME?</v>
      </c>
      <c r="O28" s="43" t="e">
        <f t="shared" ca="1" si="2"/>
        <v>#NAME?</v>
      </c>
      <c r="P28" s="35" t="e">
        <f t="shared" ca="1" si="2"/>
        <v>#NAME?</v>
      </c>
      <c r="Q28" s="35" t="e">
        <f t="shared" ca="1" si="2"/>
        <v>#NAME?</v>
      </c>
    </row>
    <row r="29" spans="1:17" ht="14.25" x14ac:dyDescent="0.45">
      <c r="A29" s="14" t="s">
        <v>13</v>
      </c>
      <c r="B29" s="35">
        <f t="shared" ref="B29" si="3">-B27*$B$9</f>
        <v>0</v>
      </c>
      <c r="C29" s="35">
        <f>C27*$B$9</f>
        <v>-1200000</v>
      </c>
      <c r="D29" s="35">
        <f t="shared" ref="D29:Q29" si="4">D27*$B$9</f>
        <v>-1200000</v>
      </c>
      <c r="E29" s="35">
        <f t="shared" si="4"/>
        <v>-1200000</v>
      </c>
      <c r="F29" s="35">
        <f t="shared" si="4"/>
        <v>-1200000</v>
      </c>
      <c r="G29" s="35">
        <f t="shared" si="4"/>
        <v>-1200000</v>
      </c>
      <c r="H29" s="35">
        <f t="shared" si="4"/>
        <v>-1200000</v>
      </c>
      <c r="I29" s="35">
        <f t="shared" si="4"/>
        <v>-1200000</v>
      </c>
      <c r="J29" s="35">
        <f t="shared" si="4"/>
        <v>-1200000</v>
      </c>
      <c r="K29" s="35">
        <f t="shared" si="4"/>
        <v>-1200000</v>
      </c>
      <c r="L29" s="35">
        <f t="shared" si="4"/>
        <v>-1200000</v>
      </c>
      <c r="M29" s="35">
        <f t="shared" si="4"/>
        <v>-1200000</v>
      </c>
      <c r="N29" s="35">
        <f t="shared" si="4"/>
        <v>-1200000</v>
      </c>
      <c r="O29" s="35">
        <f t="shared" si="4"/>
        <v>-1200000</v>
      </c>
      <c r="P29" s="35">
        <f t="shared" si="4"/>
        <v>-1200000</v>
      </c>
      <c r="Q29" s="35">
        <f t="shared" si="4"/>
        <v>-1200000</v>
      </c>
    </row>
    <row r="30" spans="1:17" ht="14.65" thickBot="1" x14ac:dyDescent="0.5">
      <c r="A30" s="18" t="s">
        <v>26</v>
      </c>
      <c r="B30" s="36">
        <f>$B$10</f>
        <v>-1800000</v>
      </c>
      <c r="C30" s="36">
        <f>$B$10</f>
        <v>-1800000</v>
      </c>
      <c r="D30" s="36">
        <f t="shared" ref="D30:Q30" si="5">$B$10</f>
        <v>-1800000</v>
      </c>
      <c r="E30" s="36">
        <f t="shared" si="5"/>
        <v>-1800000</v>
      </c>
      <c r="F30" s="36">
        <f t="shared" si="5"/>
        <v>-1800000</v>
      </c>
      <c r="G30" s="36">
        <f t="shared" si="5"/>
        <v>-1800000</v>
      </c>
      <c r="H30" s="36">
        <f t="shared" si="5"/>
        <v>-1800000</v>
      </c>
      <c r="I30" s="36">
        <f t="shared" si="5"/>
        <v>-1800000</v>
      </c>
      <c r="J30" s="36">
        <f t="shared" si="5"/>
        <v>-1800000</v>
      </c>
      <c r="K30" s="36">
        <f t="shared" si="5"/>
        <v>-1800000</v>
      </c>
      <c r="L30" s="36">
        <f t="shared" si="5"/>
        <v>-1800000</v>
      </c>
      <c r="M30" s="36">
        <f t="shared" si="5"/>
        <v>-1800000</v>
      </c>
      <c r="N30" s="47">
        <f t="shared" si="5"/>
        <v>-1800000</v>
      </c>
      <c r="O30" s="36">
        <f t="shared" si="5"/>
        <v>-1800000</v>
      </c>
      <c r="P30" s="36">
        <f t="shared" si="5"/>
        <v>-1800000</v>
      </c>
      <c r="Q30" s="36">
        <f t="shared" si="5"/>
        <v>-1800000</v>
      </c>
    </row>
    <row r="31" spans="1:17" ht="14.65" thickBot="1" x14ac:dyDescent="0.5">
      <c r="A31" s="37" t="s">
        <v>199</v>
      </c>
      <c r="B31" s="36">
        <f>SUM(B28:B30)</f>
        <v>-1800000</v>
      </c>
      <c r="C31" s="36" t="e">
        <f ca="1">SUM(C28:C30)</f>
        <v>#NAME?</v>
      </c>
      <c r="D31" s="36" t="e">
        <f t="shared" ref="D31:Q31" ca="1" si="6">SUM(D28:D30)</f>
        <v>#NAME?</v>
      </c>
      <c r="E31" s="36" t="e">
        <f t="shared" ca="1" si="6"/>
        <v>#NAME?</v>
      </c>
      <c r="F31" s="36" t="e">
        <f t="shared" ca="1" si="6"/>
        <v>#NAME?</v>
      </c>
      <c r="G31" s="36" t="e">
        <f t="shared" ca="1" si="6"/>
        <v>#NAME?</v>
      </c>
      <c r="H31" s="36" t="e">
        <f t="shared" ca="1" si="6"/>
        <v>#NAME?</v>
      </c>
      <c r="I31" s="36" t="e">
        <f t="shared" ca="1" si="6"/>
        <v>#NAME?</v>
      </c>
      <c r="J31" s="36" t="e">
        <f t="shared" ca="1" si="6"/>
        <v>#NAME?</v>
      </c>
      <c r="K31" s="36" t="e">
        <f t="shared" ca="1" si="6"/>
        <v>#NAME?</v>
      </c>
      <c r="L31" s="36" t="e">
        <f t="shared" ca="1" si="6"/>
        <v>#NAME?</v>
      </c>
      <c r="M31" s="36" t="e">
        <f t="shared" ca="1" si="6"/>
        <v>#NAME?</v>
      </c>
      <c r="N31" s="47" t="e">
        <f t="shared" ca="1" si="6"/>
        <v>#NAME?</v>
      </c>
      <c r="O31" s="36" t="e">
        <f t="shared" ca="1" si="6"/>
        <v>#NAME?</v>
      </c>
      <c r="P31" s="36" t="e">
        <f t="shared" ca="1" si="6"/>
        <v>#NAME?</v>
      </c>
      <c r="Q31" s="36" t="e">
        <f t="shared" ca="1" si="6"/>
        <v>#NAME?</v>
      </c>
    </row>
    <row r="32" spans="1:17" ht="14.65" thickBot="1" x14ac:dyDescent="0.5">
      <c r="A32" s="37" t="s">
        <v>173</v>
      </c>
      <c r="B32" s="32" t="e">
        <f ca="1">B31+NPV(B17,C31:Q31)</f>
        <v>#NAME?</v>
      </c>
    </row>
    <row r="33" spans="1:5" ht="13.15" thickBot="1" x14ac:dyDescent="0.4"/>
    <row r="34" spans="1:5" ht="14.25" x14ac:dyDescent="0.45">
      <c r="A34" s="88" t="s">
        <v>72</v>
      </c>
      <c r="B34" s="5" t="s">
        <v>14</v>
      </c>
      <c r="C34" s="30">
        <f>B15*B12</f>
        <v>-1600000</v>
      </c>
    </row>
    <row r="35" spans="1:5" ht="14.65" thickBot="1" x14ac:dyDescent="0.5">
      <c r="A35" s="89"/>
      <c r="B35" s="6" t="s">
        <v>15</v>
      </c>
      <c r="C35" s="31">
        <f>(B19-2)*B15*B12*(1+B13)</f>
        <v>-8320000</v>
      </c>
    </row>
    <row r="36" spans="1:5" ht="13.15" thickBot="1" x14ac:dyDescent="0.4"/>
    <row r="37" spans="1:5" ht="14.65" thickBot="1" x14ac:dyDescent="0.5">
      <c r="A37" s="17" t="s">
        <v>74</v>
      </c>
      <c r="B37" s="29" t="e" cm="1">
        <f t="array" aca="1" ref="B37" ca="1">_xll.RiskOutput("NPV / Level 6")+IF(B19&lt;=2,B31+(B19*C34)+NPV(B17,C31:Q31),B31+(2*C34)+C35+NPV(B17,C31:Q31))</f>
        <v>#NAME?</v>
      </c>
    </row>
    <row r="41" spans="1:5" x14ac:dyDescent="0.35">
      <c r="A41" s="63">
        <v>0.64900000000000002</v>
      </c>
      <c r="B41" s="81" t="s">
        <v>208</v>
      </c>
      <c r="E41" s="48"/>
    </row>
    <row r="42" spans="1:5" ht="14.25" x14ac:dyDescent="0.45">
      <c r="A42" s="56"/>
      <c r="B42" s="52"/>
      <c r="D42" s="51"/>
    </row>
    <row r="43" spans="1:5" ht="14.25" x14ac:dyDescent="0.45">
      <c r="A43" s="56"/>
      <c r="B43" s="52"/>
      <c r="D43" s="51"/>
    </row>
    <row r="44" spans="1:5" ht="14.25" x14ac:dyDescent="0.45">
      <c r="A44" s="56"/>
      <c r="B44" s="52"/>
      <c r="D44" s="51"/>
    </row>
    <row r="45" spans="1:5" ht="14.25" x14ac:dyDescent="0.45">
      <c r="A45" s="56"/>
      <c r="B45" s="52"/>
      <c r="D45" s="51"/>
    </row>
    <row r="46" spans="1:5" ht="14.25" x14ac:dyDescent="0.45">
      <c r="A46" s="56"/>
      <c r="B46" s="52"/>
      <c r="D46" s="51"/>
    </row>
    <row r="47" spans="1:5" ht="14.25" x14ac:dyDescent="0.45">
      <c r="A47" s="56"/>
      <c r="B47" s="52"/>
      <c r="D47" s="51"/>
    </row>
    <row r="48" spans="1:5" ht="14.25" x14ac:dyDescent="0.45">
      <c r="A48" s="56"/>
      <c r="B48" s="52"/>
      <c r="D48" s="51"/>
    </row>
    <row r="49" spans="1:4" ht="14.25" x14ac:dyDescent="0.45">
      <c r="A49" s="56"/>
      <c r="B49" s="52"/>
      <c r="D49" s="52"/>
    </row>
    <row r="50" spans="1:4" ht="14.25" x14ac:dyDescent="0.45">
      <c r="A50" s="56"/>
      <c r="B50" s="52"/>
      <c r="D50" s="51"/>
    </row>
    <row r="51" spans="1:4" ht="14.25" x14ac:dyDescent="0.45">
      <c r="A51" s="56"/>
      <c r="B51" s="52"/>
      <c r="D51" s="51"/>
    </row>
    <row r="52" spans="1:4" ht="14.25" x14ac:dyDescent="0.45">
      <c r="A52" s="56"/>
      <c r="B52" s="52"/>
    </row>
    <row r="53" spans="1:4" ht="14.25" x14ac:dyDescent="0.45">
      <c r="A53" s="56"/>
      <c r="B53" s="52"/>
    </row>
    <row r="54" spans="1:4" ht="14.25" x14ac:dyDescent="0.45">
      <c r="A54" s="56"/>
      <c r="B54" s="52"/>
    </row>
    <row r="55" spans="1:4" ht="14.25" x14ac:dyDescent="0.45">
      <c r="A55" s="56"/>
      <c r="B55" s="52"/>
    </row>
    <row r="56" spans="1:4" ht="14.25" x14ac:dyDescent="0.45">
      <c r="A56" s="56"/>
      <c r="B56" s="52"/>
    </row>
    <row r="57" spans="1:4" ht="14.25" x14ac:dyDescent="0.45">
      <c r="A57" s="56"/>
      <c r="B57" s="52"/>
    </row>
    <row r="58" spans="1:4" ht="14.25" x14ac:dyDescent="0.45">
      <c r="A58" s="56"/>
      <c r="B58" s="52"/>
    </row>
    <row r="59" spans="1:4" ht="14.25" x14ac:dyDescent="0.45">
      <c r="A59" s="56"/>
      <c r="B59" s="52"/>
    </row>
    <row r="60" spans="1:4" ht="14.25" x14ac:dyDescent="0.45">
      <c r="A60" s="56"/>
      <c r="B60" s="52"/>
    </row>
    <row r="61" spans="1:4" ht="14.25" x14ac:dyDescent="0.45">
      <c r="A61" s="56"/>
      <c r="B61" s="52"/>
    </row>
    <row r="62" spans="1:4" ht="14.25" x14ac:dyDescent="0.45">
      <c r="A62" s="56"/>
      <c r="B62" s="52"/>
    </row>
    <row r="63" spans="1:4" ht="14.25" x14ac:dyDescent="0.45">
      <c r="A63" s="56"/>
      <c r="B63" s="52"/>
    </row>
    <row r="64" spans="1:4" ht="14.25" x14ac:dyDescent="0.45">
      <c r="A64" s="56"/>
      <c r="B64" s="52"/>
    </row>
    <row r="65" spans="1:2" ht="14.25" x14ac:dyDescent="0.45">
      <c r="A65" s="56"/>
      <c r="B65" s="52"/>
    </row>
    <row r="66" spans="1:2" ht="14.25" x14ac:dyDescent="0.45">
      <c r="A66" s="56"/>
      <c r="B66" s="52"/>
    </row>
    <row r="67" spans="1:2" ht="14.25" x14ac:dyDescent="0.45">
      <c r="A67" s="56"/>
      <c r="B67" s="52"/>
    </row>
    <row r="68" spans="1:2" ht="14.25" x14ac:dyDescent="0.45">
      <c r="A68" s="56"/>
      <c r="B68" s="52"/>
    </row>
    <row r="69" spans="1:2" ht="14.25" x14ac:dyDescent="0.45">
      <c r="A69" s="56"/>
      <c r="B69" s="52"/>
    </row>
    <row r="70" spans="1:2" ht="14.25" x14ac:dyDescent="0.45">
      <c r="A70" s="56"/>
      <c r="B70" s="52"/>
    </row>
    <row r="71" spans="1:2" ht="14.25" x14ac:dyDescent="0.45">
      <c r="A71" s="56"/>
      <c r="B71" s="52"/>
    </row>
    <row r="72" spans="1:2" ht="14.25" x14ac:dyDescent="0.45">
      <c r="A72" s="56"/>
      <c r="B72" s="52"/>
    </row>
    <row r="73" spans="1:2" ht="14.25" x14ac:dyDescent="0.45">
      <c r="A73" s="56"/>
      <c r="B73" s="52"/>
    </row>
    <row r="74" spans="1:2" ht="14.25" x14ac:dyDescent="0.45">
      <c r="A74" s="56"/>
      <c r="B74" s="52"/>
    </row>
    <row r="75" spans="1:2" ht="14.25" x14ac:dyDescent="0.45">
      <c r="A75" s="56"/>
      <c r="B75" s="52"/>
    </row>
    <row r="76" spans="1:2" ht="14.25" x14ac:dyDescent="0.45">
      <c r="A76" s="56"/>
      <c r="B76" s="52"/>
    </row>
    <row r="77" spans="1:2" ht="14.25" x14ac:dyDescent="0.45">
      <c r="A77" s="56"/>
      <c r="B77" s="52"/>
    </row>
    <row r="78" spans="1:2" ht="14.25" x14ac:dyDescent="0.45">
      <c r="A78" s="56"/>
      <c r="B78" s="52"/>
    </row>
    <row r="79" spans="1:2" ht="14.25" x14ac:dyDescent="0.45">
      <c r="A79" s="56"/>
      <c r="B79" s="52"/>
    </row>
    <row r="80" spans="1:2" ht="14.25" x14ac:dyDescent="0.45">
      <c r="A80" s="56"/>
      <c r="B80" s="52"/>
    </row>
    <row r="81" spans="1:2" ht="14.25" x14ac:dyDescent="0.45">
      <c r="A81" s="56"/>
      <c r="B81" s="52"/>
    </row>
    <row r="82" spans="1:2" ht="14.25" x14ac:dyDescent="0.45">
      <c r="A82" s="56"/>
      <c r="B82" s="52"/>
    </row>
    <row r="83" spans="1:2" ht="14.25" x14ac:dyDescent="0.45">
      <c r="A83" s="56"/>
      <c r="B83" s="52"/>
    </row>
    <row r="84" spans="1:2" ht="14.25" x14ac:dyDescent="0.45">
      <c r="A84" s="56"/>
      <c r="B84" s="52"/>
    </row>
    <row r="85" spans="1:2" ht="14.25" x14ac:dyDescent="0.45">
      <c r="A85" s="56"/>
      <c r="B85" s="52"/>
    </row>
    <row r="86" spans="1:2" ht="14.25" x14ac:dyDescent="0.45">
      <c r="A86" s="56"/>
      <c r="B86" s="52"/>
    </row>
    <row r="87" spans="1:2" ht="14.25" x14ac:dyDescent="0.45">
      <c r="A87" s="56"/>
      <c r="B87" s="52"/>
    </row>
    <row r="88" spans="1:2" ht="14.25" x14ac:dyDescent="0.45">
      <c r="A88" s="56"/>
      <c r="B88" s="52"/>
    </row>
    <row r="89" spans="1:2" ht="14.25" x14ac:dyDescent="0.45">
      <c r="A89" s="56"/>
      <c r="B89" s="52"/>
    </row>
    <row r="90" spans="1:2" ht="14.25" x14ac:dyDescent="0.45">
      <c r="A90" s="56"/>
      <c r="B90" s="52"/>
    </row>
    <row r="91" spans="1:2" ht="14.25" x14ac:dyDescent="0.45">
      <c r="A91" s="56"/>
      <c r="B91" s="52"/>
    </row>
    <row r="92" spans="1:2" ht="14.25" x14ac:dyDescent="0.45">
      <c r="A92" s="56"/>
      <c r="B92" s="52"/>
    </row>
    <row r="93" spans="1:2" ht="14.25" x14ac:dyDescent="0.45">
      <c r="A93" s="56"/>
      <c r="B93" s="52"/>
    </row>
    <row r="94" spans="1:2" ht="14.25" x14ac:dyDescent="0.45">
      <c r="A94" s="56"/>
      <c r="B94" s="52"/>
    </row>
    <row r="95" spans="1:2" ht="14.25" x14ac:dyDescent="0.45">
      <c r="A95" s="56"/>
      <c r="B95" s="52"/>
    </row>
    <row r="96" spans="1:2" ht="14.25" x14ac:dyDescent="0.45">
      <c r="A96" s="56"/>
      <c r="B96" s="52"/>
    </row>
    <row r="97" spans="1:2" ht="14.25" x14ac:dyDescent="0.45">
      <c r="A97" s="56"/>
      <c r="B97" s="52"/>
    </row>
    <row r="98" spans="1:2" ht="14.25" x14ac:dyDescent="0.45">
      <c r="A98" s="56"/>
      <c r="B98" s="52"/>
    </row>
    <row r="99" spans="1:2" ht="14.25" x14ac:dyDescent="0.45">
      <c r="A99" s="56"/>
      <c r="B99" s="52"/>
    </row>
    <row r="100" spans="1:2" ht="14.25" x14ac:dyDescent="0.45">
      <c r="A100" s="56"/>
      <c r="B100" s="52"/>
    </row>
  </sheetData>
  <sortState xmlns:xlrd2="http://schemas.microsoft.com/office/spreadsheetml/2017/richdata2" ref="A42:B100">
    <sortCondition ref="A42"/>
  </sortState>
  <mergeCells count="1">
    <mergeCell ref="A34:A35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38AB-723B-4801-99D2-0847EF6A7683}">
  <dimension ref="A1:Q100"/>
  <sheetViews>
    <sheetView tabSelected="1" topLeftCell="A40" workbookViewId="0">
      <selection activeCell="C26" sqref="C26"/>
    </sheetView>
  </sheetViews>
  <sheetFormatPr defaultColWidth="8.86328125" defaultRowHeight="12.75" x14ac:dyDescent="0.35"/>
  <cols>
    <col min="1" max="1" width="30.06640625" customWidth="1"/>
    <col min="2" max="2" width="28.59765625" customWidth="1"/>
    <col min="3" max="3" width="14.265625" customWidth="1"/>
    <col min="4" max="4" width="14" bestFit="1" customWidth="1"/>
    <col min="5" max="5" width="14.265625" customWidth="1"/>
    <col min="6" max="6" width="18.73046875" bestFit="1" customWidth="1"/>
    <col min="7" max="7" width="16.86328125" customWidth="1"/>
    <col min="8" max="10" width="15.3984375" customWidth="1"/>
    <col min="11" max="22" width="14.3984375" bestFit="1" customWidth="1"/>
  </cols>
  <sheetData>
    <row r="1" spans="1:11" ht="17.649999999999999" x14ac:dyDescent="0.5">
      <c r="A1" s="28" t="s">
        <v>202</v>
      </c>
      <c r="D1" s="4"/>
      <c r="E1" s="4"/>
    </row>
    <row r="3" spans="1:11" ht="14.25" x14ac:dyDescent="0.45">
      <c r="A3" s="12" t="s">
        <v>17</v>
      </c>
      <c r="B3" s="8">
        <v>750</v>
      </c>
      <c r="C3" t="s">
        <v>0</v>
      </c>
      <c r="J3" t="s">
        <v>21</v>
      </c>
    </row>
    <row r="4" spans="1:11" ht="14.25" x14ac:dyDescent="0.45">
      <c r="A4" s="12" t="s">
        <v>23</v>
      </c>
      <c r="B4" s="8">
        <v>750</v>
      </c>
      <c r="C4" t="s">
        <v>0</v>
      </c>
      <c r="J4" t="s">
        <v>20</v>
      </c>
    </row>
    <row r="5" spans="1:11" ht="14.25" x14ac:dyDescent="0.45">
      <c r="A5" s="12" t="s">
        <v>22</v>
      </c>
      <c r="B5" s="8">
        <v>250</v>
      </c>
      <c r="C5" t="s">
        <v>0</v>
      </c>
      <c r="J5" t="s">
        <v>18</v>
      </c>
      <c r="K5">
        <f>B4+B5</f>
        <v>1000</v>
      </c>
    </row>
    <row r="6" spans="1:11" ht="14.25" x14ac:dyDescent="0.45">
      <c r="A6" s="13" t="s">
        <v>200</v>
      </c>
      <c r="B6" s="39" t="e" cm="1">
        <f t="array" aca="1" ref="B6" ca="1">_xll.RiskUniform(0.5,1.5,_xll.RiskStatic(1))</f>
        <v>#NAME?</v>
      </c>
    </row>
    <row r="7" spans="1:11" x14ac:dyDescent="0.35">
      <c r="J7" t="s">
        <v>19</v>
      </c>
      <c r="K7">
        <f>-LN(B5/(B4+B5))/9</f>
        <v>0.15403270679109896</v>
      </c>
    </row>
    <row r="8" spans="1:11" ht="14.25" x14ac:dyDescent="0.45">
      <c r="A8" s="12" t="s">
        <v>1</v>
      </c>
      <c r="B8" s="41">
        <v>5000</v>
      </c>
      <c r="C8" t="s">
        <v>2</v>
      </c>
    </row>
    <row r="9" spans="1:11" ht="14.25" x14ac:dyDescent="0.45">
      <c r="A9" s="12" t="s">
        <v>3</v>
      </c>
      <c r="B9" s="38">
        <v>-1000</v>
      </c>
      <c r="C9" t="s">
        <v>4</v>
      </c>
    </row>
    <row r="10" spans="1:11" ht="14.25" x14ac:dyDescent="0.45">
      <c r="A10" s="12" t="s">
        <v>25</v>
      </c>
      <c r="B10" s="38">
        <v>-1800000</v>
      </c>
      <c r="C10" t="s">
        <v>24</v>
      </c>
    </row>
    <row r="11" spans="1:11" x14ac:dyDescent="0.35">
      <c r="A11" s="12"/>
    </row>
    <row r="12" spans="1:11" ht="14.25" x14ac:dyDescent="0.45">
      <c r="A12" s="13" t="s">
        <v>72</v>
      </c>
      <c r="B12" s="38">
        <v>-8000</v>
      </c>
      <c r="C12" t="s">
        <v>5</v>
      </c>
    </row>
    <row r="13" spans="1:11" ht="14.25" x14ac:dyDescent="0.45">
      <c r="A13" s="13" t="s">
        <v>73</v>
      </c>
      <c r="B13" s="9">
        <v>0.3</v>
      </c>
      <c r="C13" t="s">
        <v>61</v>
      </c>
    </row>
    <row r="14" spans="1:11" x14ac:dyDescent="0.35">
      <c r="A14" s="12"/>
    </row>
    <row r="15" spans="1:11" ht="14.25" x14ac:dyDescent="0.45">
      <c r="A15" s="12" t="s">
        <v>6</v>
      </c>
      <c r="B15" s="8">
        <v>200</v>
      </c>
      <c r="C15" t="s">
        <v>7</v>
      </c>
    </row>
    <row r="16" spans="1:11" x14ac:dyDescent="0.35">
      <c r="A16" s="12"/>
    </row>
    <row r="17" spans="1:17" ht="14.25" x14ac:dyDescent="0.45">
      <c r="A17" s="13" t="s">
        <v>16</v>
      </c>
      <c r="B17" s="11">
        <v>0.12</v>
      </c>
    </row>
    <row r="18" spans="1:17" x14ac:dyDescent="0.35">
      <c r="A18" s="12"/>
    </row>
    <row r="19" spans="1:17" ht="14.25" x14ac:dyDescent="0.45">
      <c r="A19" s="12" t="s">
        <v>11</v>
      </c>
      <c r="B19" s="10">
        <v>6</v>
      </c>
      <c r="C19" t="s">
        <v>12</v>
      </c>
    </row>
    <row r="20" spans="1:17" x14ac:dyDescent="0.35">
      <c r="F20" s="3"/>
    </row>
    <row r="24" spans="1:17" ht="13.15" thickBot="1" x14ac:dyDescent="0.4">
      <c r="G24" s="1"/>
      <c r="M24" t="s">
        <v>27</v>
      </c>
    </row>
    <row r="25" spans="1:17" ht="14.65" thickBot="1" x14ac:dyDescent="0.5">
      <c r="A25" s="17" t="s">
        <v>8</v>
      </c>
      <c r="B25" s="26">
        <v>0</v>
      </c>
      <c r="C25" s="27">
        <v>1</v>
      </c>
      <c r="D25" s="26">
        <v>2</v>
      </c>
      <c r="E25" s="27">
        <v>3</v>
      </c>
      <c r="F25" s="26">
        <v>4</v>
      </c>
      <c r="G25" s="26">
        <v>5</v>
      </c>
      <c r="H25" s="26">
        <v>6</v>
      </c>
      <c r="I25" s="26">
        <v>7</v>
      </c>
      <c r="J25" s="26">
        <v>8</v>
      </c>
      <c r="K25" s="26">
        <v>9</v>
      </c>
      <c r="L25" s="26">
        <v>10</v>
      </c>
      <c r="M25" s="26">
        <v>11</v>
      </c>
      <c r="N25" s="26">
        <v>12</v>
      </c>
      <c r="O25" s="26">
        <v>13</v>
      </c>
      <c r="P25" s="26">
        <v>14</v>
      </c>
      <c r="Q25" s="26">
        <v>15</v>
      </c>
    </row>
    <row r="26" spans="1:17" ht="14.25" x14ac:dyDescent="0.45">
      <c r="A26" s="15" t="s">
        <v>9</v>
      </c>
      <c r="B26" s="40"/>
      <c r="C26" s="40" t="e">
        <f ca="1">ROUND((SUM($B$3:$B$5)-$K$5*EXP(-$K$7*(C25-1)))*$B$6,0)</f>
        <v>#NAME?</v>
      </c>
      <c r="D26" s="40" t="e">
        <f ca="1">ROUND((SUM($B$3:$B$5)-$K$5*EXP(-$K$7*(D25-1)))*$B$6,0)</f>
        <v>#NAME?</v>
      </c>
      <c r="E26" s="40" t="e">
        <f t="shared" ref="E26:Q26" ca="1" si="0">ROUND((SUM($B$3:$B$5)-$K$5*EXP(-$K$7*(E25-1)))*$B$6,0)</f>
        <v>#NAME?</v>
      </c>
      <c r="F26" s="40" t="e">
        <f t="shared" ca="1" si="0"/>
        <v>#NAME?</v>
      </c>
      <c r="G26" s="40" t="e">
        <f t="shared" ca="1" si="0"/>
        <v>#NAME?</v>
      </c>
      <c r="H26" s="40" t="e">
        <f t="shared" ca="1" si="0"/>
        <v>#NAME?</v>
      </c>
      <c r="I26" s="40" t="e">
        <f t="shared" ca="1" si="0"/>
        <v>#NAME?</v>
      </c>
      <c r="J26" s="40" t="e">
        <f t="shared" ca="1" si="0"/>
        <v>#NAME?</v>
      </c>
      <c r="K26" s="40" t="e">
        <f t="shared" ca="1" si="0"/>
        <v>#NAME?</v>
      </c>
      <c r="L26" s="40" t="e">
        <f t="shared" ca="1" si="0"/>
        <v>#NAME?</v>
      </c>
      <c r="M26" s="40" t="e">
        <f t="shared" ca="1" si="0"/>
        <v>#NAME?</v>
      </c>
      <c r="N26" s="44" t="e">
        <f t="shared" ca="1" si="0"/>
        <v>#NAME?</v>
      </c>
      <c r="O26" s="42" t="e">
        <f t="shared" ca="1" si="0"/>
        <v>#NAME?</v>
      </c>
      <c r="P26" s="40" t="e">
        <f t="shared" ca="1" si="0"/>
        <v>#NAME?</v>
      </c>
      <c r="Q26" s="40" t="e">
        <f t="shared" ca="1" si="0"/>
        <v>#NAME?</v>
      </c>
    </row>
    <row r="27" spans="1:17" ht="14.65" thickBot="1" x14ac:dyDescent="0.5">
      <c r="A27" s="14" t="s">
        <v>11</v>
      </c>
      <c r="B27" s="33">
        <v>0</v>
      </c>
      <c r="C27" s="34">
        <f>$B$19*$B$15</f>
        <v>1200</v>
      </c>
      <c r="D27" s="34">
        <f t="shared" ref="D27:Q27" si="1">$B$19*$B$15</f>
        <v>1200</v>
      </c>
      <c r="E27" s="34">
        <f t="shared" si="1"/>
        <v>1200</v>
      </c>
      <c r="F27" s="34">
        <f t="shared" si="1"/>
        <v>1200</v>
      </c>
      <c r="G27" s="34">
        <f t="shared" si="1"/>
        <v>1200</v>
      </c>
      <c r="H27" s="34">
        <f t="shared" si="1"/>
        <v>1200</v>
      </c>
      <c r="I27" s="34">
        <f t="shared" si="1"/>
        <v>1200</v>
      </c>
      <c r="J27" s="34">
        <f t="shared" si="1"/>
        <v>1200</v>
      </c>
      <c r="K27" s="34">
        <f t="shared" si="1"/>
        <v>1200</v>
      </c>
      <c r="L27" s="34">
        <f t="shared" si="1"/>
        <v>1200</v>
      </c>
      <c r="M27" s="34">
        <f t="shared" si="1"/>
        <v>1200</v>
      </c>
      <c r="N27" s="45">
        <f t="shared" si="1"/>
        <v>1200</v>
      </c>
      <c r="O27" s="34">
        <f t="shared" si="1"/>
        <v>1200</v>
      </c>
      <c r="P27" s="34">
        <f t="shared" si="1"/>
        <v>1200</v>
      </c>
      <c r="Q27" s="34">
        <f t="shared" si="1"/>
        <v>1200</v>
      </c>
    </row>
    <row r="28" spans="1:17" ht="14.25" x14ac:dyDescent="0.45">
      <c r="A28" s="16" t="s">
        <v>10</v>
      </c>
      <c r="B28" s="35">
        <f t="shared" ref="B28:Q28" si="2">MIN(B27,B26)*$B$8</f>
        <v>0</v>
      </c>
      <c r="C28" s="35" t="e">
        <f t="shared" ca="1" si="2"/>
        <v>#NAME?</v>
      </c>
      <c r="D28" s="35" t="e">
        <f t="shared" ca="1" si="2"/>
        <v>#NAME?</v>
      </c>
      <c r="E28" s="35" t="e">
        <f t="shared" ca="1" si="2"/>
        <v>#NAME?</v>
      </c>
      <c r="F28" s="35" t="e">
        <f t="shared" ca="1" si="2"/>
        <v>#NAME?</v>
      </c>
      <c r="G28" s="35" t="e">
        <f t="shared" ca="1" si="2"/>
        <v>#NAME?</v>
      </c>
      <c r="H28" s="35" t="e">
        <f t="shared" ca="1" si="2"/>
        <v>#NAME?</v>
      </c>
      <c r="I28" s="35" t="e">
        <f t="shared" ca="1" si="2"/>
        <v>#NAME?</v>
      </c>
      <c r="J28" s="35" t="e">
        <f t="shared" ca="1" si="2"/>
        <v>#NAME?</v>
      </c>
      <c r="K28" s="35" t="e">
        <f t="shared" ca="1" si="2"/>
        <v>#NAME?</v>
      </c>
      <c r="L28" s="35" t="e">
        <f t="shared" ca="1" si="2"/>
        <v>#NAME?</v>
      </c>
      <c r="M28" s="35" t="e">
        <f t="shared" ca="1" si="2"/>
        <v>#NAME?</v>
      </c>
      <c r="N28" s="46" t="e">
        <f t="shared" ca="1" si="2"/>
        <v>#NAME?</v>
      </c>
      <c r="O28" s="43" t="e">
        <f t="shared" ca="1" si="2"/>
        <v>#NAME?</v>
      </c>
      <c r="P28" s="35" t="e">
        <f t="shared" ca="1" si="2"/>
        <v>#NAME?</v>
      </c>
      <c r="Q28" s="35" t="e">
        <f t="shared" ca="1" si="2"/>
        <v>#NAME?</v>
      </c>
    </row>
    <row r="29" spans="1:17" ht="14.25" x14ac:dyDescent="0.45">
      <c r="A29" s="14" t="s">
        <v>13</v>
      </c>
      <c r="B29" s="35">
        <f t="shared" ref="B29" si="3">-B27*$B$9</f>
        <v>0</v>
      </c>
      <c r="C29" s="35">
        <f>C27*$B$9</f>
        <v>-1200000</v>
      </c>
      <c r="D29" s="35">
        <f t="shared" ref="D29:Q29" si="4">D27*$B$9</f>
        <v>-1200000</v>
      </c>
      <c r="E29" s="35">
        <f t="shared" si="4"/>
        <v>-1200000</v>
      </c>
      <c r="F29" s="35">
        <f t="shared" si="4"/>
        <v>-1200000</v>
      </c>
      <c r="G29" s="35">
        <f t="shared" si="4"/>
        <v>-1200000</v>
      </c>
      <c r="H29" s="35">
        <f t="shared" si="4"/>
        <v>-1200000</v>
      </c>
      <c r="I29" s="35">
        <f t="shared" si="4"/>
        <v>-1200000</v>
      </c>
      <c r="J29" s="35">
        <f t="shared" si="4"/>
        <v>-1200000</v>
      </c>
      <c r="K29" s="35">
        <f t="shared" si="4"/>
        <v>-1200000</v>
      </c>
      <c r="L29" s="35">
        <f t="shared" si="4"/>
        <v>-1200000</v>
      </c>
      <c r="M29" s="35">
        <f t="shared" si="4"/>
        <v>-1200000</v>
      </c>
      <c r="N29" s="35">
        <f t="shared" si="4"/>
        <v>-1200000</v>
      </c>
      <c r="O29" s="35">
        <f t="shared" si="4"/>
        <v>-1200000</v>
      </c>
      <c r="P29" s="35">
        <f t="shared" si="4"/>
        <v>-1200000</v>
      </c>
      <c r="Q29" s="35">
        <f t="shared" si="4"/>
        <v>-1200000</v>
      </c>
    </row>
    <row r="30" spans="1:17" ht="14.65" thickBot="1" x14ac:dyDescent="0.5">
      <c r="A30" s="18" t="s">
        <v>26</v>
      </c>
      <c r="B30" s="36">
        <f>$B$10</f>
        <v>-1800000</v>
      </c>
      <c r="C30" s="36">
        <f>$B$10</f>
        <v>-1800000</v>
      </c>
      <c r="D30" s="36">
        <f t="shared" ref="D30:Q30" si="5">$B$10</f>
        <v>-1800000</v>
      </c>
      <c r="E30" s="36">
        <f t="shared" si="5"/>
        <v>-1800000</v>
      </c>
      <c r="F30" s="36">
        <f t="shared" si="5"/>
        <v>-1800000</v>
      </c>
      <c r="G30" s="36">
        <f t="shared" si="5"/>
        <v>-1800000</v>
      </c>
      <c r="H30" s="36">
        <f t="shared" si="5"/>
        <v>-1800000</v>
      </c>
      <c r="I30" s="36">
        <f t="shared" si="5"/>
        <v>-1800000</v>
      </c>
      <c r="J30" s="36">
        <f t="shared" si="5"/>
        <v>-1800000</v>
      </c>
      <c r="K30" s="36">
        <f t="shared" si="5"/>
        <v>-1800000</v>
      </c>
      <c r="L30" s="36">
        <f t="shared" si="5"/>
        <v>-1800000</v>
      </c>
      <c r="M30" s="36">
        <f t="shared" si="5"/>
        <v>-1800000</v>
      </c>
      <c r="N30" s="47">
        <f t="shared" si="5"/>
        <v>-1800000</v>
      </c>
      <c r="O30" s="36">
        <f t="shared" si="5"/>
        <v>-1800000</v>
      </c>
      <c r="P30" s="36">
        <f t="shared" si="5"/>
        <v>-1800000</v>
      </c>
      <c r="Q30" s="36">
        <f t="shared" si="5"/>
        <v>-1800000</v>
      </c>
    </row>
    <row r="31" spans="1:17" ht="14.65" thickBot="1" x14ac:dyDescent="0.5">
      <c r="A31" s="37" t="s">
        <v>199</v>
      </c>
      <c r="B31" s="36">
        <f>SUM(B28:B30)</f>
        <v>-1800000</v>
      </c>
      <c r="C31" s="36" t="e">
        <f ca="1">SUM(C28:C30)</f>
        <v>#NAME?</v>
      </c>
      <c r="D31" s="36" t="e">
        <f t="shared" ref="D31:Q31" ca="1" si="6">SUM(D28:D30)</f>
        <v>#NAME?</v>
      </c>
      <c r="E31" s="36" t="e">
        <f t="shared" ca="1" si="6"/>
        <v>#NAME?</v>
      </c>
      <c r="F31" s="36" t="e">
        <f t="shared" ca="1" si="6"/>
        <v>#NAME?</v>
      </c>
      <c r="G31" s="36" t="e">
        <f t="shared" ca="1" si="6"/>
        <v>#NAME?</v>
      </c>
      <c r="H31" s="36" t="e">
        <f t="shared" ca="1" si="6"/>
        <v>#NAME?</v>
      </c>
      <c r="I31" s="36" t="e">
        <f t="shared" ca="1" si="6"/>
        <v>#NAME?</v>
      </c>
      <c r="J31" s="36" t="e">
        <f t="shared" ca="1" si="6"/>
        <v>#NAME?</v>
      </c>
      <c r="K31" s="36" t="e">
        <f t="shared" ca="1" si="6"/>
        <v>#NAME?</v>
      </c>
      <c r="L31" s="36" t="e">
        <f t="shared" ca="1" si="6"/>
        <v>#NAME?</v>
      </c>
      <c r="M31" s="36" t="e">
        <f t="shared" ca="1" si="6"/>
        <v>#NAME?</v>
      </c>
      <c r="N31" s="47" t="e">
        <f t="shared" ca="1" si="6"/>
        <v>#NAME?</v>
      </c>
      <c r="O31" s="36" t="e">
        <f t="shared" ca="1" si="6"/>
        <v>#NAME?</v>
      </c>
      <c r="P31" s="36" t="e">
        <f t="shared" ca="1" si="6"/>
        <v>#NAME?</v>
      </c>
      <c r="Q31" s="36" t="e">
        <f t="shared" ca="1" si="6"/>
        <v>#NAME?</v>
      </c>
    </row>
    <row r="32" spans="1:17" ht="14.65" thickBot="1" x14ac:dyDescent="0.5">
      <c r="A32" s="37" t="s">
        <v>173</v>
      </c>
      <c r="B32" s="32" t="e">
        <f ca="1">B31+NPV(B17,C31:Q31)</f>
        <v>#NAME?</v>
      </c>
    </row>
    <row r="33" spans="1:7" ht="13.5" thickBot="1" x14ac:dyDescent="0.45">
      <c r="E33" s="64" t="s">
        <v>210</v>
      </c>
      <c r="F33" s="64" t="s">
        <v>211</v>
      </c>
      <c r="G33" s="64" t="s">
        <v>74</v>
      </c>
    </row>
    <row r="34" spans="1:7" ht="14.25" x14ac:dyDescent="0.45">
      <c r="A34" s="88" t="s">
        <v>72</v>
      </c>
      <c r="B34" s="5" t="s">
        <v>14</v>
      </c>
      <c r="C34" s="30">
        <f>B15*B12</f>
        <v>-1600000</v>
      </c>
      <c r="E34" s="49">
        <v>4</v>
      </c>
      <c r="F34" s="61">
        <v>0.54600000000000004</v>
      </c>
      <c r="G34" s="62">
        <v>151996</v>
      </c>
    </row>
    <row r="35" spans="1:7" ht="14.65" thickBot="1" x14ac:dyDescent="0.5">
      <c r="A35" s="89"/>
      <c r="B35" s="6" t="s">
        <v>15</v>
      </c>
      <c r="C35" s="31">
        <f>(B19-2)*B15*B12*(1+B13)</f>
        <v>-8320000</v>
      </c>
      <c r="E35" s="54">
        <v>5</v>
      </c>
      <c r="F35" s="63">
        <v>0.68500000000000005</v>
      </c>
      <c r="G35" s="62">
        <v>2201332</v>
      </c>
    </row>
    <row r="36" spans="1:7" ht="13.15" thickBot="1" x14ac:dyDescent="0.4">
      <c r="E36" s="49">
        <v>6</v>
      </c>
      <c r="F36" s="61">
        <v>0.64900000000000002</v>
      </c>
      <c r="G36" s="62">
        <v>2967368</v>
      </c>
    </row>
    <row r="37" spans="1:7" ht="14.65" thickBot="1" x14ac:dyDescent="0.5">
      <c r="A37" s="17" t="s">
        <v>74</v>
      </c>
      <c r="B37" s="29" t="e" cm="1">
        <f t="array" aca="1" ref="B37" ca="1">_xll.RiskOutput("NPV / Level 6, Output without expansion")+IF(B19&lt;=2,B31+(B19*C34)+NPV(B17,C31:Q31),B31+(2*C34)+C35+NPV(B17,C31:Q31))</f>
        <v>#NAME?</v>
      </c>
      <c r="E37" s="49">
        <v>7</v>
      </c>
      <c r="F37" s="61">
        <v>0.58399999999999996</v>
      </c>
      <c r="G37" s="62">
        <v>2367106</v>
      </c>
    </row>
    <row r="41" spans="1:7" x14ac:dyDescent="0.35">
      <c r="A41" s="57"/>
      <c r="B41" s="55"/>
      <c r="E41" s="48"/>
    </row>
    <row r="42" spans="1:7" ht="14.25" x14ac:dyDescent="0.45">
      <c r="A42" s="56"/>
      <c r="B42" s="52"/>
      <c r="D42" s="51"/>
    </row>
    <row r="43" spans="1:7" ht="14.25" x14ac:dyDescent="0.45">
      <c r="A43" s="56"/>
      <c r="B43" s="52"/>
      <c r="D43" s="51"/>
    </row>
    <row r="44" spans="1:7" ht="14.25" x14ac:dyDescent="0.45">
      <c r="A44" s="56"/>
      <c r="B44" s="52"/>
      <c r="D44" s="51"/>
    </row>
    <row r="45" spans="1:7" ht="14.25" x14ac:dyDescent="0.45">
      <c r="A45" s="56"/>
      <c r="B45" s="52"/>
      <c r="D45" s="51"/>
    </row>
    <row r="46" spans="1:7" ht="14.25" x14ac:dyDescent="0.45">
      <c r="A46" s="56"/>
      <c r="B46" s="52"/>
      <c r="D46" s="51"/>
    </row>
    <row r="47" spans="1:7" ht="14.25" x14ac:dyDescent="0.45">
      <c r="A47" s="56"/>
      <c r="B47" s="52"/>
      <c r="D47" s="51"/>
    </row>
    <row r="48" spans="1:7" ht="14.25" x14ac:dyDescent="0.45">
      <c r="A48" s="56"/>
      <c r="B48" s="52"/>
      <c r="D48" s="51"/>
    </row>
    <row r="49" spans="1:4" ht="14.25" x14ac:dyDescent="0.45">
      <c r="A49" s="56"/>
      <c r="B49" s="52"/>
      <c r="D49" s="52"/>
    </row>
    <row r="50" spans="1:4" ht="14.25" x14ac:dyDescent="0.45">
      <c r="A50" s="56"/>
      <c r="B50" s="52"/>
      <c r="D50" s="51"/>
    </row>
    <row r="51" spans="1:4" ht="14.25" x14ac:dyDescent="0.45">
      <c r="A51" s="56"/>
      <c r="B51" s="52"/>
      <c r="D51" s="51"/>
    </row>
    <row r="52" spans="1:4" ht="14.25" x14ac:dyDescent="0.45">
      <c r="A52" s="56"/>
      <c r="B52" s="52"/>
    </row>
    <row r="53" spans="1:4" ht="14.25" x14ac:dyDescent="0.45">
      <c r="A53" s="56"/>
      <c r="B53" s="52"/>
    </row>
    <row r="54" spans="1:4" ht="14.25" x14ac:dyDescent="0.45">
      <c r="A54" s="56"/>
      <c r="B54" s="52"/>
    </row>
    <row r="55" spans="1:4" ht="14.25" x14ac:dyDescent="0.45">
      <c r="A55" s="56"/>
      <c r="B55" s="52"/>
    </row>
    <row r="56" spans="1:4" ht="14.25" x14ac:dyDescent="0.45">
      <c r="A56" s="56"/>
      <c r="B56" s="52"/>
    </row>
    <row r="57" spans="1:4" ht="14.25" x14ac:dyDescent="0.45">
      <c r="A57" s="56"/>
      <c r="B57" s="52"/>
    </row>
    <row r="58" spans="1:4" ht="14.25" x14ac:dyDescent="0.45">
      <c r="A58" s="56"/>
      <c r="B58" s="52"/>
    </row>
    <row r="59" spans="1:4" ht="14.25" x14ac:dyDescent="0.45">
      <c r="A59" s="56"/>
      <c r="B59" s="52"/>
    </row>
    <row r="60" spans="1:4" ht="14.25" x14ac:dyDescent="0.45">
      <c r="A60" s="56"/>
      <c r="B60" s="52"/>
    </row>
    <row r="61" spans="1:4" ht="14.25" x14ac:dyDescent="0.45">
      <c r="A61" s="56"/>
      <c r="B61" s="52"/>
    </row>
    <row r="62" spans="1:4" ht="14.25" x14ac:dyDescent="0.45">
      <c r="A62" s="56"/>
      <c r="B62" s="52"/>
    </row>
    <row r="63" spans="1:4" ht="14.25" x14ac:dyDescent="0.45">
      <c r="A63" s="56"/>
      <c r="B63" s="52"/>
    </row>
    <row r="64" spans="1:4" ht="14.25" x14ac:dyDescent="0.45">
      <c r="A64" s="56"/>
      <c r="B64" s="52"/>
    </row>
    <row r="65" spans="1:2" ht="14.25" x14ac:dyDescent="0.45">
      <c r="A65" s="56"/>
      <c r="B65" s="52"/>
    </row>
    <row r="66" spans="1:2" ht="14.25" x14ac:dyDescent="0.45">
      <c r="A66" s="56"/>
      <c r="B66" s="52"/>
    </row>
    <row r="67" spans="1:2" ht="14.25" x14ac:dyDescent="0.45">
      <c r="A67" s="56"/>
      <c r="B67" s="52"/>
    </row>
    <row r="68" spans="1:2" ht="14.25" x14ac:dyDescent="0.45">
      <c r="A68" s="56"/>
      <c r="B68" s="52"/>
    </row>
    <row r="69" spans="1:2" ht="14.25" x14ac:dyDescent="0.45">
      <c r="A69" s="56"/>
      <c r="B69" s="52"/>
    </row>
    <row r="70" spans="1:2" ht="14.25" x14ac:dyDescent="0.45">
      <c r="A70" s="56"/>
      <c r="B70" s="52"/>
    </row>
    <row r="71" spans="1:2" ht="14.25" x14ac:dyDescent="0.45">
      <c r="A71" s="56"/>
      <c r="B71" s="52"/>
    </row>
    <row r="72" spans="1:2" ht="14.25" x14ac:dyDescent="0.45">
      <c r="A72" s="56"/>
      <c r="B72" s="52"/>
    </row>
    <row r="73" spans="1:2" ht="14.25" x14ac:dyDescent="0.45">
      <c r="A73" s="56"/>
      <c r="B73" s="52"/>
    </row>
    <row r="74" spans="1:2" ht="14.25" x14ac:dyDescent="0.45">
      <c r="A74" s="56"/>
      <c r="B74" s="52"/>
    </row>
    <row r="75" spans="1:2" ht="14.25" x14ac:dyDescent="0.45">
      <c r="A75" s="56"/>
      <c r="B75" s="52"/>
    </row>
    <row r="76" spans="1:2" ht="14.25" x14ac:dyDescent="0.45">
      <c r="A76" s="56"/>
      <c r="B76" s="52"/>
    </row>
    <row r="77" spans="1:2" ht="14.25" x14ac:dyDescent="0.45">
      <c r="A77" s="56"/>
      <c r="B77" s="52"/>
    </row>
    <row r="78" spans="1:2" ht="14.25" x14ac:dyDescent="0.45">
      <c r="A78" s="56"/>
      <c r="B78" s="52"/>
    </row>
    <row r="79" spans="1:2" ht="14.25" x14ac:dyDescent="0.45">
      <c r="A79" s="56"/>
      <c r="B79" s="52"/>
    </row>
    <row r="80" spans="1:2" ht="14.25" x14ac:dyDescent="0.45">
      <c r="A80" s="56"/>
      <c r="B80" s="52"/>
    </row>
    <row r="81" spans="1:2" ht="14.25" x14ac:dyDescent="0.45">
      <c r="A81" s="56"/>
      <c r="B81" s="52"/>
    </row>
    <row r="82" spans="1:2" ht="14.25" x14ac:dyDescent="0.45">
      <c r="A82" s="56"/>
      <c r="B82" s="52"/>
    </row>
    <row r="83" spans="1:2" ht="14.25" x14ac:dyDescent="0.45">
      <c r="A83" s="56"/>
      <c r="B83" s="52"/>
    </row>
    <row r="84" spans="1:2" ht="14.25" x14ac:dyDescent="0.45">
      <c r="A84" s="56"/>
      <c r="B84" s="52"/>
    </row>
    <row r="85" spans="1:2" ht="14.25" x14ac:dyDescent="0.45">
      <c r="A85" s="56"/>
      <c r="B85" s="52"/>
    </row>
    <row r="86" spans="1:2" ht="14.25" x14ac:dyDescent="0.45">
      <c r="A86" s="56"/>
      <c r="B86" s="52"/>
    </row>
    <row r="87" spans="1:2" ht="14.25" x14ac:dyDescent="0.45">
      <c r="A87" s="56"/>
      <c r="B87" s="52"/>
    </row>
    <row r="88" spans="1:2" ht="14.25" x14ac:dyDescent="0.45">
      <c r="A88" s="56"/>
      <c r="B88" s="52"/>
    </row>
    <row r="89" spans="1:2" ht="14.25" x14ac:dyDescent="0.45">
      <c r="A89" s="56"/>
      <c r="B89" s="52"/>
    </row>
    <row r="90" spans="1:2" ht="14.25" x14ac:dyDescent="0.45">
      <c r="A90" s="56"/>
      <c r="B90" s="52"/>
    </row>
    <row r="91" spans="1:2" ht="14.25" x14ac:dyDescent="0.45">
      <c r="A91" s="56"/>
      <c r="B91" s="52"/>
    </row>
    <row r="92" spans="1:2" ht="14.25" x14ac:dyDescent="0.45">
      <c r="A92" s="56"/>
      <c r="B92" s="52"/>
    </row>
    <row r="93" spans="1:2" ht="14.25" x14ac:dyDescent="0.45">
      <c r="A93" s="56"/>
      <c r="B93" s="52"/>
    </row>
    <row r="94" spans="1:2" ht="14.25" x14ac:dyDescent="0.45">
      <c r="A94" s="56"/>
      <c r="B94" s="52"/>
    </row>
    <row r="95" spans="1:2" ht="14.25" x14ac:dyDescent="0.45">
      <c r="A95" s="56"/>
      <c r="B95" s="52"/>
    </row>
    <row r="96" spans="1:2" ht="14.25" x14ac:dyDescent="0.45">
      <c r="A96" s="56"/>
      <c r="B96" s="52"/>
    </row>
    <row r="97" spans="1:2" ht="14.25" x14ac:dyDescent="0.45">
      <c r="A97" s="56"/>
      <c r="B97" s="52"/>
    </row>
    <row r="98" spans="1:2" ht="14.25" x14ac:dyDescent="0.45">
      <c r="A98" s="56"/>
      <c r="B98" s="52"/>
    </row>
    <row r="99" spans="1:2" ht="14.25" x14ac:dyDescent="0.45">
      <c r="A99" s="56"/>
      <c r="B99" s="52"/>
    </row>
    <row r="100" spans="1:2" ht="14.25" x14ac:dyDescent="0.45">
      <c r="A100" s="56"/>
      <c r="B100" s="52"/>
    </row>
  </sheetData>
  <mergeCells count="1">
    <mergeCell ref="A34:A35"/>
  </mergeCells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B319-19A6-434D-BDE1-91EABE461EE1}">
  <dimension ref="A1:E1"/>
  <sheetViews>
    <sheetView workbookViewId="0"/>
  </sheetViews>
  <sheetFormatPr defaultRowHeight="12.75" x14ac:dyDescent="0.35"/>
  <sheetData>
    <row r="1" spans="1:5" x14ac:dyDescent="0.35">
      <c r="A1" s="7" t="s">
        <v>223</v>
      </c>
      <c r="B1" s="7" t="s">
        <v>219</v>
      </c>
      <c r="C1" s="7" t="s">
        <v>220</v>
      </c>
      <c r="D1" s="7" t="s">
        <v>221</v>
      </c>
      <c r="E1" s="7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88B4-EAAF-42B3-B55D-02087488DFC6}">
  <dimension ref="A1:Q100"/>
  <sheetViews>
    <sheetView workbookViewId="0">
      <selection activeCell="B37" sqref="B37"/>
    </sheetView>
  </sheetViews>
  <sheetFormatPr defaultColWidth="8.86328125" defaultRowHeight="12.75" x14ac:dyDescent="0.35"/>
  <cols>
    <col min="1" max="1" width="30.06640625" customWidth="1"/>
    <col min="2" max="2" width="28.59765625" customWidth="1"/>
    <col min="3" max="3" width="14.265625" customWidth="1"/>
    <col min="4" max="4" width="14" bestFit="1" customWidth="1"/>
    <col min="5" max="5" width="18.3984375" customWidth="1"/>
    <col min="6" max="6" width="16.19921875" customWidth="1"/>
    <col min="7" max="7" width="16.86328125" customWidth="1"/>
    <col min="8" max="10" width="15.3984375" customWidth="1"/>
    <col min="11" max="22" width="14.3984375" bestFit="1" customWidth="1"/>
  </cols>
  <sheetData>
    <row r="1" spans="1:11" ht="17.649999999999999" x14ac:dyDescent="0.5">
      <c r="A1" s="28" t="s">
        <v>202</v>
      </c>
      <c r="D1" s="4"/>
      <c r="E1" s="4"/>
    </row>
    <row r="3" spans="1:11" ht="14.25" x14ac:dyDescent="0.45">
      <c r="A3" s="12" t="s">
        <v>17</v>
      </c>
      <c r="B3" s="8">
        <v>750</v>
      </c>
      <c r="C3" t="s">
        <v>0</v>
      </c>
      <c r="J3" t="s">
        <v>21</v>
      </c>
    </row>
    <row r="4" spans="1:11" ht="14.25" x14ac:dyDescent="0.45">
      <c r="A4" s="12" t="s">
        <v>23</v>
      </c>
      <c r="B4" s="8">
        <v>750</v>
      </c>
      <c r="C4" t="s">
        <v>0</v>
      </c>
      <c r="J4" t="s">
        <v>20</v>
      </c>
    </row>
    <row r="5" spans="1:11" ht="14.25" x14ac:dyDescent="0.45">
      <c r="A5" s="12" t="s">
        <v>22</v>
      </c>
      <c r="B5" s="8">
        <v>250</v>
      </c>
      <c r="C5" t="s">
        <v>0</v>
      </c>
      <c r="J5" t="s">
        <v>18</v>
      </c>
      <c r="K5">
        <f>B4+B5</f>
        <v>1000</v>
      </c>
    </row>
    <row r="6" spans="1:11" ht="14.25" x14ac:dyDescent="0.45">
      <c r="A6" s="13" t="s">
        <v>200</v>
      </c>
      <c r="B6" s="39" t="e" cm="1">
        <f t="array" aca="1" ref="B6" ca="1">_xll.RiskUniform(0.5,1.5,_xll.RiskStatic(1))</f>
        <v>#NAME?</v>
      </c>
    </row>
    <row r="7" spans="1:11" x14ac:dyDescent="0.35">
      <c r="J7" t="s">
        <v>19</v>
      </c>
      <c r="K7">
        <f>-LN(B5/(B4+B5))/9</f>
        <v>0.15403270679109896</v>
      </c>
    </row>
    <row r="8" spans="1:11" ht="14.25" x14ac:dyDescent="0.45">
      <c r="A8" s="12" t="s">
        <v>1</v>
      </c>
      <c r="B8" s="41">
        <v>5000</v>
      </c>
      <c r="C8" t="s">
        <v>2</v>
      </c>
    </row>
    <row r="9" spans="1:11" ht="14.25" x14ac:dyDescent="0.45">
      <c r="A9" s="12" t="s">
        <v>3</v>
      </c>
      <c r="B9" s="38">
        <v>-1000</v>
      </c>
      <c r="C9" t="s">
        <v>4</v>
      </c>
    </row>
    <row r="10" spans="1:11" ht="14.25" x14ac:dyDescent="0.45">
      <c r="A10" s="12" t="s">
        <v>25</v>
      </c>
      <c r="B10" s="38">
        <v>-1800000</v>
      </c>
      <c r="C10" t="s">
        <v>24</v>
      </c>
    </row>
    <row r="11" spans="1:11" x14ac:dyDescent="0.35">
      <c r="A11" s="12"/>
    </row>
    <row r="12" spans="1:11" ht="14.25" x14ac:dyDescent="0.45">
      <c r="A12" s="13" t="s">
        <v>72</v>
      </c>
      <c r="B12" s="38">
        <v>-8000</v>
      </c>
      <c r="C12" t="s">
        <v>5</v>
      </c>
    </row>
    <row r="13" spans="1:11" ht="14.25" x14ac:dyDescent="0.45">
      <c r="A13" s="13" t="s">
        <v>73</v>
      </c>
      <c r="B13" s="9">
        <v>0.3</v>
      </c>
      <c r="C13" t="s">
        <v>61</v>
      </c>
    </row>
    <row r="14" spans="1:11" x14ac:dyDescent="0.35">
      <c r="A14" s="12"/>
    </row>
    <row r="15" spans="1:11" ht="14.25" x14ac:dyDescent="0.45">
      <c r="A15" s="12" t="s">
        <v>6</v>
      </c>
      <c r="B15" s="8">
        <v>200</v>
      </c>
      <c r="C15" t="s">
        <v>7</v>
      </c>
    </row>
    <row r="16" spans="1:11" x14ac:dyDescent="0.35">
      <c r="A16" s="12"/>
    </row>
    <row r="17" spans="1:17" ht="14.25" x14ac:dyDescent="0.45">
      <c r="A17" s="13" t="s">
        <v>16</v>
      </c>
      <c r="B17" s="11">
        <v>0.12</v>
      </c>
    </row>
    <row r="18" spans="1:17" x14ac:dyDescent="0.35">
      <c r="A18" s="12"/>
    </row>
    <row r="19" spans="1:17" ht="14.25" x14ac:dyDescent="0.45">
      <c r="A19" s="12" t="s">
        <v>209</v>
      </c>
      <c r="B19" s="10">
        <v>6</v>
      </c>
      <c r="C19" t="s">
        <v>12</v>
      </c>
    </row>
    <row r="20" spans="1:17" x14ac:dyDescent="0.35">
      <c r="A20" s="12"/>
      <c r="F20" s="3"/>
    </row>
    <row r="23" spans="1:17" x14ac:dyDescent="0.35">
      <c r="A23" s="66" t="s">
        <v>213</v>
      </c>
      <c r="B23" s="79"/>
      <c r="C23" s="79"/>
      <c r="D23" s="79"/>
      <c r="E23" s="80" t="e">
        <f ca="1">(E24-D24)*$B$12*200*1.3</f>
        <v>#NAME?</v>
      </c>
      <c r="F23" s="80" t="e">
        <f t="shared" ref="F23:Q23" ca="1" si="0">(F24-E24)*$B$12*200*1.3</f>
        <v>#NAME?</v>
      </c>
      <c r="G23" s="80" t="e">
        <f t="shared" ca="1" si="0"/>
        <v>#NAME?</v>
      </c>
      <c r="H23" s="80" t="e">
        <f t="shared" ca="1" si="0"/>
        <v>#NAME?</v>
      </c>
      <c r="I23" s="80" t="e">
        <f t="shared" ca="1" si="0"/>
        <v>#NAME?</v>
      </c>
      <c r="J23" s="80" t="e">
        <f t="shared" ca="1" si="0"/>
        <v>#NAME?</v>
      </c>
      <c r="K23" s="80" t="e">
        <f t="shared" ca="1" si="0"/>
        <v>#NAME?</v>
      </c>
      <c r="L23" s="80" t="e">
        <f t="shared" ca="1" si="0"/>
        <v>#NAME?</v>
      </c>
      <c r="M23" s="80" t="e">
        <f t="shared" ca="1" si="0"/>
        <v>#NAME?</v>
      </c>
      <c r="N23" s="80" t="e">
        <f t="shared" ca="1" si="0"/>
        <v>#NAME?</v>
      </c>
      <c r="O23" s="80" t="e">
        <f t="shared" ca="1" si="0"/>
        <v>#NAME?</v>
      </c>
      <c r="P23" s="80" t="e">
        <f t="shared" ca="1" si="0"/>
        <v>#NAME?</v>
      </c>
      <c r="Q23" s="80" t="e">
        <f t="shared" ca="1" si="0"/>
        <v>#NAME?</v>
      </c>
    </row>
    <row r="24" spans="1:17" ht="14.25" x14ac:dyDescent="0.45">
      <c r="A24" s="66" t="s">
        <v>212</v>
      </c>
      <c r="B24" s="74"/>
      <c r="C24" s="72">
        <f>B19</f>
        <v>6</v>
      </c>
      <c r="D24" s="72">
        <f>B19</f>
        <v>6</v>
      </c>
      <c r="E24" s="67" t="e">
        <f ca="1">IF(AND(C26&gt;C27,D26&gt;D27),D24+1,D24)</f>
        <v>#NAME?</v>
      </c>
      <c r="F24" s="67" t="e">
        <f t="shared" ref="F24:J24" ca="1" si="1">IF(AND(D26&gt;D27,E26&gt;E27),E24+1,E24)</f>
        <v>#NAME?</v>
      </c>
      <c r="G24" s="67" t="e">
        <f t="shared" ca="1" si="1"/>
        <v>#NAME?</v>
      </c>
      <c r="H24" s="67" t="e">
        <f t="shared" ca="1" si="1"/>
        <v>#NAME?</v>
      </c>
      <c r="I24" s="67" t="e">
        <f t="shared" ca="1" si="1"/>
        <v>#NAME?</v>
      </c>
      <c r="J24" s="67" t="e">
        <f t="shared" ca="1" si="1"/>
        <v>#NAME?</v>
      </c>
      <c r="K24" s="67" t="e">
        <f t="shared" ref="K24:Q24" ca="1" si="2">J24</f>
        <v>#NAME?</v>
      </c>
      <c r="L24" s="67" t="e">
        <f t="shared" ca="1" si="2"/>
        <v>#NAME?</v>
      </c>
      <c r="M24" s="67" t="e">
        <f t="shared" ca="1" si="2"/>
        <v>#NAME?</v>
      </c>
      <c r="N24" s="67" t="e">
        <f t="shared" ca="1" si="2"/>
        <v>#NAME?</v>
      </c>
      <c r="O24" s="67" t="e">
        <f t="shared" ca="1" si="2"/>
        <v>#NAME?</v>
      </c>
      <c r="P24" s="67" t="e">
        <f t="shared" ca="1" si="2"/>
        <v>#NAME?</v>
      </c>
      <c r="Q24" s="67" t="e">
        <f t="shared" ca="1" si="2"/>
        <v>#NAME?</v>
      </c>
    </row>
    <row r="25" spans="1:17" ht="14.65" thickBot="1" x14ac:dyDescent="0.5">
      <c r="A25" s="65" t="s">
        <v>8</v>
      </c>
      <c r="B25" s="68">
        <v>0</v>
      </c>
      <c r="C25" s="73">
        <v>1</v>
      </c>
      <c r="D25" s="73">
        <v>2</v>
      </c>
      <c r="E25" s="73">
        <v>3</v>
      </c>
      <c r="F25" s="73">
        <v>4</v>
      </c>
      <c r="G25" s="73">
        <v>5</v>
      </c>
      <c r="H25" s="73">
        <v>6</v>
      </c>
      <c r="I25" s="73">
        <v>7</v>
      </c>
      <c r="J25" s="73">
        <v>8</v>
      </c>
      <c r="K25" s="73">
        <v>9</v>
      </c>
      <c r="L25" s="73">
        <v>10</v>
      </c>
      <c r="M25" s="73">
        <v>11</v>
      </c>
      <c r="N25" s="73">
        <v>12</v>
      </c>
      <c r="O25" s="73">
        <v>13</v>
      </c>
      <c r="P25" s="73">
        <v>14</v>
      </c>
      <c r="Q25" s="73">
        <v>15</v>
      </c>
    </row>
    <row r="26" spans="1:17" ht="14.25" x14ac:dyDescent="0.45">
      <c r="A26" s="15" t="s">
        <v>9</v>
      </c>
      <c r="B26" s="40"/>
      <c r="C26" s="69" t="e">
        <f ca="1">ROUND((SUM($B$3:$B$5)-$K$5*EXP(-$K$7*(C25-1)))*$B$6,0)</f>
        <v>#NAME?</v>
      </c>
      <c r="D26" s="69" t="e">
        <f ca="1">ROUND((SUM($B$3:$B$5)-$K$5*EXP(-$K$7*(D25-1)))*$B$6,0)</f>
        <v>#NAME?</v>
      </c>
      <c r="E26" s="69" t="e">
        <f t="shared" ref="E26:Q26" ca="1" si="3">ROUND((SUM($B$3:$B$5)-$K$5*EXP(-$K$7*(E25-1)))*$B$6,0)</f>
        <v>#NAME?</v>
      </c>
      <c r="F26" s="69" t="e">
        <f t="shared" ca="1" si="3"/>
        <v>#NAME?</v>
      </c>
      <c r="G26" s="69" t="e">
        <f t="shared" ca="1" si="3"/>
        <v>#NAME?</v>
      </c>
      <c r="H26" s="69" t="e">
        <f t="shared" ca="1" si="3"/>
        <v>#NAME?</v>
      </c>
      <c r="I26" s="69" t="e">
        <f t="shared" ca="1" si="3"/>
        <v>#NAME?</v>
      </c>
      <c r="J26" s="69" t="e">
        <f t="shared" ca="1" si="3"/>
        <v>#NAME?</v>
      </c>
      <c r="K26" s="69" t="e">
        <f t="shared" ca="1" si="3"/>
        <v>#NAME?</v>
      </c>
      <c r="L26" s="69" t="e">
        <f t="shared" ca="1" si="3"/>
        <v>#NAME?</v>
      </c>
      <c r="M26" s="69" t="e">
        <f t="shared" ca="1" si="3"/>
        <v>#NAME?</v>
      </c>
      <c r="N26" s="70" t="e">
        <f t="shared" ca="1" si="3"/>
        <v>#NAME?</v>
      </c>
      <c r="O26" s="71" t="e">
        <f t="shared" ca="1" si="3"/>
        <v>#NAME?</v>
      </c>
      <c r="P26" s="69" t="e">
        <f t="shared" ca="1" si="3"/>
        <v>#NAME?</v>
      </c>
      <c r="Q26" s="69" t="e">
        <f t="shared" ca="1" si="3"/>
        <v>#NAME?</v>
      </c>
    </row>
    <row r="27" spans="1:17" ht="14.65" thickBot="1" x14ac:dyDescent="0.5">
      <c r="A27" s="82" t="s">
        <v>214</v>
      </c>
      <c r="B27" s="75">
        <v>0</v>
      </c>
      <c r="C27" s="75">
        <f>C24*$B$15</f>
        <v>1200</v>
      </c>
      <c r="D27" s="75">
        <f t="shared" ref="D27:Q27" si="4">D24*$B$15</f>
        <v>1200</v>
      </c>
      <c r="E27" s="75" t="e">
        <f t="shared" ca="1" si="4"/>
        <v>#NAME?</v>
      </c>
      <c r="F27" s="75" t="e">
        <f t="shared" ca="1" si="4"/>
        <v>#NAME?</v>
      </c>
      <c r="G27" s="75" t="e">
        <f t="shared" ca="1" si="4"/>
        <v>#NAME?</v>
      </c>
      <c r="H27" s="75" t="e">
        <f t="shared" ca="1" si="4"/>
        <v>#NAME?</v>
      </c>
      <c r="I27" s="75" t="e">
        <f t="shared" ca="1" si="4"/>
        <v>#NAME?</v>
      </c>
      <c r="J27" s="75" t="e">
        <f t="shared" ca="1" si="4"/>
        <v>#NAME?</v>
      </c>
      <c r="K27" s="75" t="e">
        <f t="shared" ca="1" si="4"/>
        <v>#NAME?</v>
      </c>
      <c r="L27" s="75" t="e">
        <f t="shared" ca="1" si="4"/>
        <v>#NAME?</v>
      </c>
      <c r="M27" s="75" t="e">
        <f t="shared" ca="1" si="4"/>
        <v>#NAME?</v>
      </c>
      <c r="N27" s="75" t="e">
        <f t="shared" ca="1" si="4"/>
        <v>#NAME?</v>
      </c>
      <c r="O27" s="75" t="e">
        <f t="shared" ca="1" si="4"/>
        <v>#NAME?</v>
      </c>
      <c r="P27" s="75" t="e">
        <f t="shared" ca="1" si="4"/>
        <v>#NAME?</v>
      </c>
      <c r="Q27" s="75" t="e">
        <f t="shared" ca="1" si="4"/>
        <v>#NAME?</v>
      </c>
    </row>
    <row r="28" spans="1:17" ht="14.25" x14ac:dyDescent="0.45">
      <c r="A28" s="16" t="s">
        <v>10</v>
      </c>
      <c r="B28" s="78">
        <f t="shared" ref="B28:Q28" si="5">MIN(B27,B26)*$B$8</f>
        <v>0</v>
      </c>
      <c r="C28" s="77" t="e">
        <f t="shared" ca="1" si="5"/>
        <v>#NAME?</v>
      </c>
      <c r="D28" s="77" t="e">
        <f t="shared" ca="1" si="5"/>
        <v>#NAME?</v>
      </c>
      <c r="E28" s="77" t="e">
        <f t="shared" ca="1" si="5"/>
        <v>#NAME?</v>
      </c>
      <c r="F28" s="77" t="e">
        <f t="shared" ca="1" si="5"/>
        <v>#NAME?</v>
      </c>
      <c r="G28" s="77" t="e">
        <f t="shared" ca="1" si="5"/>
        <v>#NAME?</v>
      </c>
      <c r="H28" s="77" t="e">
        <f t="shared" ca="1" si="5"/>
        <v>#NAME?</v>
      </c>
      <c r="I28" s="77" t="e">
        <f t="shared" ca="1" si="5"/>
        <v>#NAME?</v>
      </c>
      <c r="J28" s="77" t="e">
        <f t="shared" ca="1" si="5"/>
        <v>#NAME?</v>
      </c>
      <c r="K28" s="77" t="e">
        <f t="shared" ca="1" si="5"/>
        <v>#NAME?</v>
      </c>
      <c r="L28" s="77" t="e">
        <f t="shared" ca="1" si="5"/>
        <v>#NAME?</v>
      </c>
      <c r="M28" s="77" t="e">
        <f t="shared" ca="1" si="5"/>
        <v>#NAME?</v>
      </c>
      <c r="N28" s="77" t="e">
        <f t="shared" ca="1" si="5"/>
        <v>#NAME?</v>
      </c>
      <c r="O28" s="77" t="e">
        <f t="shared" ca="1" si="5"/>
        <v>#NAME?</v>
      </c>
      <c r="P28" s="77" t="e">
        <f t="shared" ca="1" si="5"/>
        <v>#NAME?</v>
      </c>
      <c r="Q28" s="77" t="e">
        <f t="shared" ca="1" si="5"/>
        <v>#NAME?</v>
      </c>
    </row>
    <row r="29" spans="1:17" ht="14.25" x14ac:dyDescent="0.45">
      <c r="A29" s="14" t="s">
        <v>13</v>
      </c>
      <c r="B29" s="78">
        <f t="shared" ref="B29" si="6">-B27*$B$9</f>
        <v>0</v>
      </c>
      <c r="C29" s="77">
        <f>C27*$B$9</f>
        <v>-1200000</v>
      </c>
      <c r="D29" s="77">
        <f t="shared" ref="D29:Q29" si="7">D27*$B$9</f>
        <v>-1200000</v>
      </c>
      <c r="E29" s="77" t="e">
        <f t="shared" ca="1" si="7"/>
        <v>#NAME?</v>
      </c>
      <c r="F29" s="77" t="e">
        <f t="shared" ca="1" si="7"/>
        <v>#NAME?</v>
      </c>
      <c r="G29" s="77" t="e">
        <f t="shared" ca="1" si="7"/>
        <v>#NAME?</v>
      </c>
      <c r="H29" s="77" t="e">
        <f t="shared" ca="1" si="7"/>
        <v>#NAME?</v>
      </c>
      <c r="I29" s="77" t="e">
        <f t="shared" ca="1" si="7"/>
        <v>#NAME?</v>
      </c>
      <c r="J29" s="77" t="e">
        <f t="shared" ca="1" si="7"/>
        <v>#NAME?</v>
      </c>
      <c r="K29" s="77" t="e">
        <f t="shared" ca="1" si="7"/>
        <v>#NAME?</v>
      </c>
      <c r="L29" s="77" t="e">
        <f t="shared" ca="1" si="7"/>
        <v>#NAME?</v>
      </c>
      <c r="M29" s="77" t="e">
        <f t="shared" ca="1" si="7"/>
        <v>#NAME?</v>
      </c>
      <c r="N29" s="77" t="e">
        <f t="shared" ca="1" si="7"/>
        <v>#NAME?</v>
      </c>
      <c r="O29" s="77" t="e">
        <f t="shared" ca="1" si="7"/>
        <v>#NAME?</v>
      </c>
      <c r="P29" s="77" t="e">
        <f t="shared" ca="1" si="7"/>
        <v>#NAME?</v>
      </c>
      <c r="Q29" s="77" t="e">
        <f t="shared" ca="1" si="7"/>
        <v>#NAME?</v>
      </c>
    </row>
    <row r="30" spans="1:17" ht="14.65" thickBot="1" x14ac:dyDescent="0.5">
      <c r="A30" s="76" t="s">
        <v>26</v>
      </c>
      <c r="B30" s="77">
        <f>$B$10</f>
        <v>-1800000</v>
      </c>
      <c r="C30" s="77">
        <f>$B$10</f>
        <v>-1800000</v>
      </c>
      <c r="D30" s="77">
        <f t="shared" ref="D30:Q30" si="8">$B$10</f>
        <v>-1800000</v>
      </c>
      <c r="E30" s="77">
        <f t="shared" si="8"/>
        <v>-1800000</v>
      </c>
      <c r="F30" s="77">
        <f t="shared" si="8"/>
        <v>-1800000</v>
      </c>
      <c r="G30" s="77">
        <f t="shared" si="8"/>
        <v>-1800000</v>
      </c>
      <c r="H30" s="77">
        <f t="shared" si="8"/>
        <v>-1800000</v>
      </c>
      <c r="I30" s="77">
        <f t="shared" si="8"/>
        <v>-1800000</v>
      </c>
      <c r="J30" s="77">
        <f t="shared" si="8"/>
        <v>-1800000</v>
      </c>
      <c r="K30" s="77">
        <f t="shared" si="8"/>
        <v>-1800000</v>
      </c>
      <c r="L30" s="77">
        <f t="shared" si="8"/>
        <v>-1800000</v>
      </c>
      <c r="M30" s="77">
        <f t="shared" si="8"/>
        <v>-1800000</v>
      </c>
      <c r="N30" s="77">
        <f t="shared" si="8"/>
        <v>-1800000</v>
      </c>
      <c r="O30" s="77">
        <f t="shared" si="8"/>
        <v>-1800000</v>
      </c>
      <c r="P30" s="77">
        <f t="shared" si="8"/>
        <v>-1800000</v>
      </c>
      <c r="Q30" s="77">
        <f t="shared" si="8"/>
        <v>-1800000</v>
      </c>
    </row>
    <row r="31" spans="1:17" ht="14.65" thickBot="1" x14ac:dyDescent="0.5">
      <c r="A31" s="37" t="s">
        <v>199</v>
      </c>
      <c r="B31" s="36">
        <f>SUM(B28:B30)</f>
        <v>-1800000</v>
      </c>
      <c r="C31" s="36" t="e">
        <f ca="1">SUM(C28:C30)</f>
        <v>#NAME?</v>
      </c>
      <c r="D31" s="36" t="e">
        <f t="shared" ref="D31" ca="1" si="9">SUM(D28:D30)</f>
        <v>#NAME?</v>
      </c>
      <c r="E31" s="36" t="e">
        <f ca="1">SUM(E28:E30,E23)</f>
        <v>#NAME?</v>
      </c>
      <c r="F31" s="36" t="e">
        <f ca="1">SUM(F28:F30,F23)</f>
        <v>#NAME?</v>
      </c>
      <c r="G31" s="36" t="e">
        <f t="shared" ref="G31:Q31" ca="1" si="10">SUM(G28:G30,G23)</f>
        <v>#NAME?</v>
      </c>
      <c r="H31" s="36" t="e">
        <f t="shared" ca="1" si="10"/>
        <v>#NAME?</v>
      </c>
      <c r="I31" s="36" t="e">
        <f t="shared" ca="1" si="10"/>
        <v>#NAME?</v>
      </c>
      <c r="J31" s="36" t="e">
        <f t="shared" ca="1" si="10"/>
        <v>#NAME?</v>
      </c>
      <c r="K31" s="36" t="e">
        <f t="shared" ca="1" si="10"/>
        <v>#NAME?</v>
      </c>
      <c r="L31" s="36" t="e">
        <f t="shared" ca="1" si="10"/>
        <v>#NAME?</v>
      </c>
      <c r="M31" s="36" t="e">
        <f t="shared" ca="1" si="10"/>
        <v>#NAME?</v>
      </c>
      <c r="N31" s="36" t="e">
        <f t="shared" ca="1" si="10"/>
        <v>#NAME?</v>
      </c>
      <c r="O31" s="36" t="e">
        <f t="shared" ca="1" si="10"/>
        <v>#NAME?</v>
      </c>
      <c r="P31" s="36" t="e">
        <f t="shared" ca="1" si="10"/>
        <v>#NAME?</v>
      </c>
      <c r="Q31" s="36" t="e">
        <f t="shared" ca="1" si="10"/>
        <v>#NAME?</v>
      </c>
    </row>
    <row r="32" spans="1:17" ht="14.65" thickBot="1" x14ac:dyDescent="0.5">
      <c r="A32" s="37" t="s">
        <v>173</v>
      </c>
      <c r="B32" s="32" t="e">
        <f ca="1">B31+NPV(B17,C31:Q31)</f>
        <v>#NAME?</v>
      </c>
    </row>
    <row r="33" spans="1:7" ht="13.15" thickBot="1" x14ac:dyDescent="0.4"/>
    <row r="34" spans="1:7" ht="14.25" x14ac:dyDescent="0.45">
      <c r="A34" s="88" t="s">
        <v>72</v>
      </c>
      <c r="B34" s="5" t="s">
        <v>14</v>
      </c>
      <c r="C34" s="30">
        <f>B15*B12*2</f>
        <v>-3200000</v>
      </c>
    </row>
    <row r="35" spans="1:7" ht="40.15" thickBot="1" x14ac:dyDescent="0.5">
      <c r="A35" s="89"/>
      <c r="B35" s="6" t="s">
        <v>15</v>
      </c>
      <c r="C35" s="31">
        <f>(B19-2)*B15*B12*(1+B13)</f>
        <v>-8320000</v>
      </c>
      <c r="E35" s="86" t="s">
        <v>217</v>
      </c>
      <c r="F35" s="84">
        <v>2810153.43</v>
      </c>
    </row>
    <row r="36" spans="1:7" ht="39.75" thickBot="1" x14ac:dyDescent="0.45">
      <c r="E36" s="86" t="s">
        <v>217</v>
      </c>
      <c r="F36" s="62">
        <v>737245.56</v>
      </c>
    </row>
    <row r="37" spans="1:7" ht="14.65" thickBot="1" x14ac:dyDescent="0.5">
      <c r="A37" s="17" t="s">
        <v>74</v>
      </c>
      <c r="B37" s="29" t="e" cm="1">
        <f t="array" aca="1" ref="B37" ca="1">_xll.RiskOutput("NPV / starting level 6, with Expansion")+B31+SUM(C34:C35)+NPV(B17,C31:Q31)</f>
        <v>#NAME?</v>
      </c>
      <c r="E37" s="64"/>
      <c r="F37" s="49"/>
    </row>
    <row r="38" spans="1:7" ht="26.25" x14ac:dyDescent="0.4">
      <c r="E38" s="87" t="s">
        <v>218</v>
      </c>
      <c r="F38" s="85">
        <f>F35-F36</f>
        <v>2072907.87</v>
      </c>
    </row>
    <row r="41" spans="1:7" x14ac:dyDescent="0.35">
      <c r="A41" s="57"/>
      <c r="B41" s="55"/>
      <c r="E41" s="48"/>
    </row>
    <row r="42" spans="1:7" ht="14.25" x14ac:dyDescent="0.45">
      <c r="A42" s="56"/>
      <c r="B42" s="52"/>
      <c r="D42" s="51"/>
      <c r="F42" s="83"/>
      <c r="G42" s="48"/>
    </row>
    <row r="43" spans="1:7" ht="14.25" x14ac:dyDescent="0.45">
      <c r="A43" s="56"/>
      <c r="B43" s="52"/>
      <c r="D43" s="51"/>
    </row>
    <row r="44" spans="1:7" ht="14.25" x14ac:dyDescent="0.45">
      <c r="A44" s="56"/>
      <c r="B44" s="52"/>
      <c r="D44" s="51"/>
    </row>
    <row r="45" spans="1:7" ht="14.25" x14ac:dyDescent="0.45">
      <c r="A45" s="56"/>
      <c r="B45" s="52"/>
      <c r="D45" s="51"/>
    </row>
    <row r="46" spans="1:7" ht="14.25" x14ac:dyDescent="0.45">
      <c r="A46" s="56"/>
      <c r="B46" s="52"/>
      <c r="D46" s="51"/>
    </row>
    <row r="47" spans="1:7" ht="14.25" x14ac:dyDescent="0.45">
      <c r="A47" s="56"/>
      <c r="B47" s="52"/>
      <c r="D47" s="51"/>
    </row>
    <row r="48" spans="1:7" ht="14.25" x14ac:dyDescent="0.45">
      <c r="A48" s="56"/>
      <c r="B48" s="52"/>
      <c r="D48" s="51"/>
    </row>
    <row r="49" spans="1:4" ht="14.25" x14ac:dyDescent="0.45">
      <c r="A49" s="56"/>
      <c r="B49" s="52"/>
      <c r="D49" s="52"/>
    </row>
    <row r="50" spans="1:4" ht="14.25" x14ac:dyDescent="0.45">
      <c r="A50" s="56"/>
      <c r="B50" s="52"/>
      <c r="D50" s="51"/>
    </row>
    <row r="51" spans="1:4" ht="14.25" x14ac:dyDescent="0.45">
      <c r="A51" s="56"/>
      <c r="B51" s="52"/>
      <c r="D51" s="51"/>
    </row>
    <row r="52" spans="1:4" ht="14.25" x14ac:dyDescent="0.45">
      <c r="A52" s="56"/>
      <c r="B52" s="52"/>
    </row>
    <row r="53" spans="1:4" ht="14.25" x14ac:dyDescent="0.45">
      <c r="A53" s="56"/>
      <c r="B53" s="52"/>
    </row>
    <row r="54" spans="1:4" ht="14.25" x14ac:dyDescent="0.45">
      <c r="A54" s="56"/>
      <c r="B54" s="52"/>
    </row>
    <row r="55" spans="1:4" ht="14.25" x14ac:dyDescent="0.45">
      <c r="A55" s="56"/>
      <c r="B55" s="52"/>
    </row>
    <row r="56" spans="1:4" ht="14.25" x14ac:dyDescent="0.45">
      <c r="A56" s="56"/>
      <c r="B56" s="52"/>
    </row>
    <row r="57" spans="1:4" ht="14.25" x14ac:dyDescent="0.45">
      <c r="A57" s="56"/>
      <c r="B57" s="52"/>
    </row>
    <row r="58" spans="1:4" ht="14.25" x14ac:dyDescent="0.45">
      <c r="A58" s="56"/>
      <c r="B58" s="52"/>
    </row>
    <row r="59" spans="1:4" ht="14.25" x14ac:dyDescent="0.45">
      <c r="A59" s="56"/>
      <c r="B59" s="52"/>
    </row>
    <row r="60" spans="1:4" ht="14.25" x14ac:dyDescent="0.45">
      <c r="A60" s="56"/>
      <c r="B60" s="52"/>
    </row>
    <row r="61" spans="1:4" ht="14.25" x14ac:dyDescent="0.45">
      <c r="A61" s="56"/>
      <c r="B61" s="52"/>
    </row>
    <row r="62" spans="1:4" ht="14.25" x14ac:dyDescent="0.45">
      <c r="A62" s="56"/>
      <c r="B62" s="52"/>
    </row>
    <row r="63" spans="1:4" ht="14.25" x14ac:dyDescent="0.45">
      <c r="A63" s="56"/>
      <c r="B63" s="52"/>
    </row>
    <row r="64" spans="1:4" ht="14.25" x14ac:dyDescent="0.45">
      <c r="A64" s="56"/>
      <c r="B64" s="52"/>
    </row>
    <row r="65" spans="1:2" ht="14.25" x14ac:dyDescent="0.45">
      <c r="A65" s="56"/>
      <c r="B65" s="52"/>
    </row>
    <row r="66" spans="1:2" ht="14.25" x14ac:dyDescent="0.45">
      <c r="A66" s="56"/>
      <c r="B66" s="52"/>
    </row>
    <row r="67" spans="1:2" ht="14.25" x14ac:dyDescent="0.45">
      <c r="A67" s="56"/>
      <c r="B67" s="52"/>
    </row>
    <row r="68" spans="1:2" ht="14.25" x14ac:dyDescent="0.45">
      <c r="A68" s="56"/>
      <c r="B68" s="52"/>
    </row>
    <row r="69" spans="1:2" ht="14.25" x14ac:dyDescent="0.45">
      <c r="A69" s="56"/>
      <c r="B69" s="52"/>
    </row>
    <row r="70" spans="1:2" ht="14.25" x14ac:dyDescent="0.45">
      <c r="A70" s="56"/>
      <c r="B70" s="52"/>
    </row>
    <row r="71" spans="1:2" ht="14.25" x14ac:dyDescent="0.45">
      <c r="A71" s="56"/>
      <c r="B71" s="52"/>
    </row>
    <row r="72" spans="1:2" ht="14.25" x14ac:dyDescent="0.45">
      <c r="A72" s="56"/>
      <c r="B72" s="52"/>
    </row>
    <row r="73" spans="1:2" ht="14.25" x14ac:dyDescent="0.45">
      <c r="A73" s="56"/>
      <c r="B73" s="52"/>
    </row>
    <row r="74" spans="1:2" ht="14.25" x14ac:dyDescent="0.45">
      <c r="A74" s="56"/>
      <c r="B74" s="52"/>
    </row>
    <row r="75" spans="1:2" ht="14.25" x14ac:dyDescent="0.45">
      <c r="A75" s="56"/>
      <c r="B75" s="52"/>
    </row>
    <row r="76" spans="1:2" ht="14.25" x14ac:dyDescent="0.45">
      <c r="A76" s="56"/>
      <c r="B76" s="52"/>
    </row>
    <row r="77" spans="1:2" ht="14.25" x14ac:dyDescent="0.45">
      <c r="A77" s="56"/>
      <c r="B77" s="52"/>
    </row>
    <row r="78" spans="1:2" ht="14.25" x14ac:dyDescent="0.45">
      <c r="A78" s="56"/>
      <c r="B78" s="52"/>
    </row>
    <row r="79" spans="1:2" ht="14.25" x14ac:dyDescent="0.45">
      <c r="A79" s="56"/>
      <c r="B79" s="52"/>
    </row>
    <row r="80" spans="1:2" ht="14.25" x14ac:dyDescent="0.45">
      <c r="A80" s="56"/>
      <c r="B80" s="52"/>
    </row>
    <row r="81" spans="1:2" ht="14.25" x14ac:dyDescent="0.45">
      <c r="A81" s="56"/>
      <c r="B81" s="52"/>
    </row>
    <row r="82" spans="1:2" ht="14.25" x14ac:dyDescent="0.45">
      <c r="A82" s="56"/>
      <c r="B82" s="52"/>
    </row>
    <row r="83" spans="1:2" ht="14.25" x14ac:dyDescent="0.45">
      <c r="A83" s="56"/>
      <c r="B83" s="52"/>
    </row>
    <row r="84" spans="1:2" ht="14.25" x14ac:dyDescent="0.45">
      <c r="A84" s="56"/>
      <c r="B84" s="52"/>
    </row>
    <row r="85" spans="1:2" ht="14.25" x14ac:dyDescent="0.45">
      <c r="A85" s="56"/>
      <c r="B85" s="52"/>
    </row>
    <row r="86" spans="1:2" ht="14.25" x14ac:dyDescent="0.45">
      <c r="A86" s="56"/>
      <c r="B86" s="52"/>
    </row>
    <row r="87" spans="1:2" ht="14.25" x14ac:dyDescent="0.45">
      <c r="A87" s="56"/>
      <c r="B87" s="52"/>
    </row>
    <row r="88" spans="1:2" ht="14.25" x14ac:dyDescent="0.45">
      <c r="A88" s="56"/>
      <c r="B88" s="52"/>
    </row>
    <row r="89" spans="1:2" ht="14.25" x14ac:dyDescent="0.45">
      <c r="A89" s="56"/>
      <c r="B89" s="52"/>
    </row>
    <row r="90" spans="1:2" ht="14.25" x14ac:dyDescent="0.45">
      <c r="A90" s="56"/>
      <c r="B90" s="52"/>
    </row>
    <row r="91" spans="1:2" ht="14.25" x14ac:dyDescent="0.45">
      <c r="A91" s="56"/>
      <c r="B91" s="52"/>
    </row>
    <row r="92" spans="1:2" ht="14.25" x14ac:dyDescent="0.45">
      <c r="A92" s="56"/>
      <c r="B92" s="52"/>
    </row>
    <row r="93" spans="1:2" ht="14.25" x14ac:dyDescent="0.45">
      <c r="A93" s="56"/>
      <c r="B93" s="52"/>
    </row>
    <row r="94" spans="1:2" ht="14.25" x14ac:dyDescent="0.45">
      <c r="A94" s="56"/>
      <c r="B94" s="52"/>
    </row>
    <row r="95" spans="1:2" ht="14.25" x14ac:dyDescent="0.45">
      <c r="A95" s="56"/>
      <c r="B95" s="52"/>
    </row>
    <row r="96" spans="1:2" ht="14.25" x14ac:dyDescent="0.45">
      <c r="A96" s="56"/>
      <c r="B96" s="52"/>
    </row>
    <row r="97" spans="1:2" ht="14.25" x14ac:dyDescent="0.45">
      <c r="A97" s="56"/>
      <c r="B97" s="52"/>
    </row>
    <row r="98" spans="1:2" ht="14.25" x14ac:dyDescent="0.45">
      <c r="A98" s="56"/>
      <c r="B98" s="52"/>
    </row>
    <row r="99" spans="1:2" ht="14.25" x14ac:dyDescent="0.45">
      <c r="A99" s="56"/>
      <c r="B99" s="52"/>
    </row>
    <row r="100" spans="1:2" ht="14.25" x14ac:dyDescent="0.45">
      <c r="A100" s="56"/>
      <c r="B100" s="52"/>
    </row>
  </sheetData>
  <mergeCells count="1">
    <mergeCell ref="A34:A35"/>
  </mergeCells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V27"/>
  <sheetViews>
    <sheetView workbookViewId="0"/>
  </sheetViews>
  <sheetFormatPr defaultColWidth="15.59765625" defaultRowHeight="12.75" x14ac:dyDescent="0.35"/>
  <cols>
    <col min="1" max="16384" width="15.59765625" style="19"/>
  </cols>
  <sheetData>
    <row r="1" spans="1:204" x14ac:dyDescent="0.35">
      <c r="A1" s="19" t="s">
        <v>126</v>
      </c>
      <c r="B1" s="22" t="e">
        <f ca="1">'Part E'!$B$37</f>
        <v>#NAME?</v>
      </c>
      <c r="C1" s="23">
        <v>12</v>
      </c>
      <c r="D1" s="23">
        <v>0.5</v>
      </c>
      <c r="E1" s="21"/>
      <c r="F1" s="19" t="s">
        <v>150</v>
      </c>
      <c r="I1" s="19" t="s">
        <v>117</v>
      </c>
      <c r="J1" s="21">
        <v>4</v>
      </c>
      <c r="L1" s="19" t="s">
        <v>114</v>
      </c>
      <c r="M1" s="21" t="b">
        <v>1</v>
      </c>
      <c r="O1" s="19" t="s">
        <v>109</v>
      </c>
      <c r="Y1" s="19" t="s">
        <v>128</v>
      </c>
      <c r="AA1" s="19" t="s">
        <v>193</v>
      </c>
      <c r="AD1" s="19" t="s">
        <v>183</v>
      </c>
      <c r="AG1" s="19" t="s">
        <v>205</v>
      </c>
    </row>
    <row r="2" spans="1:204" x14ac:dyDescent="0.35">
      <c r="A2" s="19" t="s">
        <v>127</v>
      </c>
      <c r="B2" s="22">
        <v>2</v>
      </c>
      <c r="C2" s="22">
        <v>0</v>
      </c>
      <c r="F2" s="19" t="s">
        <v>151</v>
      </c>
      <c r="G2" s="22" t="b">
        <v>0</v>
      </c>
      <c r="H2" s="22"/>
      <c r="I2" s="19" t="s">
        <v>107</v>
      </c>
      <c r="J2" s="21"/>
      <c r="L2" s="19" t="s">
        <v>144</v>
      </c>
      <c r="M2" s="23">
        <v>1000</v>
      </c>
      <c r="O2" s="19" t="s">
        <v>110</v>
      </c>
      <c r="P2" s="21"/>
      <c r="R2" s="19" t="s">
        <v>118</v>
      </c>
      <c r="S2" s="24" t="s">
        <v>159</v>
      </c>
      <c r="U2" s="19" t="s">
        <v>124</v>
      </c>
      <c r="V2" s="21"/>
      <c r="X2" s="19" t="s">
        <v>129</v>
      </c>
      <c r="Y2" s="22">
        <v>0</v>
      </c>
      <c r="AA2" s="19" t="s">
        <v>194</v>
      </c>
      <c r="AB2" s="22">
        <v>0</v>
      </c>
      <c r="AD2" s="19" t="s">
        <v>184</v>
      </c>
      <c r="AE2" s="22" t="b">
        <v>1</v>
      </c>
      <c r="AG2" s="19" t="s">
        <v>206</v>
      </c>
      <c r="AH2" s="23">
        <v>1</v>
      </c>
    </row>
    <row r="3" spans="1:204" x14ac:dyDescent="0.35">
      <c r="A3" s="19" t="s">
        <v>139</v>
      </c>
      <c r="B3" s="22" t="b">
        <v>1</v>
      </c>
      <c r="C3" s="22">
        <v>100</v>
      </c>
      <c r="F3" s="19" t="s">
        <v>152</v>
      </c>
      <c r="G3" s="22" t="b">
        <v>0</v>
      </c>
      <c r="H3" s="22"/>
      <c r="I3" s="19" t="s">
        <v>108</v>
      </c>
      <c r="J3" s="58">
        <v>12</v>
      </c>
      <c r="L3" s="19" t="s">
        <v>143</v>
      </c>
      <c r="M3" s="23">
        <v>1</v>
      </c>
      <c r="N3" s="23">
        <v>0</v>
      </c>
      <c r="O3" s="19" t="s">
        <v>111</v>
      </c>
      <c r="P3" s="21"/>
      <c r="R3" s="19" t="s">
        <v>119</v>
      </c>
      <c r="S3" s="24" t="s">
        <v>216</v>
      </c>
      <c r="U3" s="19" t="s">
        <v>125</v>
      </c>
      <c r="V3" s="21"/>
      <c r="X3" s="19" t="s">
        <v>130</v>
      </c>
      <c r="Y3" s="22">
        <v>0.1</v>
      </c>
      <c r="AA3" s="19" t="s">
        <v>195</v>
      </c>
      <c r="AB3" s="21"/>
      <c r="AD3" s="19" t="s">
        <v>185</v>
      </c>
      <c r="AE3" s="22">
        <v>250</v>
      </c>
      <c r="AG3" s="19" t="s">
        <v>207</v>
      </c>
      <c r="AH3" s="23">
        <v>-1</v>
      </c>
    </row>
    <row r="4" spans="1:204" x14ac:dyDescent="0.35">
      <c r="A4" s="19" t="s">
        <v>141</v>
      </c>
      <c r="B4" s="22" t="b">
        <v>0</v>
      </c>
      <c r="C4" s="22">
        <v>5</v>
      </c>
      <c r="D4" s="22">
        <v>2</v>
      </c>
      <c r="F4" s="19" t="s">
        <v>153</v>
      </c>
      <c r="G4" s="22" t="b">
        <v>0</v>
      </c>
      <c r="H4" s="22"/>
      <c r="L4" s="19" t="s">
        <v>136</v>
      </c>
      <c r="M4" s="23" t="b">
        <v>1</v>
      </c>
      <c r="O4" s="19" t="s">
        <v>112</v>
      </c>
      <c r="P4" s="21"/>
      <c r="R4" s="19" t="s">
        <v>120</v>
      </c>
      <c r="S4" s="24" t="s">
        <v>160</v>
      </c>
      <c r="X4" s="19" t="s">
        <v>131</v>
      </c>
      <c r="Y4" s="22">
        <v>0.5</v>
      </c>
      <c r="AA4" s="19" t="s">
        <v>196</v>
      </c>
      <c r="AB4" s="21"/>
      <c r="AD4" s="19" t="s">
        <v>186</v>
      </c>
      <c r="AE4" s="22" t="b">
        <v>0</v>
      </c>
    </row>
    <row r="5" spans="1:204" x14ac:dyDescent="0.35">
      <c r="A5" s="19" t="s">
        <v>142</v>
      </c>
      <c r="B5" s="22" t="b">
        <v>0</v>
      </c>
      <c r="C5" s="22">
        <v>100</v>
      </c>
      <c r="D5" s="22">
        <v>0.01</v>
      </c>
      <c r="E5" s="22" t="b">
        <v>1</v>
      </c>
      <c r="F5" s="19" t="s">
        <v>154</v>
      </c>
      <c r="G5" s="22" t="b">
        <v>0</v>
      </c>
      <c r="H5" s="22"/>
      <c r="L5" s="19" t="s">
        <v>137</v>
      </c>
      <c r="M5" s="23">
        <v>3</v>
      </c>
      <c r="O5" s="19" t="s">
        <v>113</v>
      </c>
      <c r="P5" s="21"/>
      <c r="R5" s="19" t="s">
        <v>121</v>
      </c>
      <c r="S5" s="24" t="s">
        <v>204</v>
      </c>
      <c r="X5" s="19" t="s">
        <v>132</v>
      </c>
      <c r="Y5" s="22" t="s">
        <v>158</v>
      </c>
      <c r="AA5" s="19" t="s">
        <v>197</v>
      </c>
      <c r="AB5" s="21"/>
      <c r="AD5" s="19" t="s">
        <v>187</v>
      </c>
      <c r="AE5" s="22">
        <v>15</v>
      </c>
    </row>
    <row r="6" spans="1:204" x14ac:dyDescent="0.35">
      <c r="A6" s="19" t="s">
        <v>140</v>
      </c>
      <c r="B6" s="22" t="b">
        <v>0</v>
      </c>
      <c r="C6" s="22"/>
      <c r="F6" s="19" t="s">
        <v>155</v>
      </c>
      <c r="G6" s="22" t="b">
        <v>0</v>
      </c>
      <c r="H6" s="22"/>
      <c r="L6" s="19" t="s">
        <v>156</v>
      </c>
      <c r="M6" s="23" t="b">
        <v>0</v>
      </c>
      <c r="N6" s="23"/>
      <c r="R6" s="19" t="s">
        <v>122</v>
      </c>
      <c r="S6" s="21"/>
      <c r="X6" s="19" t="s">
        <v>133</v>
      </c>
      <c r="Y6" s="23" t="b">
        <v>1</v>
      </c>
      <c r="AA6" s="19" t="s">
        <v>198</v>
      </c>
      <c r="AB6" s="21"/>
      <c r="AD6" s="19" t="s">
        <v>188</v>
      </c>
      <c r="AE6" s="22">
        <v>2</v>
      </c>
    </row>
    <row r="7" spans="1:204" x14ac:dyDescent="0.35">
      <c r="A7" s="19" t="s">
        <v>134</v>
      </c>
      <c r="B7" s="22">
        <v>50</v>
      </c>
      <c r="L7" s="19" t="s">
        <v>157</v>
      </c>
      <c r="M7" s="23" t="b">
        <v>0</v>
      </c>
      <c r="N7" s="23"/>
      <c r="R7" s="19" t="s">
        <v>123</v>
      </c>
      <c r="S7" s="21" t="b">
        <v>1</v>
      </c>
      <c r="AD7" s="19" t="s">
        <v>189</v>
      </c>
      <c r="AE7" s="22" t="b">
        <v>0</v>
      </c>
    </row>
    <row r="8" spans="1:204" x14ac:dyDescent="0.35">
      <c r="A8" s="19" t="s">
        <v>75</v>
      </c>
      <c r="B8" s="19" t="s">
        <v>75</v>
      </c>
      <c r="F8" s="19" t="s">
        <v>135</v>
      </c>
      <c r="G8" s="22" t="b">
        <v>1</v>
      </c>
      <c r="H8" s="22">
        <v>1</v>
      </c>
      <c r="AD8" s="19" t="s">
        <v>190</v>
      </c>
      <c r="AE8" s="22">
        <v>100</v>
      </c>
    </row>
    <row r="9" spans="1:204" x14ac:dyDescent="0.35">
      <c r="A9" s="19" t="s">
        <v>149</v>
      </c>
      <c r="B9" s="22">
        <v>3</v>
      </c>
      <c r="F9" s="19" t="s">
        <v>146</v>
      </c>
      <c r="G9" s="22" t="b">
        <v>0</v>
      </c>
      <c r="AD9" s="19" t="s">
        <v>191</v>
      </c>
      <c r="AE9" s="22">
        <v>0.01</v>
      </c>
    </row>
    <row r="10" spans="1:204" x14ac:dyDescent="0.35">
      <c r="A10" s="19" t="s">
        <v>138</v>
      </c>
      <c r="B10" s="22" t="b">
        <v>0</v>
      </c>
      <c r="AD10" s="19" t="s">
        <v>192</v>
      </c>
      <c r="AE10" s="22" t="b">
        <v>1</v>
      </c>
    </row>
    <row r="11" spans="1:204" x14ac:dyDescent="0.35">
      <c r="A11" s="19" t="s">
        <v>145</v>
      </c>
      <c r="B11" s="22" t="b">
        <v>1</v>
      </c>
    </row>
    <row r="12" spans="1:204" x14ac:dyDescent="0.35">
      <c r="A12" s="19" t="s">
        <v>148</v>
      </c>
      <c r="B12" s="22" t="b">
        <v>0</v>
      </c>
      <c r="F12" s="19" t="s">
        <v>147</v>
      </c>
      <c r="G12" s="22">
        <v>2</v>
      </c>
    </row>
    <row r="14" spans="1:204" ht="13.15" thickBot="1" x14ac:dyDescent="0.4">
      <c r="A14" s="19" t="s">
        <v>115</v>
      </c>
      <c r="B14" s="21">
        <v>1</v>
      </c>
      <c r="AX14" s="19" t="s">
        <v>116</v>
      </c>
      <c r="AY14" s="21">
        <v>1</v>
      </c>
    </row>
    <row r="15" spans="1:204" s="20" customFormat="1" ht="13.15" thickTop="1" x14ac:dyDescent="0.35">
      <c r="A15" s="20" t="s">
        <v>76</v>
      </c>
      <c r="B15" s="20" t="s">
        <v>77</v>
      </c>
      <c r="C15" s="20" t="s">
        <v>78</v>
      </c>
      <c r="D15" s="20" t="s">
        <v>79</v>
      </c>
      <c r="E15" s="20" t="s">
        <v>80</v>
      </c>
      <c r="F15" s="20" t="s">
        <v>81</v>
      </c>
      <c r="G15" s="20" t="s">
        <v>82</v>
      </c>
      <c r="H15" s="20" t="s">
        <v>83</v>
      </c>
      <c r="I15" s="20" t="s">
        <v>84</v>
      </c>
      <c r="J15" s="20" t="s">
        <v>85</v>
      </c>
      <c r="K15" s="20" t="s">
        <v>86</v>
      </c>
      <c r="AR15" s="20" t="s">
        <v>87</v>
      </c>
      <c r="AS15" s="20" t="s">
        <v>88</v>
      </c>
      <c r="AT15" s="20" t="s">
        <v>89</v>
      </c>
      <c r="AU15" s="20" t="s">
        <v>90</v>
      </c>
      <c r="AV15" s="20" t="s">
        <v>91</v>
      </c>
      <c r="AW15" s="20" t="s">
        <v>92</v>
      </c>
      <c r="AX15" s="20" t="s">
        <v>93</v>
      </c>
      <c r="AY15" s="20" t="s">
        <v>94</v>
      </c>
      <c r="AZ15" s="20" t="s">
        <v>95</v>
      </c>
      <c r="BA15" s="20" t="s">
        <v>79</v>
      </c>
      <c r="BB15" s="20" t="s">
        <v>96</v>
      </c>
      <c r="BC15" s="20" t="s">
        <v>97</v>
      </c>
      <c r="BD15" s="20" t="s">
        <v>98</v>
      </c>
      <c r="BE15" s="20" t="s">
        <v>99</v>
      </c>
      <c r="BF15" s="20" t="s">
        <v>100</v>
      </c>
      <c r="BG15" s="20" t="s">
        <v>101</v>
      </c>
      <c r="BH15" s="20" t="s">
        <v>102</v>
      </c>
      <c r="BI15" s="20" t="s">
        <v>103</v>
      </c>
      <c r="BJ15" s="20" t="s">
        <v>104</v>
      </c>
      <c r="BK15" s="20" t="s">
        <v>105</v>
      </c>
      <c r="BL15" s="20" t="s">
        <v>106</v>
      </c>
      <c r="BM15" s="20" t="s">
        <v>174</v>
      </c>
      <c r="BN15" s="20" t="s">
        <v>175</v>
      </c>
      <c r="BO15" s="20" t="s">
        <v>176</v>
      </c>
      <c r="BP15" s="20" t="s">
        <v>177</v>
      </c>
      <c r="BQ15" s="20" t="s">
        <v>178</v>
      </c>
      <c r="BR15" s="20" t="s">
        <v>179</v>
      </c>
      <c r="BS15" s="20" t="s">
        <v>180</v>
      </c>
      <c r="BT15" s="20" t="s">
        <v>181</v>
      </c>
      <c r="BU15" s="20" t="s">
        <v>182</v>
      </c>
    </row>
    <row r="16" spans="1:204" x14ac:dyDescent="0.35">
      <c r="A16" s="19" t="s">
        <v>172</v>
      </c>
      <c r="B16" s="19">
        <v>0.1</v>
      </c>
      <c r="C16" s="19">
        <v>0.5</v>
      </c>
      <c r="D16" s="25" t="s">
        <v>53</v>
      </c>
      <c r="G16" s="19">
        <v>1</v>
      </c>
      <c r="H16" s="19">
        <f>'Part E'!$B$19</f>
        <v>6</v>
      </c>
      <c r="I16" s="19">
        <v>4</v>
      </c>
      <c r="J16" s="19">
        <v>12</v>
      </c>
      <c r="K16" s="19" t="s">
        <v>215</v>
      </c>
      <c r="L16" s="19">
        <v>0</v>
      </c>
      <c r="M16" s="19" t="b">
        <v>0</v>
      </c>
      <c r="AX16" s="19">
        <v>2</v>
      </c>
      <c r="AY16" s="19">
        <v>1</v>
      </c>
      <c r="BB16" s="19">
        <v>4</v>
      </c>
      <c r="BC16" s="19">
        <v>2</v>
      </c>
      <c r="BD16" s="19">
        <f>'Part E'!$B$19</f>
        <v>6</v>
      </c>
      <c r="BE16" s="19">
        <v>2</v>
      </c>
      <c r="BF16" s="19">
        <v>12</v>
      </c>
      <c r="BH16" s="19">
        <v>1</v>
      </c>
      <c r="BI16" s="19">
        <v>12</v>
      </c>
      <c r="BJ16" s="19">
        <v>0</v>
      </c>
      <c r="BK16" s="19">
        <v>-1</v>
      </c>
      <c r="BL16" s="19" t="b">
        <v>1</v>
      </c>
      <c r="BM16" s="19" t="b">
        <v>0</v>
      </c>
      <c r="BN16" s="19" t="b">
        <v>0</v>
      </c>
      <c r="GV16" s="25"/>
    </row>
    <row r="17" spans="1:1" x14ac:dyDescent="0.35">
      <c r="A17" s="19" t="s">
        <v>161</v>
      </c>
    </row>
    <row r="18" spans="1:1" x14ac:dyDescent="0.35">
      <c r="A18" s="19" t="s">
        <v>162</v>
      </c>
    </row>
    <row r="19" spans="1:1" x14ac:dyDescent="0.35">
      <c r="A19" s="19" t="s">
        <v>163</v>
      </c>
    </row>
    <row r="20" spans="1:1" x14ac:dyDescent="0.35">
      <c r="A20" s="19" t="s">
        <v>164</v>
      </c>
    </row>
    <row r="21" spans="1:1" x14ac:dyDescent="0.35">
      <c r="A21" s="19" t="s">
        <v>165</v>
      </c>
    </row>
    <row r="22" spans="1:1" x14ac:dyDescent="0.35">
      <c r="A22" s="19" t="s">
        <v>166</v>
      </c>
    </row>
    <row r="23" spans="1:1" x14ac:dyDescent="0.35">
      <c r="A23" s="19" t="s">
        <v>167</v>
      </c>
    </row>
    <row r="24" spans="1:1" x14ac:dyDescent="0.35">
      <c r="A24" s="19" t="s">
        <v>168</v>
      </c>
    </row>
    <row r="25" spans="1:1" x14ac:dyDescent="0.35">
      <c r="A25" s="19" t="s">
        <v>169</v>
      </c>
    </row>
    <row r="26" spans="1:1" x14ac:dyDescent="0.35">
      <c r="A26" s="19" t="s">
        <v>170</v>
      </c>
    </row>
    <row r="27" spans="1:1" x14ac:dyDescent="0.35">
      <c r="A27" s="19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E6"/>
  <sheetViews>
    <sheetView workbookViewId="0"/>
  </sheetViews>
  <sheetFormatPr defaultColWidth="8.86328125" defaultRowHeight="12.75" x14ac:dyDescent="0.35"/>
  <cols>
    <col min="1" max="26" width="18.73046875" customWidth="1"/>
  </cols>
  <sheetData>
    <row r="1" spans="1:83" x14ac:dyDescent="0.35">
      <c r="A1" t="s">
        <v>30</v>
      </c>
      <c r="B1" t="s">
        <v>37</v>
      </c>
      <c r="C1" t="s">
        <v>34</v>
      </c>
      <c r="D1" t="s">
        <v>35</v>
      </c>
      <c r="E1" t="s">
        <v>32</v>
      </c>
      <c r="F1" t="s">
        <v>33</v>
      </c>
      <c r="G1" t="s">
        <v>49</v>
      </c>
      <c r="H1" t="s">
        <v>40</v>
      </c>
      <c r="I1" t="s">
        <v>41</v>
      </c>
      <c r="J1" t="s">
        <v>42</v>
      </c>
      <c r="K1" t="s">
        <v>43</v>
      </c>
      <c r="L1" t="s">
        <v>38</v>
      </c>
      <c r="M1" t="s">
        <v>44</v>
      </c>
      <c r="N1" t="s">
        <v>46</v>
      </c>
      <c r="O1" t="s">
        <v>50</v>
      </c>
      <c r="P1" t="s">
        <v>52</v>
      </c>
      <c r="Q1" t="s">
        <v>51</v>
      </c>
      <c r="R1" t="s">
        <v>31</v>
      </c>
      <c r="S1" t="s">
        <v>36</v>
      </c>
      <c r="Y1" t="s">
        <v>45</v>
      </c>
      <c r="Z1" t="s">
        <v>47</v>
      </c>
      <c r="AA1" t="s">
        <v>39</v>
      </c>
      <c r="AB1" t="s">
        <v>48</v>
      </c>
    </row>
    <row r="2" spans="1:83" x14ac:dyDescent="0.35">
      <c r="E2" s="1" t="e">
        <f>#REF!</f>
        <v>#REF!</v>
      </c>
      <c r="S2">
        <v>0</v>
      </c>
    </row>
    <row r="3" spans="1:83" x14ac:dyDescent="0.35">
      <c r="A3" t="s">
        <v>28</v>
      </c>
      <c r="B3">
        <v>2</v>
      </c>
      <c r="C3" t="s">
        <v>29</v>
      </c>
    </row>
    <row r="4" spans="1:83" x14ac:dyDescent="0.35">
      <c r="A4" t="s">
        <v>30</v>
      </c>
      <c r="B4" t="s">
        <v>37</v>
      </c>
      <c r="C4" t="s">
        <v>34</v>
      </c>
      <c r="D4" t="s">
        <v>35</v>
      </c>
      <c r="E4" t="s">
        <v>32</v>
      </c>
      <c r="F4" t="s">
        <v>33</v>
      </c>
      <c r="G4" t="s">
        <v>49</v>
      </c>
      <c r="H4" t="s">
        <v>40</v>
      </c>
      <c r="I4" t="s">
        <v>41</v>
      </c>
      <c r="J4" t="s">
        <v>42</v>
      </c>
      <c r="K4" t="s">
        <v>43</v>
      </c>
      <c r="L4" t="s">
        <v>38</v>
      </c>
      <c r="M4" t="s">
        <v>44</v>
      </c>
      <c r="N4" t="s">
        <v>46</v>
      </c>
      <c r="O4" t="s">
        <v>50</v>
      </c>
      <c r="P4" t="s">
        <v>52</v>
      </c>
      <c r="Q4" t="s">
        <v>51</v>
      </c>
      <c r="R4" t="s">
        <v>31</v>
      </c>
      <c r="S4" t="s">
        <v>36</v>
      </c>
      <c r="Y4" t="s">
        <v>45</v>
      </c>
      <c r="Z4" t="s">
        <v>47</v>
      </c>
      <c r="AA4" t="s">
        <v>39</v>
      </c>
      <c r="AB4" t="s">
        <v>48</v>
      </c>
    </row>
    <row r="5" spans="1:83" x14ac:dyDescent="0.35">
      <c r="A5">
        <v>1</v>
      </c>
      <c r="B5" t="b">
        <v>0</v>
      </c>
      <c r="C5">
        <v>0</v>
      </c>
      <c r="D5" t="s">
        <v>66</v>
      </c>
      <c r="E5" s="2" t="e">
        <f>#REF!</f>
        <v>#REF!</v>
      </c>
      <c r="F5" t="s">
        <v>54</v>
      </c>
      <c r="G5" t="s">
        <v>68</v>
      </c>
      <c r="H5" s="7" t="s">
        <v>53</v>
      </c>
      <c r="I5" s="7" t="s">
        <v>53</v>
      </c>
      <c r="J5" s="7" t="s">
        <v>53</v>
      </c>
      <c r="K5" s="7" t="s">
        <v>53</v>
      </c>
      <c r="L5" s="7" t="s">
        <v>56</v>
      </c>
      <c r="M5">
        <v>5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T5" t="s">
        <v>11</v>
      </c>
      <c r="U5" s="7" t="s">
        <v>56</v>
      </c>
      <c r="V5">
        <v>5</v>
      </c>
      <c r="W5">
        <v>0</v>
      </c>
      <c r="X5">
        <v>0</v>
      </c>
      <c r="Y5">
        <v>0</v>
      </c>
      <c r="Z5">
        <v>6</v>
      </c>
      <c r="AA5" t="b">
        <v>1</v>
      </c>
      <c r="AB5" s="7" t="s">
        <v>67</v>
      </c>
      <c r="AC5" s="7" t="s">
        <v>53</v>
      </c>
      <c r="AD5" s="7" t="s">
        <v>53</v>
      </c>
      <c r="AE5" s="7" t="s">
        <v>53</v>
      </c>
      <c r="AF5" s="7" t="s">
        <v>53</v>
      </c>
      <c r="AG5" s="7" t="s">
        <v>53</v>
      </c>
      <c r="BB5" s="7" t="s">
        <v>62</v>
      </c>
      <c r="BC5" s="7" t="s">
        <v>56</v>
      </c>
      <c r="BD5" s="7" t="s">
        <v>55</v>
      </c>
      <c r="BE5" s="7" t="s">
        <v>57</v>
      </c>
      <c r="BF5" s="7" t="s">
        <v>63</v>
      </c>
      <c r="CA5" t="s">
        <v>64</v>
      </c>
      <c r="CB5" t="s">
        <v>58</v>
      </c>
      <c r="CC5" t="s">
        <v>59</v>
      </c>
      <c r="CD5" t="s">
        <v>60</v>
      </c>
      <c r="CE5" t="s">
        <v>65</v>
      </c>
    </row>
    <row r="6" spans="1:83" x14ac:dyDescent="0.35">
      <c r="A6">
        <v>2</v>
      </c>
      <c r="B6" t="b">
        <v>1</v>
      </c>
      <c r="C6">
        <v>0</v>
      </c>
      <c r="D6" t="s">
        <v>69</v>
      </c>
      <c r="E6" t="e">
        <f>#REF!</f>
        <v>#REF!</v>
      </c>
      <c r="F6" t="s">
        <v>54</v>
      </c>
      <c r="G6" t="s">
        <v>71</v>
      </c>
      <c r="H6" s="7" t="s">
        <v>53</v>
      </c>
      <c r="I6" s="7" t="s">
        <v>53</v>
      </c>
      <c r="J6" s="7" t="s">
        <v>53</v>
      </c>
      <c r="K6" s="7" t="s">
        <v>53</v>
      </c>
      <c r="L6" s="7" t="s">
        <v>55</v>
      </c>
      <c r="M6">
        <v>5</v>
      </c>
      <c r="N6" t="b">
        <v>1</v>
      </c>
      <c r="O6" t="b">
        <v>0</v>
      </c>
      <c r="P6">
        <v>1</v>
      </c>
      <c r="Q6">
        <v>0</v>
      </c>
      <c r="R6">
        <v>1</v>
      </c>
      <c r="S6">
        <v>0</v>
      </c>
      <c r="T6" t="s">
        <v>11</v>
      </c>
      <c r="U6" s="7" t="s">
        <v>55</v>
      </c>
      <c r="W6">
        <v>0</v>
      </c>
      <c r="X6">
        <v>0</v>
      </c>
      <c r="Y6">
        <v>0</v>
      </c>
      <c r="Z6">
        <v>6</v>
      </c>
      <c r="AA6" t="b">
        <v>1</v>
      </c>
      <c r="AB6" s="7" t="s">
        <v>70</v>
      </c>
      <c r="AC6" s="7" t="s">
        <v>53</v>
      </c>
      <c r="AD6" s="7" t="s">
        <v>53</v>
      </c>
      <c r="AE6" s="7" t="s">
        <v>53</v>
      </c>
      <c r="AF6" s="7" t="s">
        <v>53</v>
      </c>
      <c r="AG6" s="7" t="s">
        <v>53</v>
      </c>
      <c r="BB6" s="7" t="s">
        <v>62</v>
      </c>
      <c r="BC6" s="7" t="s">
        <v>56</v>
      </c>
      <c r="BD6" s="7" t="s">
        <v>55</v>
      </c>
      <c r="BE6" s="7" t="s">
        <v>57</v>
      </c>
      <c r="BF6" s="7" t="s">
        <v>63</v>
      </c>
      <c r="CA6" t="s">
        <v>64</v>
      </c>
      <c r="CB6" t="s">
        <v>58</v>
      </c>
      <c r="CC6" t="s">
        <v>59</v>
      </c>
      <c r="CD6" t="s">
        <v>60</v>
      </c>
      <c r="CE6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B0A1-E3BD-4C62-B1E2-F5CCADBE7355}">
  <dimension ref="C3"/>
  <sheetViews>
    <sheetView workbookViewId="0"/>
  </sheetViews>
  <sheetFormatPr defaultRowHeight="12.75" x14ac:dyDescent="0.35"/>
  <sheetData>
    <row r="3" spans="3:3" x14ac:dyDescent="0.35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Part A</vt:lpstr>
      <vt:lpstr>Part B</vt:lpstr>
      <vt:lpstr>Part C</vt:lpstr>
      <vt:lpstr>Part D</vt:lpstr>
      <vt:lpstr>rsklibSimData</vt:lpstr>
      <vt:lpstr>Part E</vt:lpstr>
      <vt:lpstr>ro_HiddenInfo</vt:lpstr>
      <vt:lpstr>senseInfo</vt:lpstr>
      <vt:lpstr>_PalUtilTempWorksheet</vt:lpstr>
    </vt:vector>
  </TitlesOfParts>
  <Company>University of Cambridge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Scholtes;Niyazi Taneri</dc:creator>
  <cp:lastModifiedBy>Abhijith Antony</cp:lastModifiedBy>
  <dcterms:created xsi:type="dcterms:W3CDTF">2004-05-14T19:41:58Z</dcterms:created>
  <dcterms:modified xsi:type="dcterms:W3CDTF">2020-05-23T00:32:13Z</dcterms:modified>
</cp:coreProperties>
</file>