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19320" windowHeight="11760" tabRatio="678" activeTab="1"/>
  </bookViews>
  <sheets>
    <sheet name="RESP1A-WSA" sheetId="3" r:id="rId1"/>
    <sheet name="RESP1A-CP" sheetId="4" r:id="rId2"/>
    <sheet name="RESP1A-ER" sheetId="5" r:id="rId3"/>
    <sheet name="CP Plot" sheetId="6" state="hidden" r:id="rId4"/>
    <sheet name="SiN 1st Step Plot" sheetId="7" state="hidden" r:id="rId5"/>
    <sheet name="SiN 2nd Step Plot" sheetId="8" state="hidden" r:id="rId6"/>
    <sheet name="TEOS 1st Step Plot" sheetId="9" state="hidden" r:id="rId7"/>
    <sheet name="TEOS 2nd Step Plot" sheetId="10" state="hidden" r:id="rId8"/>
    <sheet name="RUN_code" sheetId="1" r:id="rId9"/>
    <sheet name="RESP1A_RAA_QC" sheetId="12" r:id="rId10"/>
    <sheet name="Sheet9" sheetId="11" r:id="rId11"/>
    <sheet name="_xlwings.conf" sheetId="2" state="hidden" r:id="rId12"/>
    <sheet name="Sheet1" sheetId="13" r:id="rId13"/>
  </sheets>
  <definedNames>
    <definedName name="_xlnm._FilterDatabase" localSheetId="9" hidden="1">RESP1A_RAA_QC!$A$14:$AC$749</definedName>
    <definedName name="_xlnm._FilterDatabase" localSheetId="1" hidden="1">'RESP1A-CP'!$A$10:$Q$225</definedName>
    <definedName name="_xlnm._FilterDatabase" localSheetId="2" hidden="1">'RESP1A-ER'!$A$19:$AB$19</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N11" i="4"/>
  <c r="N116"/>
  <c r="N117"/>
  <c r="N118"/>
  <c r="N119"/>
  <c r="N120"/>
  <c r="N121"/>
  <c r="N122"/>
  <c r="N123"/>
  <c r="N124"/>
  <c r="N125"/>
  <c r="N126"/>
  <c r="N127"/>
  <c r="N128"/>
  <c r="N129"/>
  <c r="N130"/>
  <c r="N131"/>
  <c r="N132"/>
  <c r="N133"/>
  <c r="N134"/>
  <c r="N135"/>
  <c r="N136"/>
  <c r="N137"/>
  <c r="N138"/>
  <c r="N139"/>
  <c r="N140"/>
  <c r="N141"/>
  <c r="N142"/>
  <c r="N143"/>
  <c r="N144"/>
  <c r="N145"/>
  <c r="N146"/>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M2860" i="5"/>
  <c r="L2860"/>
  <c r="K2860"/>
  <c r="J2860"/>
  <c r="I2860"/>
  <c r="H2860"/>
  <c r="G2860"/>
  <c r="F2860"/>
  <c r="E2860"/>
  <c r="M2857"/>
  <c r="L2857"/>
  <c r="K2857"/>
  <c r="J2857"/>
  <c r="I2857"/>
  <c r="H2857"/>
  <c r="G2857"/>
  <c r="F2857"/>
  <c r="E2857"/>
  <c r="M2854"/>
  <c r="L2854"/>
  <c r="K2854"/>
  <c r="J2854"/>
  <c r="I2854"/>
  <c r="H2854"/>
  <c r="G2854"/>
  <c r="Q2852" s="1"/>
  <c r="F2854"/>
  <c r="E2854"/>
  <c r="M2851"/>
  <c r="L2851"/>
  <c r="K2851"/>
  <c r="J2851"/>
  <c r="I2851"/>
  <c r="H2851"/>
  <c r="G2851"/>
  <c r="F2851"/>
  <c r="E2851"/>
  <c r="K276" i="4"/>
  <c r="H276"/>
  <c r="E276"/>
  <c r="N276" s="1"/>
  <c r="M2848" i="5"/>
  <c r="L2848"/>
  <c r="K2848"/>
  <c r="J2848"/>
  <c r="I2848"/>
  <c r="H2848"/>
  <c r="G2848"/>
  <c r="F2848"/>
  <c r="O2846" s="1"/>
  <c r="E2848"/>
  <c r="M2845"/>
  <c r="L2845"/>
  <c r="K2845"/>
  <c r="J2845"/>
  <c r="I2845"/>
  <c r="H2845"/>
  <c r="G2845"/>
  <c r="F2845"/>
  <c r="E2845"/>
  <c r="M2842"/>
  <c r="L2842"/>
  <c r="K2842"/>
  <c r="J2842"/>
  <c r="I2842"/>
  <c r="H2842"/>
  <c r="G2842"/>
  <c r="F2842"/>
  <c r="E2842"/>
  <c r="Q2840" s="1"/>
  <c r="P2840"/>
  <c r="M2839"/>
  <c r="L2839"/>
  <c r="K2839"/>
  <c r="J2839"/>
  <c r="I2839"/>
  <c r="H2839"/>
  <c r="G2839"/>
  <c r="F2839"/>
  <c r="E2839"/>
  <c r="K275" i="4"/>
  <c r="H275"/>
  <c r="E275"/>
  <c r="N275" s="1"/>
  <c r="E274"/>
  <c r="E273"/>
  <c r="N274"/>
  <c r="M2836" i="5"/>
  <c r="N2834" s="1"/>
  <c r="L2836"/>
  <c r="K2836"/>
  <c r="J2836"/>
  <c r="I2836"/>
  <c r="H2836"/>
  <c r="G2836"/>
  <c r="F2836"/>
  <c r="E2836"/>
  <c r="M2833"/>
  <c r="L2833"/>
  <c r="K2833"/>
  <c r="J2833"/>
  <c r="I2833"/>
  <c r="H2833"/>
  <c r="G2833"/>
  <c r="F2833"/>
  <c r="E2833"/>
  <c r="M2830"/>
  <c r="N2828" s="1"/>
  <c r="L2830"/>
  <c r="K2830"/>
  <c r="J2830"/>
  <c r="I2830"/>
  <c r="H2830"/>
  <c r="G2830"/>
  <c r="F2830"/>
  <c r="E2830"/>
  <c r="O2828" s="1"/>
  <c r="M2827"/>
  <c r="Q2825" s="1"/>
  <c r="L2827"/>
  <c r="K2827"/>
  <c r="J2827"/>
  <c r="I2827"/>
  <c r="H2827"/>
  <c r="G2827"/>
  <c r="F2827"/>
  <c r="E2827"/>
  <c r="N2825" s="1"/>
  <c r="K274" i="4"/>
  <c r="H274"/>
  <c r="P2858" i="5" l="1"/>
  <c r="Q2858"/>
  <c r="N2858"/>
  <c r="P2855"/>
  <c r="Q2855"/>
  <c r="O2852"/>
  <c r="P2852"/>
  <c r="N2852"/>
  <c r="R2852" s="1"/>
  <c r="P2849"/>
  <c r="O2849"/>
  <c r="N2849"/>
  <c r="O2855"/>
  <c r="Q2849"/>
  <c r="N2855"/>
  <c r="O2858"/>
  <c r="R2858" s="1"/>
  <c r="S2858" s="1"/>
  <c r="O2837"/>
  <c r="P2837"/>
  <c r="N2837"/>
  <c r="R2837" s="1"/>
  <c r="Q2843"/>
  <c r="N2843"/>
  <c r="N2846"/>
  <c r="R2846"/>
  <c r="O2840"/>
  <c r="P2843"/>
  <c r="Q2837"/>
  <c r="N2840"/>
  <c r="O2843"/>
  <c r="R2843" s="1"/>
  <c r="S2843" s="1"/>
  <c r="P2846"/>
  <c r="Q2846"/>
  <c r="Q2828"/>
  <c r="P2828"/>
  <c r="P2825"/>
  <c r="O2831"/>
  <c r="N2831"/>
  <c r="R2831" s="1"/>
  <c r="S2831" s="1"/>
  <c r="Q2831"/>
  <c r="Q2834"/>
  <c r="O2834"/>
  <c r="R2834" s="1"/>
  <c r="S2834" s="1"/>
  <c r="P2834"/>
  <c r="P2831"/>
  <c r="R2828"/>
  <c r="S2828" s="1"/>
  <c r="O2825"/>
  <c r="R2825" s="1"/>
  <c r="S2825" s="1"/>
  <c r="H273" i="4"/>
  <c r="K273"/>
  <c r="N273"/>
  <c r="M2824" i="5"/>
  <c r="L2824"/>
  <c r="K2824"/>
  <c r="J2824"/>
  <c r="I2824"/>
  <c r="H2824"/>
  <c r="G2824"/>
  <c r="F2824"/>
  <c r="E2824"/>
  <c r="M2821"/>
  <c r="P2819" s="1"/>
  <c r="L2821"/>
  <c r="K2821"/>
  <c r="J2821"/>
  <c r="I2821"/>
  <c r="H2821"/>
  <c r="G2821"/>
  <c r="F2821"/>
  <c r="E2821"/>
  <c r="M2818"/>
  <c r="L2818"/>
  <c r="K2818"/>
  <c r="J2818"/>
  <c r="I2818"/>
  <c r="H2818"/>
  <c r="G2818"/>
  <c r="F2818"/>
  <c r="E2818"/>
  <c r="M2815"/>
  <c r="L2815"/>
  <c r="K2815"/>
  <c r="J2815"/>
  <c r="I2815"/>
  <c r="H2815"/>
  <c r="G2815"/>
  <c r="F2815"/>
  <c r="P2813" s="1"/>
  <c r="E2815"/>
  <c r="E272" i="4"/>
  <c r="N272" s="1"/>
  <c r="K272"/>
  <c r="H272"/>
  <c r="K271"/>
  <c r="H271"/>
  <c r="E271"/>
  <c r="N271" s="1"/>
  <c r="K270"/>
  <c r="H270"/>
  <c r="E270"/>
  <c r="N270" s="1"/>
  <c r="S2852" i="5" l="1"/>
  <c r="R2849"/>
  <c r="S2849" s="1"/>
  <c r="R2855"/>
  <c r="S2855" s="1"/>
  <c r="S2837"/>
  <c r="S2846"/>
  <c r="R2840"/>
  <c r="S2840" s="1"/>
  <c r="N2822"/>
  <c r="O2822"/>
  <c r="N2819"/>
  <c r="Q2819"/>
  <c r="P2816"/>
  <c r="O2816"/>
  <c r="N2813"/>
  <c r="O2813"/>
  <c r="R2813" s="1"/>
  <c r="S2813" s="1"/>
  <c r="Q2822"/>
  <c r="Q2813"/>
  <c r="N2816"/>
  <c r="O2819"/>
  <c r="R2819" s="1"/>
  <c r="S2819" s="1"/>
  <c r="P2822"/>
  <c r="Q2816"/>
  <c r="K269" i="4"/>
  <c r="H269"/>
  <c r="E269"/>
  <c r="R2822" i="5" l="1"/>
  <c r="S2822" s="1"/>
  <c r="R2816"/>
  <c r="S2816" s="1"/>
  <c r="N269" i="4"/>
  <c r="K268"/>
  <c r="H268"/>
  <c r="E268"/>
  <c r="N268" s="1"/>
  <c r="K267"/>
  <c r="H267"/>
  <c r="E267"/>
  <c r="N267" s="1"/>
  <c r="E2812" i="5"/>
  <c r="M2812"/>
  <c r="L2812"/>
  <c r="K2812"/>
  <c r="J2812"/>
  <c r="I2812"/>
  <c r="H2812"/>
  <c r="G2812"/>
  <c r="F2812"/>
  <c r="N2810" s="1"/>
  <c r="Q2810"/>
  <c r="O2810"/>
  <c r="M2809"/>
  <c r="L2809"/>
  <c r="K2809"/>
  <c r="J2809"/>
  <c r="I2809"/>
  <c r="H2809"/>
  <c r="G2809"/>
  <c r="F2809"/>
  <c r="E2809"/>
  <c r="Q2807" s="1"/>
  <c r="M2806"/>
  <c r="L2806"/>
  <c r="K2806"/>
  <c r="J2806"/>
  <c r="Q2804" s="1"/>
  <c r="I2806"/>
  <c r="H2806"/>
  <c r="G2806"/>
  <c r="F2806"/>
  <c r="E2806"/>
  <c r="M2803"/>
  <c r="L2803"/>
  <c r="K2803"/>
  <c r="J2803"/>
  <c r="I2803"/>
  <c r="H2803"/>
  <c r="G2803"/>
  <c r="F2803"/>
  <c r="N2801" s="1"/>
  <c r="E2803"/>
  <c r="P2801"/>
  <c r="M2800"/>
  <c r="L2800"/>
  <c r="K2800"/>
  <c r="J2800"/>
  <c r="I2800"/>
  <c r="H2800"/>
  <c r="G2800"/>
  <c r="F2800"/>
  <c r="E2800"/>
  <c r="M2797"/>
  <c r="L2797"/>
  <c r="K2797"/>
  <c r="J2797"/>
  <c r="I2797"/>
  <c r="H2797"/>
  <c r="G2797"/>
  <c r="F2797"/>
  <c r="E2797"/>
  <c r="O2795" s="1"/>
  <c r="M2794"/>
  <c r="L2794"/>
  <c r="K2794"/>
  <c r="J2794"/>
  <c r="I2794"/>
  <c r="H2794"/>
  <c r="G2794"/>
  <c r="Q2792" s="1"/>
  <c r="F2794"/>
  <c r="E2794"/>
  <c r="O2792" s="1"/>
  <c r="N2792"/>
  <c r="R2792" s="1"/>
  <c r="M2791"/>
  <c r="L2791"/>
  <c r="K2791"/>
  <c r="J2791"/>
  <c r="I2791"/>
  <c r="H2791"/>
  <c r="G2791"/>
  <c r="F2791"/>
  <c r="E2791"/>
  <c r="N2789" s="1"/>
  <c r="Q2789"/>
  <c r="O2804" l="1"/>
  <c r="R2801"/>
  <c r="S2801" s="1"/>
  <c r="O2801"/>
  <c r="R2810"/>
  <c r="N2807"/>
  <c r="R2807" s="1"/>
  <c r="S2807" s="1"/>
  <c r="P2807"/>
  <c r="P2804"/>
  <c r="Q2801"/>
  <c r="N2804"/>
  <c r="R2804" s="1"/>
  <c r="O2807"/>
  <c r="P2810"/>
  <c r="S2810" s="1"/>
  <c r="Q2798"/>
  <c r="Q2795"/>
  <c r="N2795"/>
  <c r="R2795" s="1"/>
  <c r="P2798"/>
  <c r="P2795"/>
  <c r="P2792"/>
  <c r="S2792" s="1"/>
  <c r="P2789"/>
  <c r="O2798"/>
  <c r="O2789"/>
  <c r="R2789" s="1"/>
  <c r="S2789" s="1"/>
  <c r="N2798"/>
  <c r="K266" i="4"/>
  <c r="H266"/>
  <c r="E266"/>
  <c r="N266" s="1"/>
  <c r="M2788" i="5"/>
  <c r="L2788"/>
  <c r="K2788"/>
  <c r="J2788"/>
  <c r="I2788"/>
  <c r="H2788"/>
  <c r="G2788"/>
  <c r="F2788"/>
  <c r="O2786" s="1"/>
  <c r="E2788"/>
  <c r="P2786"/>
  <c r="M2785"/>
  <c r="L2785"/>
  <c r="K2785"/>
  <c r="J2785"/>
  <c r="I2785"/>
  <c r="H2785"/>
  <c r="G2785"/>
  <c r="F2785"/>
  <c r="P2783" s="1"/>
  <c r="E2785"/>
  <c r="N2783"/>
  <c r="M2782"/>
  <c r="L2782"/>
  <c r="K2782"/>
  <c r="J2782"/>
  <c r="I2782"/>
  <c r="H2782"/>
  <c r="G2782"/>
  <c r="F2782"/>
  <c r="P2780" s="1"/>
  <c r="E2782"/>
  <c r="M2779"/>
  <c r="L2779"/>
  <c r="K2779"/>
  <c r="J2779"/>
  <c r="I2779"/>
  <c r="H2779"/>
  <c r="G2779"/>
  <c r="F2779"/>
  <c r="E2779"/>
  <c r="K265" i="4"/>
  <c r="H265"/>
  <c r="E265"/>
  <c r="N265" s="1"/>
  <c r="M2773" i="5"/>
  <c r="L2773"/>
  <c r="K2773"/>
  <c r="J2773"/>
  <c r="I2773"/>
  <c r="H2773"/>
  <c r="G2773"/>
  <c r="F2773"/>
  <c r="P2771" s="1"/>
  <c r="E2773"/>
  <c r="Q2771"/>
  <c r="O2771"/>
  <c r="S2804" l="1"/>
  <c r="R2798"/>
  <c r="S2798" s="1"/>
  <c r="S2795"/>
  <c r="N2780"/>
  <c r="Q2780"/>
  <c r="O2777"/>
  <c r="N2786"/>
  <c r="R2786"/>
  <c r="S2786" s="1"/>
  <c r="Q2786"/>
  <c r="O2783"/>
  <c r="R2783" s="1"/>
  <c r="S2783" s="1"/>
  <c r="Q2783"/>
  <c r="P2777"/>
  <c r="N2777"/>
  <c r="R2777" s="1"/>
  <c r="S2777" s="1"/>
  <c r="O2780"/>
  <c r="R2780" s="1"/>
  <c r="S2780" s="1"/>
  <c r="Q2777"/>
  <c r="N2771"/>
  <c r="R2771" s="1"/>
  <c r="S2771" s="1"/>
  <c r="K264" i="4"/>
  <c r="H264"/>
  <c r="M2776" i="5"/>
  <c r="L2776"/>
  <c r="K2776"/>
  <c r="J2776"/>
  <c r="I2776"/>
  <c r="H2776"/>
  <c r="G2776"/>
  <c r="F2776"/>
  <c r="N2774" s="1"/>
  <c r="E2776"/>
  <c r="O2774" s="1"/>
  <c r="M2770"/>
  <c r="L2770"/>
  <c r="K2770"/>
  <c r="J2770"/>
  <c r="I2770"/>
  <c r="H2770"/>
  <c r="G2770"/>
  <c r="F2770"/>
  <c r="E2770"/>
  <c r="Q2768"/>
  <c r="M2767"/>
  <c r="L2767"/>
  <c r="K2767"/>
  <c r="J2767"/>
  <c r="I2767"/>
  <c r="H2767"/>
  <c r="G2767"/>
  <c r="F2767"/>
  <c r="E2767"/>
  <c r="E264" i="4"/>
  <c r="N264" s="1"/>
  <c r="M2764" i="5"/>
  <c r="N2762" s="1"/>
  <c r="L2764"/>
  <c r="K2764"/>
  <c r="J2764"/>
  <c r="I2764"/>
  <c r="H2764"/>
  <c r="G2764"/>
  <c r="F2764"/>
  <c r="E2764"/>
  <c r="M2761"/>
  <c r="L2761"/>
  <c r="K2761"/>
  <c r="J2761"/>
  <c r="I2761"/>
  <c r="H2761"/>
  <c r="G2761"/>
  <c r="F2761"/>
  <c r="E2761"/>
  <c r="O2765" l="1"/>
  <c r="P2765"/>
  <c r="Q2774"/>
  <c r="R2774"/>
  <c r="P2774"/>
  <c r="S2774" s="1"/>
  <c r="P2768"/>
  <c r="O2768"/>
  <c r="N2765"/>
  <c r="R2765" s="1"/>
  <c r="Q2765"/>
  <c r="N2768"/>
  <c r="O2762"/>
  <c r="R2762" s="1"/>
  <c r="S2762" s="1"/>
  <c r="Q2762"/>
  <c r="P2762"/>
  <c r="Q2759"/>
  <c r="P2759"/>
  <c r="O2759"/>
  <c r="N2759"/>
  <c r="R2759" s="1"/>
  <c r="S2765" l="1"/>
  <c r="R2768"/>
  <c r="S2768" s="1"/>
  <c r="S2759"/>
  <c r="E2755" l="1"/>
  <c r="L2755"/>
  <c r="K263" i="4"/>
  <c r="H263"/>
  <c r="E263"/>
  <c r="N263" s="1"/>
  <c r="M2758" i="5"/>
  <c r="L2758"/>
  <c r="K2758"/>
  <c r="J2758"/>
  <c r="I2758"/>
  <c r="H2758"/>
  <c r="G2758"/>
  <c r="F2758"/>
  <c r="E2758"/>
  <c r="M2755"/>
  <c r="K2755"/>
  <c r="J2755"/>
  <c r="I2755"/>
  <c r="H2755"/>
  <c r="G2755"/>
  <c r="F2755"/>
  <c r="M2752"/>
  <c r="L2752"/>
  <c r="K2752"/>
  <c r="J2752"/>
  <c r="I2752"/>
  <c r="H2752"/>
  <c r="G2752"/>
  <c r="F2752"/>
  <c r="P2750" s="1"/>
  <c r="E2752"/>
  <c r="M2749"/>
  <c r="L2749"/>
  <c r="K2749"/>
  <c r="J2749"/>
  <c r="I2749"/>
  <c r="H2749"/>
  <c r="G2749"/>
  <c r="F2749"/>
  <c r="E2749"/>
  <c r="O2747" s="1"/>
  <c r="M2746"/>
  <c r="L2746"/>
  <c r="K2746"/>
  <c r="J2746"/>
  <c r="I2746"/>
  <c r="H2746"/>
  <c r="G2746"/>
  <c r="F2746"/>
  <c r="E2746"/>
  <c r="M2743"/>
  <c r="L2743"/>
  <c r="K2743"/>
  <c r="J2743"/>
  <c r="I2743"/>
  <c r="H2743"/>
  <c r="G2743"/>
  <c r="F2743"/>
  <c r="E2743"/>
  <c r="O2741" s="1"/>
  <c r="M2740"/>
  <c r="L2740"/>
  <c r="K2740"/>
  <c r="J2740"/>
  <c r="I2740"/>
  <c r="H2740"/>
  <c r="G2740"/>
  <c r="F2740"/>
  <c r="E2740"/>
  <c r="O2738" s="1"/>
  <c r="M2737"/>
  <c r="L2737"/>
  <c r="K2737"/>
  <c r="J2737"/>
  <c r="I2737"/>
  <c r="H2737"/>
  <c r="G2737"/>
  <c r="F2737"/>
  <c r="Q2735" s="1"/>
  <c r="E2737"/>
  <c r="N2735" s="1"/>
  <c r="K262" i="4"/>
  <c r="H262"/>
  <c r="E262"/>
  <c r="N262" s="1"/>
  <c r="M2734" i="5"/>
  <c r="L2734"/>
  <c r="K2734"/>
  <c r="J2734"/>
  <c r="I2734"/>
  <c r="H2734"/>
  <c r="G2734"/>
  <c r="N2732" s="1"/>
  <c r="F2734"/>
  <c r="E2734"/>
  <c r="Q2732"/>
  <c r="M2731"/>
  <c r="L2731"/>
  <c r="K2731"/>
  <c r="J2731"/>
  <c r="I2731"/>
  <c r="H2731"/>
  <c r="G2731"/>
  <c r="F2731"/>
  <c r="E2731"/>
  <c r="O2729" s="1"/>
  <c r="M2728"/>
  <c r="L2728"/>
  <c r="K2728"/>
  <c r="J2728"/>
  <c r="I2728"/>
  <c r="H2728"/>
  <c r="G2728"/>
  <c r="F2728"/>
  <c r="E2728"/>
  <c r="M2725"/>
  <c r="L2725"/>
  <c r="K2725"/>
  <c r="J2725"/>
  <c r="I2725"/>
  <c r="H2725"/>
  <c r="G2725"/>
  <c r="F2725"/>
  <c r="E2725"/>
  <c r="O2756" l="1"/>
  <c r="Q2753"/>
  <c r="N2756"/>
  <c r="R2756" s="1"/>
  <c r="Q2756"/>
  <c r="P2753"/>
  <c r="N2753"/>
  <c r="Q2750"/>
  <c r="O2750"/>
  <c r="P2747"/>
  <c r="N2747"/>
  <c r="R2747" s="1"/>
  <c r="S2747" s="1"/>
  <c r="Q2747"/>
  <c r="N2750"/>
  <c r="R2750" s="1"/>
  <c r="S2750" s="1"/>
  <c r="O2753"/>
  <c r="P2756"/>
  <c r="Q2744"/>
  <c r="N2741"/>
  <c r="R2741" s="1"/>
  <c r="S2741" s="1"/>
  <c r="Q2741"/>
  <c r="P2741"/>
  <c r="N2738"/>
  <c r="R2738" s="1"/>
  <c r="S2738" s="1"/>
  <c r="Q2738"/>
  <c r="P2735"/>
  <c r="O2735"/>
  <c r="R2735" s="1"/>
  <c r="S2735" s="1"/>
  <c r="P2738"/>
  <c r="N2744"/>
  <c r="P2744"/>
  <c r="O2744"/>
  <c r="O2732"/>
  <c r="R2732" s="1"/>
  <c r="S2732" s="1"/>
  <c r="P2732"/>
  <c r="N2729"/>
  <c r="R2729" s="1"/>
  <c r="N2723"/>
  <c r="P2729"/>
  <c r="Q2729"/>
  <c r="Q2726"/>
  <c r="N2726"/>
  <c r="P2726"/>
  <c r="O2726"/>
  <c r="Q2723"/>
  <c r="P2723"/>
  <c r="R2726"/>
  <c r="S2726" s="1"/>
  <c r="S2729"/>
  <c r="O2723"/>
  <c r="R2723" s="1"/>
  <c r="S2723" s="1"/>
  <c r="K261" i="4"/>
  <c r="H261"/>
  <c r="E261"/>
  <c r="N261" s="1"/>
  <c r="K260"/>
  <c r="H260"/>
  <c r="E260"/>
  <c r="N260" s="1"/>
  <c r="K259"/>
  <c r="H259"/>
  <c r="E259"/>
  <c r="N259" s="1"/>
  <c r="K258"/>
  <c r="H258"/>
  <c r="E258"/>
  <c r="N258" s="1"/>
  <c r="K257"/>
  <c r="H257"/>
  <c r="E257"/>
  <c r="N257" s="1"/>
  <c r="S2756" i="5" l="1"/>
  <c r="R2753"/>
  <c r="S2753" s="1"/>
  <c r="R2744"/>
  <c r="S2744" s="1"/>
  <c r="M2722"/>
  <c r="L2722"/>
  <c r="K2722"/>
  <c r="J2722"/>
  <c r="I2722"/>
  <c r="H2722"/>
  <c r="G2722"/>
  <c r="F2722"/>
  <c r="N2720" s="1"/>
  <c r="E2722"/>
  <c r="M2719"/>
  <c r="L2719"/>
  <c r="K2719"/>
  <c r="J2719"/>
  <c r="I2719"/>
  <c r="H2719"/>
  <c r="G2719"/>
  <c r="F2719"/>
  <c r="E2719"/>
  <c r="Q2717" s="1"/>
  <c r="M2716"/>
  <c r="L2716"/>
  <c r="K2716"/>
  <c r="J2716"/>
  <c r="I2716"/>
  <c r="H2716"/>
  <c r="G2716"/>
  <c r="F2716"/>
  <c r="E2716"/>
  <c r="M2713"/>
  <c r="L2713"/>
  <c r="K2713"/>
  <c r="J2713"/>
  <c r="I2713"/>
  <c r="H2713"/>
  <c r="G2713"/>
  <c r="F2713"/>
  <c r="E2713"/>
  <c r="O2711" s="1"/>
  <c r="N2711" l="1"/>
  <c r="P2711"/>
  <c r="O2714"/>
  <c r="P2717"/>
  <c r="P2714"/>
  <c r="R2711"/>
  <c r="S2711" s="1"/>
  <c r="Q2720"/>
  <c r="Q2711"/>
  <c r="N2714"/>
  <c r="R2714" s="1"/>
  <c r="S2714" s="1"/>
  <c r="O2717"/>
  <c r="P2720"/>
  <c r="Q2714"/>
  <c r="N2717"/>
  <c r="O2720"/>
  <c r="R2720" s="1"/>
  <c r="S2720" s="1"/>
  <c r="R2717" l="1"/>
  <c r="S2717" s="1"/>
  <c r="H256" i="4"/>
  <c r="K256" l="1"/>
  <c r="E256"/>
  <c r="N256" s="1"/>
  <c r="K255"/>
  <c r="K254"/>
  <c r="H254"/>
  <c r="H255"/>
  <c r="E255"/>
  <c r="N255" s="1"/>
  <c r="N254"/>
  <c r="E254"/>
  <c r="K253" l="1"/>
  <c r="H253"/>
  <c r="E253"/>
  <c r="N253" s="1"/>
  <c r="M2710" i="5"/>
  <c r="L2710"/>
  <c r="K2710"/>
  <c r="J2710"/>
  <c r="I2710"/>
  <c r="H2710"/>
  <c r="G2710"/>
  <c r="F2710"/>
  <c r="E2710"/>
  <c r="M2707"/>
  <c r="L2707"/>
  <c r="K2707"/>
  <c r="J2707"/>
  <c r="I2707"/>
  <c r="H2707"/>
  <c r="G2707"/>
  <c r="F2707"/>
  <c r="E2707"/>
  <c r="M2704"/>
  <c r="L2704"/>
  <c r="K2704"/>
  <c r="J2704"/>
  <c r="I2704"/>
  <c r="H2704"/>
  <c r="G2704"/>
  <c r="F2704"/>
  <c r="E2704"/>
  <c r="M2701"/>
  <c r="L2701"/>
  <c r="K2701"/>
  <c r="J2701"/>
  <c r="I2701"/>
  <c r="H2701"/>
  <c r="G2701"/>
  <c r="F2701"/>
  <c r="E2701"/>
  <c r="K252" i="4"/>
  <c r="H252"/>
  <c r="E252"/>
  <c r="N252" s="1"/>
  <c r="F2689" i="5"/>
  <c r="G2689"/>
  <c r="H2689"/>
  <c r="I2689"/>
  <c r="J2689"/>
  <c r="K2689"/>
  <c r="L2689"/>
  <c r="M2689"/>
  <c r="K251" i="4"/>
  <c r="H251"/>
  <c r="E251"/>
  <c r="N251" s="1"/>
  <c r="M2698" i="5"/>
  <c r="L2698"/>
  <c r="K2698"/>
  <c r="J2698"/>
  <c r="I2698"/>
  <c r="H2698"/>
  <c r="G2698"/>
  <c r="F2698"/>
  <c r="E2698"/>
  <c r="M2695"/>
  <c r="L2695"/>
  <c r="K2695"/>
  <c r="J2695"/>
  <c r="I2695"/>
  <c r="H2695"/>
  <c r="G2695"/>
  <c r="F2695"/>
  <c r="E2695"/>
  <c r="M2692"/>
  <c r="L2692"/>
  <c r="K2692"/>
  <c r="J2692"/>
  <c r="I2692"/>
  <c r="H2692"/>
  <c r="G2692"/>
  <c r="F2692"/>
  <c r="E2692"/>
  <c r="E2689"/>
  <c r="M2686"/>
  <c r="L2686"/>
  <c r="K2686"/>
  <c r="J2686"/>
  <c r="I2686"/>
  <c r="H2686"/>
  <c r="G2686"/>
  <c r="F2686"/>
  <c r="E2686"/>
  <c r="M2683"/>
  <c r="L2683"/>
  <c r="K2683"/>
  <c r="J2683"/>
  <c r="I2683"/>
  <c r="H2683"/>
  <c r="G2683"/>
  <c r="F2683"/>
  <c r="E2683"/>
  <c r="M2680"/>
  <c r="L2680"/>
  <c r="K2680"/>
  <c r="J2680"/>
  <c r="I2680"/>
  <c r="H2680"/>
  <c r="G2680"/>
  <c r="F2680"/>
  <c r="E2680"/>
  <c r="M2677"/>
  <c r="L2677"/>
  <c r="K2677"/>
  <c r="J2677"/>
  <c r="I2677"/>
  <c r="H2677"/>
  <c r="G2677"/>
  <c r="F2677"/>
  <c r="E2677"/>
  <c r="K250" i="4"/>
  <c r="H250"/>
  <c r="M2674" i="5"/>
  <c r="L2674"/>
  <c r="K2674"/>
  <c r="J2674"/>
  <c r="I2674"/>
  <c r="H2674"/>
  <c r="G2674"/>
  <c r="F2674"/>
  <c r="E2674"/>
  <c r="M2671"/>
  <c r="L2671"/>
  <c r="K2671"/>
  <c r="J2671"/>
  <c r="I2671"/>
  <c r="H2671"/>
  <c r="G2671"/>
  <c r="F2671"/>
  <c r="E2671"/>
  <c r="M2668"/>
  <c r="L2668"/>
  <c r="K2668"/>
  <c r="J2668"/>
  <c r="I2668"/>
  <c r="H2668"/>
  <c r="G2668"/>
  <c r="F2668"/>
  <c r="E2668"/>
  <c r="M2665"/>
  <c r="L2665"/>
  <c r="K2665"/>
  <c r="J2665"/>
  <c r="I2665"/>
  <c r="H2665"/>
  <c r="G2665"/>
  <c r="F2665"/>
  <c r="E2665"/>
  <c r="E250" i="4"/>
  <c r="N250" s="1"/>
  <c r="E55" i="13"/>
  <c r="E56"/>
  <c r="O2702" i="5" l="1"/>
  <c r="O2684"/>
  <c r="N2702"/>
  <c r="O2666"/>
  <c r="Q2672"/>
  <c r="N2684"/>
  <c r="R2684" s="1"/>
  <c r="N2696"/>
  <c r="P2708"/>
  <c r="O2675"/>
  <c r="N2693"/>
  <c r="N2699"/>
  <c r="O2705"/>
  <c r="O2663"/>
  <c r="N2675"/>
  <c r="Q2702"/>
  <c r="P2699"/>
  <c r="O2708"/>
  <c r="Q2708"/>
  <c r="Q2705"/>
  <c r="P2705"/>
  <c r="Q2699"/>
  <c r="N2705"/>
  <c r="O2699"/>
  <c r="P2702"/>
  <c r="N2708"/>
  <c r="Q2696"/>
  <c r="O2696"/>
  <c r="P2696"/>
  <c r="O2693"/>
  <c r="Q2693"/>
  <c r="P2693"/>
  <c r="N2690"/>
  <c r="P2690"/>
  <c r="O2690"/>
  <c r="Q2690"/>
  <c r="N2687"/>
  <c r="Q2687"/>
  <c r="P2687"/>
  <c r="O2687"/>
  <c r="Q2681"/>
  <c r="O2678"/>
  <c r="P2678"/>
  <c r="Q2675"/>
  <c r="Q2684"/>
  <c r="P2684"/>
  <c r="P2681"/>
  <c r="N2678"/>
  <c r="O2681"/>
  <c r="P2675"/>
  <c r="Q2678"/>
  <c r="N2681"/>
  <c r="N2672"/>
  <c r="Q2669"/>
  <c r="P2666"/>
  <c r="Q2666"/>
  <c r="N2663"/>
  <c r="P2663"/>
  <c r="Q2663"/>
  <c r="N2666"/>
  <c r="O2669"/>
  <c r="P2672"/>
  <c r="N2669"/>
  <c r="O2672"/>
  <c r="P2669"/>
  <c r="H249" i="4"/>
  <c r="E249"/>
  <c r="N249" s="1"/>
  <c r="M2662" i="5"/>
  <c r="L2662"/>
  <c r="K2662"/>
  <c r="J2662"/>
  <c r="I2662"/>
  <c r="H2662"/>
  <c r="G2662"/>
  <c r="F2662"/>
  <c r="E2662"/>
  <c r="M2659"/>
  <c r="L2659"/>
  <c r="K2659"/>
  <c r="J2659"/>
  <c r="I2659"/>
  <c r="H2659"/>
  <c r="G2659"/>
  <c r="F2659"/>
  <c r="E2659"/>
  <c r="M2656"/>
  <c r="L2656"/>
  <c r="K2656"/>
  <c r="J2656"/>
  <c r="I2656"/>
  <c r="H2656"/>
  <c r="G2656"/>
  <c r="F2656"/>
  <c r="E2656"/>
  <c r="M2653"/>
  <c r="L2653"/>
  <c r="K2653"/>
  <c r="J2653"/>
  <c r="I2653"/>
  <c r="H2653"/>
  <c r="G2653"/>
  <c r="F2653"/>
  <c r="E2653"/>
  <c r="K248" i="4"/>
  <c r="H248"/>
  <c r="E248"/>
  <c r="N248" s="1"/>
  <c r="M2650" i="5"/>
  <c r="L2650"/>
  <c r="K2650"/>
  <c r="J2650"/>
  <c r="I2650"/>
  <c r="H2650"/>
  <c r="G2650"/>
  <c r="F2650"/>
  <c r="E2650"/>
  <c r="M2647"/>
  <c r="L2647"/>
  <c r="K2647"/>
  <c r="J2647"/>
  <c r="I2647"/>
  <c r="H2647"/>
  <c r="G2647"/>
  <c r="F2647"/>
  <c r="E2647"/>
  <c r="M2644"/>
  <c r="L2644"/>
  <c r="K2644"/>
  <c r="J2644"/>
  <c r="I2644"/>
  <c r="H2644"/>
  <c r="G2644"/>
  <c r="F2644"/>
  <c r="E2644"/>
  <c r="M2641"/>
  <c r="L2641"/>
  <c r="K2641"/>
  <c r="J2641"/>
  <c r="I2641"/>
  <c r="H2641"/>
  <c r="G2641"/>
  <c r="F2641"/>
  <c r="E2641"/>
  <c r="K247" i="4"/>
  <c r="H247"/>
  <c r="E247"/>
  <c r="N247" s="1"/>
  <c r="K246"/>
  <c r="H246"/>
  <c r="M2638" i="5"/>
  <c r="L2638"/>
  <c r="K2638"/>
  <c r="J2638"/>
  <c r="I2638"/>
  <c r="H2638"/>
  <c r="G2638"/>
  <c r="F2638"/>
  <c r="E2638"/>
  <c r="M2635"/>
  <c r="L2635"/>
  <c r="K2635"/>
  <c r="J2635"/>
  <c r="I2635"/>
  <c r="H2635"/>
  <c r="G2635"/>
  <c r="F2635"/>
  <c r="E2635"/>
  <c r="M2632"/>
  <c r="L2632"/>
  <c r="K2632"/>
  <c r="J2632"/>
  <c r="I2632"/>
  <c r="H2632"/>
  <c r="G2632"/>
  <c r="F2632"/>
  <c r="E2632"/>
  <c r="M2629"/>
  <c r="L2629"/>
  <c r="K2629"/>
  <c r="J2629"/>
  <c r="I2629"/>
  <c r="H2629"/>
  <c r="G2629"/>
  <c r="F2629"/>
  <c r="E2629"/>
  <c r="E246" i="4"/>
  <c r="N246" s="1"/>
  <c r="M2626" i="5"/>
  <c r="L2626"/>
  <c r="K2626"/>
  <c r="J2626"/>
  <c r="I2626"/>
  <c r="H2626"/>
  <c r="G2626"/>
  <c r="F2626"/>
  <c r="E2626"/>
  <c r="M2623"/>
  <c r="L2623"/>
  <c r="K2623"/>
  <c r="J2623"/>
  <c r="I2623"/>
  <c r="H2623"/>
  <c r="G2623"/>
  <c r="F2623"/>
  <c r="E2623"/>
  <c r="M2620"/>
  <c r="L2620"/>
  <c r="K2620"/>
  <c r="J2620"/>
  <c r="I2620"/>
  <c r="H2620"/>
  <c r="G2620"/>
  <c r="F2620"/>
  <c r="E2620"/>
  <c r="M2617"/>
  <c r="L2617"/>
  <c r="K2617"/>
  <c r="J2617"/>
  <c r="I2617"/>
  <c r="H2617"/>
  <c r="G2617"/>
  <c r="F2617"/>
  <c r="E2617"/>
  <c r="K245" i="4"/>
  <c r="H245"/>
  <c r="E245"/>
  <c r="N245" s="1"/>
  <c r="M2614" i="5"/>
  <c r="L2614"/>
  <c r="K2614"/>
  <c r="J2614"/>
  <c r="I2614"/>
  <c r="H2614"/>
  <c r="G2614"/>
  <c r="F2614"/>
  <c r="E2614"/>
  <c r="M2611"/>
  <c r="L2611"/>
  <c r="K2611"/>
  <c r="J2611"/>
  <c r="I2611"/>
  <c r="H2611"/>
  <c r="G2611"/>
  <c r="F2611"/>
  <c r="E2611"/>
  <c r="M2608"/>
  <c r="L2608"/>
  <c r="K2608"/>
  <c r="J2608"/>
  <c r="I2608"/>
  <c r="H2608"/>
  <c r="G2608"/>
  <c r="F2608"/>
  <c r="E2608"/>
  <c r="M2605"/>
  <c r="L2605"/>
  <c r="K2605"/>
  <c r="J2605"/>
  <c r="I2605"/>
  <c r="H2605"/>
  <c r="G2605"/>
  <c r="F2605"/>
  <c r="E2605"/>
  <c r="K244" i="4"/>
  <c r="H244"/>
  <c r="E244"/>
  <c r="N244" s="1"/>
  <c r="M2602" i="5"/>
  <c r="L2602"/>
  <c r="K2602"/>
  <c r="J2602"/>
  <c r="I2602"/>
  <c r="H2602"/>
  <c r="G2602"/>
  <c r="F2602"/>
  <c r="E2602"/>
  <c r="M2599"/>
  <c r="L2599"/>
  <c r="K2599"/>
  <c r="J2599"/>
  <c r="I2599"/>
  <c r="H2599"/>
  <c r="G2599"/>
  <c r="F2599"/>
  <c r="E2599"/>
  <c r="M2596"/>
  <c r="L2596"/>
  <c r="K2596"/>
  <c r="J2596"/>
  <c r="I2596"/>
  <c r="H2596"/>
  <c r="G2596"/>
  <c r="F2596"/>
  <c r="E2596"/>
  <c r="M2593"/>
  <c r="L2593"/>
  <c r="K2593"/>
  <c r="J2593"/>
  <c r="I2593"/>
  <c r="H2593"/>
  <c r="G2593"/>
  <c r="F2593"/>
  <c r="E2593"/>
  <c r="M2590"/>
  <c r="L2590"/>
  <c r="K2590"/>
  <c r="J2590"/>
  <c r="I2590"/>
  <c r="H2590"/>
  <c r="G2590"/>
  <c r="F2590"/>
  <c r="E2590"/>
  <c r="K243" i="4"/>
  <c r="H243"/>
  <c r="E243"/>
  <c r="N243" s="1"/>
  <c r="K209"/>
  <c r="K216"/>
  <c r="K217"/>
  <c r="K218"/>
  <c r="K221"/>
  <c r="K222"/>
  <c r="K223"/>
  <c r="K224"/>
  <c r="K225"/>
  <c r="K226"/>
  <c r="K227"/>
  <c r="K228"/>
  <c r="K229"/>
  <c r="K230"/>
  <c r="K232"/>
  <c r="K233"/>
  <c r="K234"/>
  <c r="K235"/>
  <c r="K236"/>
  <c r="K237"/>
  <c r="K238"/>
  <c r="K239"/>
  <c r="K240"/>
  <c r="K241"/>
  <c r="H205"/>
  <c r="H206"/>
  <c r="H209"/>
  <c r="H216"/>
  <c r="H217"/>
  <c r="H218"/>
  <c r="H221"/>
  <c r="H222"/>
  <c r="H223"/>
  <c r="H224"/>
  <c r="H225"/>
  <c r="H226"/>
  <c r="H227"/>
  <c r="H228"/>
  <c r="H229"/>
  <c r="H230"/>
  <c r="H232"/>
  <c r="H233"/>
  <c r="H234"/>
  <c r="H235"/>
  <c r="H236"/>
  <c r="H237"/>
  <c r="H238"/>
  <c r="H239"/>
  <c r="H240"/>
  <c r="H241"/>
  <c r="K242"/>
  <c r="H242"/>
  <c r="R2666" i="5" l="1"/>
  <c r="S2666" s="1"/>
  <c r="R2693"/>
  <c r="S2693" s="1"/>
  <c r="R2690"/>
  <c r="S2690" s="1"/>
  <c r="R2705"/>
  <c r="S2705" s="1"/>
  <c r="R2702"/>
  <c r="S2702" s="1"/>
  <c r="R2672"/>
  <c r="S2672" s="1"/>
  <c r="R2678"/>
  <c r="S2678" s="1"/>
  <c r="N2639"/>
  <c r="S2684"/>
  <c r="R2663"/>
  <c r="S2663" s="1"/>
  <c r="R2708"/>
  <c r="S2708" s="1"/>
  <c r="R2675"/>
  <c r="S2675" s="1"/>
  <c r="O2618"/>
  <c r="Q2627"/>
  <c r="R2687"/>
  <c r="S2687" s="1"/>
  <c r="R2696"/>
  <c r="S2696" s="1"/>
  <c r="R2699"/>
  <c r="S2699" s="1"/>
  <c r="R2681"/>
  <c r="S2681" s="1"/>
  <c r="R2669"/>
  <c r="S2669" s="1"/>
  <c r="Q2636"/>
  <c r="Q2633"/>
  <c r="N2636"/>
  <c r="P2648"/>
  <c r="O2642"/>
  <c r="O2615"/>
  <c r="N2633"/>
  <c r="O2636"/>
  <c r="Q2612"/>
  <c r="N2615"/>
  <c r="R2615" s="1"/>
  <c r="P2618"/>
  <c r="N2648"/>
  <c r="O2654"/>
  <c r="P2660"/>
  <c r="Q2618"/>
  <c r="N2624"/>
  <c r="Q2624"/>
  <c r="O2633"/>
  <c r="Q2642"/>
  <c r="P2639"/>
  <c r="P2642"/>
  <c r="Q2648"/>
  <c r="P2654"/>
  <c r="Q2660"/>
  <c r="Q2654"/>
  <c r="N2651"/>
  <c r="O2651"/>
  <c r="N2660"/>
  <c r="P2657"/>
  <c r="Q2657"/>
  <c r="O2657"/>
  <c r="Q2651"/>
  <c r="N2654"/>
  <c r="R2654" s="1"/>
  <c r="P2651"/>
  <c r="N2657"/>
  <c r="O2660"/>
  <c r="P2645"/>
  <c r="Q2645"/>
  <c r="O2648"/>
  <c r="O2639"/>
  <c r="O2645"/>
  <c r="Q2639"/>
  <c r="N2642"/>
  <c r="N2645"/>
  <c r="N2630"/>
  <c r="P2636"/>
  <c r="P2630"/>
  <c r="P2627"/>
  <c r="O2627"/>
  <c r="N2627"/>
  <c r="O2630"/>
  <c r="P2633"/>
  <c r="Q2630"/>
  <c r="Q2621"/>
  <c r="O2624"/>
  <c r="N2621"/>
  <c r="P2621"/>
  <c r="Q2615"/>
  <c r="N2618"/>
  <c r="O2621"/>
  <c r="R2621" s="1"/>
  <c r="P2624"/>
  <c r="P2615"/>
  <c r="Q2606"/>
  <c r="N2603"/>
  <c r="O2612"/>
  <c r="N2612"/>
  <c r="Q2609"/>
  <c r="O2606"/>
  <c r="P2606"/>
  <c r="O2603"/>
  <c r="P2609"/>
  <c r="Q2603"/>
  <c r="N2606"/>
  <c r="O2609"/>
  <c r="P2612"/>
  <c r="P2603"/>
  <c r="N2609"/>
  <c r="Q2600"/>
  <c r="P2594"/>
  <c r="N2588"/>
  <c r="Q2591"/>
  <c r="P2600"/>
  <c r="O2600"/>
  <c r="N2600"/>
  <c r="N2597"/>
  <c r="O2597"/>
  <c r="N2594"/>
  <c r="P2588"/>
  <c r="P2591"/>
  <c r="O2591"/>
  <c r="Q2588"/>
  <c r="N2591"/>
  <c r="O2594"/>
  <c r="P2597"/>
  <c r="Q2594"/>
  <c r="Q2597"/>
  <c r="O2588"/>
  <c r="M2581"/>
  <c r="L2581"/>
  <c r="K2581"/>
  <c r="J2581"/>
  <c r="I2581"/>
  <c r="H2581"/>
  <c r="G2581"/>
  <c r="F2581"/>
  <c r="E2581"/>
  <c r="M2578"/>
  <c r="L2578"/>
  <c r="K2578"/>
  <c r="J2578"/>
  <c r="I2578"/>
  <c r="H2578"/>
  <c r="G2578"/>
  <c r="F2578"/>
  <c r="E2578"/>
  <c r="M2584"/>
  <c r="L2584"/>
  <c r="K2584"/>
  <c r="J2584"/>
  <c r="I2584"/>
  <c r="H2584"/>
  <c r="G2584"/>
  <c r="F2584"/>
  <c r="E2584"/>
  <c r="M2587"/>
  <c r="L2587"/>
  <c r="K2587"/>
  <c r="J2587"/>
  <c r="I2587"/>
  <c r="H2587"/>
  <c r="G2587"/>
  <c r="F2587"/>
  <c r="E2587"/>
  <c r="S2615" l="1"/>
  <c r="R2657"/>
  <c r="R2630"/>
  <c r="S2630" s="1"/>
  <c r="R2642"/>
  <c r="S2642" s="1"/>
  <c r="R2633"/>
  <c r="S2633" s="1"/>
  <c r="R2639"/>
  <c r="S2639" s="1"/>
  <c r="S2654"/>
  <c r="R2618"/>
  <c r="S2618" s="1"/>
  <c r="R2660"/>
  <c r="S2660" s="1"/>
  <c r="R2636"/>
  <c r="S2636" s="1"/>
  <c r="R2603"/>
  <c r="S2603" s="1"/>
  <c r="R2612"/>
  <c r="S2612" s="1"/>
  <c r="S2657"/>
  <c r="R2624"/>
  <c r="S2624" s="1"/>
  <c r="O2579"/>
  <c r="R2588"/>
  <c r="S2588" s="1"/>
  <c r="R2648"/>
  <c r="S2648" s="1"/>
  <c r="R2651"/>
  <c r="S2651" s="1"/>
  <c r="R2645"/>
  <c r="S2645" s="1"/>
  <c r="R2627"/>
  <c r="S2627" s="1"/>
  <c r="S2621"/>
  <c r="R2606"/>
  <c r="S2606" s="1"/>
  <c r="R2609"/>
  <c r="S2609" s="1"/>
  <c r="O2582"/>
  <c r="R2594"/>
  <c r="S2594" s="1"/>
  <c r="R2600"/>
  <c r="S2600" s="1"/>
  <c r="R2597"/>
  <c r="S2597" s="1"/>
  <c r="R2591"/>
  <c r="S2591" s="1"/>
  <c r="N2582"/>
  <c r="N2579"/>
  <c r="Q2576"/>
  <c r="Q2582"/>
  <c r="Q2579"/>
  <c r="N2576"/>
  <c r="P2576"/>
  <c r="O2576"/>
  <c r="P2579"/>
  <c r="P2582"/>
  <c r="Q2585"/>
  <c r="P2585"/>
  <c r="O2585"/>
  <c r="N2585"/>
  <c r="R2579" l="1"/>
  <c r="S2579" s="1"/>
  <c r="R2576"/>
  <c r="S2576" s="1"/>
  <c r="R2582"/>
  <c r="S2582" s="1"/>
  <c r="R2585"/>
  <c r="S2585" s="1"/>
  <c r="E242" i="4" l="1"/>
  <c r="N242" s="1"/>
  <c r="E241" l="1"/>
  <c r="N241" s="1"/>
  <c r="M2575" i="5"/>
  <c r="L2575"/>
  <c r="K2575"/>
  <c r="J2575"/>
  <c r="I2575"/>
  <c r="H2575"/>
  <c r="G2575"/>
  <c r="F2575"/>
  <c r="E2575"/>
  <c r="M2572"/>
  <c r="L2572"/>
  <c r="K2572"/>
  <c r="J2572"/>
  <c r="I2572"/>
  <c r="H2572"/>
  <c r="G2572"/>
  <c r="F2572"/>
  <c r="E2572"/>
  <c r="M2569"/>
  <c r="L2569"/>
  <c r="K2569"/>
  <c r="J2569"/>
  <c r="I2569"/>
  <c r="H2569"/>
  <c r="G2569"/>
  <c r="F2569"/>
  <c r="E2569"/>
  <c r="M2566"/>
  <c r="L2566"/>
  <c r="K2566"/>
  <c r="J2566"/>
  <c r="I2566"/>
  <c r="H2566"/>
  <c r="G2566"/>
  <c r="F2566"/>
  <c r="E2566"/>
  <c r="E240" i="4"/>
  <c r="N240" s="1"/>
  <c r="O2573" i="5" l="1"/>
  <c r="N2570"/>
  <c r="Q2567"/>
  <c r="Q2573"/>
  <c r="P2570"/>
  <c r="N2573"/>
  <c r="P2564"/>
  <c r="O2564"/>
  <c r="N2564"/>
  <c r="P2567"/>
  <c r="N2567"/>
  <c r="P2573"/>
  <c r="Q2570"/>
  <c r="O2567"/>
  <c r="Q2564"/>
  <c r="O2570"/>
  <c r="M2563"/>
  <c r="L2563"/>
  <c r="K2563"/>
  <c r="J2563"/>
  <c r="I2563"/>
  <c r="H2563"/>
  <c r="G2563"/>
  <c r="F2563"/>
  <c r="E2563"/>
  <c r="M2560"/>
  <c r="L2560"/>
  <c r="K2560"/>
  <c r="J2560"/>
  <c r="I2560"/>
  <c r="H2560"/>
  <c r="G2560"/>
  <c r="F2560"/>
  <c r="E2560"/>
  <c r="M2557"/>
  <c r="L2557"/>
  <c r="K2557"/>
  <c r="J2557"/>
  <c r="I2557"/>
  <c r="H2557"/>
  <c r="G2557"/>
  <c r="F2557"/>
  <c r="E2557"/>
  <c r="M2554"/>
  <c r="L2554"/>
  <c r="K2554"/>
  <c r="J2554"/>
  <c r="I2554"/>
  <c r="H2554"/>
  <c r="G2554"/>
  <c r="F2554"/>
  <c r="E2554"/>
  <c r="E239" i="4"/>
  <c r="N239" s="1"/>
  <c r="E238"/>
  <c r="N238" s="1"/>
  <c r="E237"/>
  <c r="N237" s="1"/>
  <c r="E235"/>
  <c r="N235" s="1"/>
  <c r="E236"/>
  <c r="N236" s="1"/>
  <c r="E234"/>
  <c r="N234" s="1"/>
  <c r="E233"/>
  <c r="N233" s="1"/>
  <c r="E232"/>
  <c r="N232" s="1"/>
  <c r="M2551" i="5"/>
  <c r="L2551"/>
  <c r="K2551"/>
  <c r="J2551"/>
  <c r="I2551"/>
  <c r="H2551"/>
  <c r="G2551"/>
  <c r="F2551"/>
  <c r="E2551"/>
  <c r="M2548"/>
  <c r="L2548"/>
  <c r="K2548"/>
  <c r="J2548"/>
  <c r="I2548"/>
  <c r="H2548"/>
  <c r="G2548"/>
  <c r="F2548"/>
  <c r="E2548"/>
  <c r="M2545"/>
  <c r="L2545"/>
  <c r="K2545"/>
  <c r="J2545"/>
  <c r="I2545"/>
  <c r="H2545"/>
  <c r="G2545"/>
  <c r="F2545"/>
  <c r="E2545"/>
  <c r="M2542"/>
  <c r="L2542"/>
  <c r="K2542"/>
  <c r="J2542"/>
  <c r="I2542"/>
  <c r="H2542"/>
  <c r="G2542"/>
  <c r="F2542"/>
  <c r="E2542"/>
  <c r="E231" i="4"/>
  <c r="N231" s="1"/>
  <c r="M2533" i="5"/>
  <c r="L2533"/>
  <c r="K2533"/>
  <c r="J2533"/>
  <c r="I2533"/>
  <c r="H2533"/>
  <c r="G2533"/>
  <c r="F2533"/>
  <c r="E2533"/>
  <c r="R2573" l="1"/>
  <c r="S2573" s="1"/>
  <c r="R2570"/>
  <c r="S2570" s="1"/>
  <c r="O2555"/>
  <c r="N2558"/>
  <c r="Q2555"/>
  <c r="R2567"/>
  <c r="S2567" s="1"/>
  <c r="O2552"/>
  <c r="P2552"/>
  <c r="R2564"/>
  <c r="S2564" s="1"/>
  <c r="Q2558"/>
  <c r="N2552"/>
  <c r="P2555"/>
  <c r="P2558"/>
  <c r="N2561"/>
  <c r="O2561"/>
  <c r="Q2561"/>
  <c r="Q2552"/>
  <c r="N2555"/>
  <c r="O2558"/>
  <c r="P2561"/>
  <c r="Q2546"/>
  <c r="Q2549"/>
  <c r="Q2543"/>
  <c r="N2549"/>
  <c r="O2549"/>
  <c r="P2546"/>
  <c r="N2546"/>
  <c r="O2543"/>
  <c r="O2540"/>
  <c r="P2543"/>
  <c r="N2540"/>
  <c r="P2540"/>
  <c r="Q2540"/>
  <c r="N2543"/>
  <c r="O2546"/>
  <c r="P2549"/>
  <c r="M2539"/>
  <c r="L2539"/>
  <c r="K2539"/>
  <c r="J2539"/>
  <c r="I2539"/>
  <c r="H2539"/>
  <c r="G2539"/>
  <c r="F2539"/>
  <c r="E2539"/>
  <c r="M2536"/>
  <c r="L2536"/>
  <c r="K2536"/>
  <c r="J2536"/>
  <c r="I2536"/>
  <c r="H2536"/>
  <c r="G2536"/>
  <c r="F2536"/>
  <c r="E2536"/>
  <c r="O2531"/>
  <c r="M2530"/>
  <c r="L2530"/>
  <c r="K2530"/>
  <c r="J2530"/>
  <c r="I2530"/>
  <c r="H2530"/>
  <c r="G2530"/>
  <c r="F2530"/>
  <c r="E2530"/>
  <c r="E230" i="4"/>
  <c r="N230" s="1"/>
  <c r="E229"/>
  <c r="N229" s="1"/>
  <c r="M2527" i="5"/>
  <c r="L2527"/>
  <c r="K2527"/>
  <c r="J2527"/>
  <c r="I2527"/>
  <c r="H2527"/>
  <c r="G2527"/>
  <c r="F2527"/>
  <c r="E2527"/>
  <c r="M2524"/>
  <c r="L2524"/>
  <c r="K2524"/>
  <c r="J2524"/>
  <c r="I2524"/>
  <c r="H2524"/>
  <c r="G2524"/>
  <c r="F2524"/>
  <c r="E2524"/>
  <c r="M2521"/>
  <c r="L2521"/>
  <c r="K2521"/>
  <c r="J2521"/>
  <c r="I2521"/>
  <c r="H2521"/>
  <c r="G2521"/>
  <c r="F2521"/>
  <c r="E2521"/>
  <c r="M2518"/>
  <c r="L2518"/>
  <c r="K2518"/>
  <c r="J2518"/>
  <c r="I2518"/>
  <c r="H2518"/>
  <c r="G2518"/>
  <c r="F2518"/>
  <c r="E2518"/>
  <c r="M2515"/>
  <c r="L2515"/>
  <c r="K2515"/>
  <c r="J2515"/>
  <c r="I2515"/>
  <c r="H2515"/>
  <c r="G2515"/>
  <c r="F2515"/>
  <c r="E2515"/>
  <c r="M2512"/>
  <c r="L2512"/>
  <c r="K2512"/>
  <c r="J2512"/>
  <c r="I2512"/>
  <c r="H2512"/>
  <c r="G2512"/>
  <c r="F2512"/>
  <c r="E2512"/>
  <c r="M2509"/>
  <c r="L2509"/>
  <c r="K2509"/>
  <c r="J2509"/>
  <c r="I2509"/>
  <c r="H2509"/>
  <c r="G2509"/>
  <c r="F2509"/>
  <c r="E2509"/>
  <c r="M2506"/>
  <c r="L2506"/>
  <c r="K2506"/>
  <c r="J2506"/>
  <c r="I2506"/>
  <c r="H2506"/>
  <c r="G2506"/>
  <c r="F2506"/>
  <c r="E2506"/>
  <c r="E228" i="4"/>
  <c r="N228" s="1"/>
  <c r="E227"/>
  <c r="N227" s="1"/>
  <c r="M2503" i="5"/>
  <c r="L2503"/>
  <c r="K2503"/>
  <c r="J2503"/>
  <c r="I2503"/>
  <c r="H2503"/>
  <c r="G2503"/>
  <c r="F2503"/>
  <c r="E2503"/>
  <c r="M2500"/>
  <c r="L2500"/>
  <c r="K2500"/>
  <c r="J2500"/>
  <c r="I2500"/>
  <c r="H2500"/>
  <c r="G2500"/>
  <c r="F2500"/>
  <c r="E2500"/>
  <c r="M2497"/>
  <c r="L2497"/>
  <c r="K2497"/>
  <c r="J2497"/>
  <c r="I2497"/>
  <c r="H2497"/>
  <c r="G2497"/>
  <c r="F2497"/>
  <c r="E2497"/>
  <c r="M2494"/>
  <c r="L2494"/>
  <c r="K2494"/>
  <c r="J2494"/>
  <c r="I2494"/>
  <c r="H2494"/>
  <c r="G2494"/>
  <c r="F2494"/>
  <c r="E2494"/>
  <c r="M2491"/>
  <c r="L2491"/>
  <c r="K2491"/>
  <c r="J2491"/>
  <c r="I2491"/>
  <c r="H2491"/>
  <c r="G2491"/>
  <c r="F2491"/>
  <c r="E2491"/>
  <c r="M2488"/>
  <c r="L2488"/>
  <c r="K2488"/>
  <c r="J2488"/>
  <c r="I2488"/>
  <c r="H2488"/>
  <c r="G2488"/>
  <c r="F2488"/>
  <c r="E2488"/>
  <c r="M2485"/>
  <c r="L2485"/>
  <c r="K2485"/>
  <c r="J2485"/>
  <c r="I2485"/>
  <c r="H2485"/>
  <c r="G2485"/>
  <c r="F2485"/>
  <c r="E2485"/>
  <c r="M2482"/>
  <c r="L2482"/>
  <c r="K2482"/>
  <c r="J2482"/>
  <c r="I2482"/>
  <c r="H2482"/>
  <c r="G2482"/>
  <c r="F2482"/>
  <c r="E2482"/>
  <c r="M2479"/>
  <c r="L2479"/>
  <c r="K2479"/>
  <c r="J2479"/>
  <c r="I2479"/>
  <c r="H2479"/>
  <c r="G2479"/>
  <c r="F2479"/>
  <c r="E2479"/>
  <c r="M2476"/>
  <c r="L2476"/>
  <c r="K2476"/>
  <c r="J2476"/>
  <c r="I2476"/>
  <c r="H2476"/>
  <c r="G2476"/>
  <c r="F2476"/>
  <c r="E2476"/>
  <c r="M2473"/>
  <c r="L2473"/>
  <c r="K2473"/>
  <c r="J2473"/>
  <c r="I2473"/>
  <c r="H2473"/>
  <c r="G2473"/>
  <c r="F2473"/>
  <c r="E2473"/>
  <c r="M2470"/>
  <c r="L2470"/>
  <c r="K2470"/>
  <c r="J2470"/>
  <c r="I2470"/>
  <c r="H2470"/>
  <c r="G2470"/>
  <c r="F2470"/>
  <c r="E2470"/>
  <c r="M2467"/>
  <c r="L2467"/>
  <c r="K2467"/>
  <c r="J2467"/>
  <c r="I2467"/>
  <c r="H2467"/>
  <c r="G2467"/>
  <c r="F2467"/>
  <c r="E2467"/>
  <c r="M2464"/>
  <c r="L2464"/>
  <c r="K2464"/>
  <c r="J2464"/>
  <c r="I2464"/>
  <c r="H2464"/>
  <c r="G2464"/>
  <c r="F2464"/>
  <c r="E2464"/>
  <c r="M2461"/>
  <c r="L2461"/>
  <c r="K2461"/>
  <c r="J2461"/>
  <c r="I2461"/>
  <c r="H2461"/>
  <c r="G2461"/>
  <c r="F2461"/>
  <c r="E2461"/>
  <c r="M2458"/>
  <c r="L2458"/>
  <c r="K2458"/>
  <c r="J2458"/>
  <c r="I2458"/>
  <c r="H2458"/>
  <c r="G2458"/>
  <c r="F2458"/>
  <c r="E2458"/>
  <c r="M2455"/>
  <c r="L2455"/>
  <c r="K2455"/>
  <c r="J2455"/>
  <c r="I2455"/>
  <c r="H2455"/>
  <c r="G2455"/>
  <c r="F2455"/>
  <c r="E2455"/>
  <c r="M2452"/>
  <c r="L2452"/>
  <c r="K2452"/>
  <c r="J2452"/>
  <c r="I2452"/>
  <c r="H2452"/>
  <c r="G2452"/>
  <c r="F2452"/>
  <c r="E2452"/>
  <c r="E226" i="4"/>
  <c r="N226" s="1"/>
  <c r="E225"/>
  <c r="M2449" i="5"/>
  <c r="L2449"/>
  <c r="K2449"/>
  <c r="J2449"/>
  <c r="I2449"/>
  <c r="H2449"/>
  <c r="G2449"/>
  <c r="F2449"/>
  <c r="E2449"/>
  <c r="M2446"/>
  <c r="L2446"/>
  <c r="K2446"/>
  <c r="J2446"/>
  <c r="I2446"/>
  <c r="H2446"/>
  <c r="G2446"/>
  <c r="F2446"/>
  <c r="E2446"/>
  <c r="M2443"/>
  <c r="L2443"/>
  <c r="K2443"/>
  <c r="J2443"/>
  <c r="I2443"/>
  <c r="H2443"/>
  <c r="G2443"/>
  <c r="F2443"/>
  <c r="E2443"/>
  <c r="M2440"/>
  <c r="L2440"/>
  <c r="K2440"/>
  <c r="J2440"/>
  <c r="I2440"/>
  <c r="H2440"/>
  <c r="G2440"/>
  <c r="F2440"/>
  <c r="E2440"/>
  <c r="M2437"/>
  <c r="L2437"/>
  <c r="K2437"/>
  <c r="J2437"/>
  <c r="I2437"/>
  <c r="H2437"/>
  <c r="G2437"/>
  <c r="F2437"/>
  <c r="E2437"/>
  <c r="M2434"/>
  <c r="L2434"/>
  <c r="K2434"/>
  <c r="J2434"/>
  <c r="I2434"/>
  <c r="H2434"/>
  <c r="G2434"/>
  <c r="F2434"/>
  <c r="E2434"/>
  <c r="M2431"/>
  <c r="L2431"/>
  <c r="K2431"/>
  <c r="J2431"/>
  <c r="I2431"/>
  <c r="H2431"/>
  <c r="G2431"/>
  <c r="F2431"/>
  <c r="E2431"/>
  <c r="M2428"/>
  <c r="L2428"/>
  <c r="K2428"/>
  <c r="J2428"/>
  <c r="I2428"/>
  <c r="H2428"/>
  <c r="G2428"/>
  <c r="F2428"/>
  <c r="E2428"/>
  <c r="E224" i="4"/>
  <c r="M2425" i="5"/>
  <c r="L2425"/>
  <c r="K2425"/>
  <c r="J2425"/>
  <c r="I2425"/>
  <c r="H2425"/>
  <c r="G2425"/>
  <c r="F2425"/>
  <c r="E2425"/>
  <c r="M2422"/>
  <c r="L2422"/>
  <c r="K2422"/>
  <c r="J2422"/>
  <c r="I2422"/>
  <c r="H2422"/>
  <c r="G2422"/>
  <c r="F2422"/>
  <c r="E2422"/>
  <c r="M2419"/>
  <c r="L2419"/>
  <c r="K2419"/>
  <c r="J2419"/>
  <c r="I2419"/>
  <c r="H2419"/>
  <c r="G2419"/>
  <c r="F2419"/>
  <c r="E2419"/>
  <c r="M2416"/>
  <c r="L2416"/>
  <c r="K2416"/>
  <c r="J2416"/>
  <c r="I2416"/>
  <c r="H2416"/>
  <c r="G2416"/>
  <c r="F2416"/>
  <c r="E2416"/>
  <c r="R2546" l="1"/>
  <c r="S2546" s="1"/>
  <c r="R2552"/>
  <c r="S2552" s="1"/>
  <c r="R2555"/>
  <c r="S2555" s="1"/>
  <c r="R2561"/>
  <c r="S2561" s="1"/>
  <c r="R2558"/>
  <c r="S2558" s="1"/>
  <c r="R2549"/>
  <c r="S2549" s="1"/>
  <c r="O2522"/>
  <c r="R2543"/>
  <c r="S2543" s="1"/>
  <c r="P2534"/>
  <c r="O2525"/>
  <c r="N2537"/>
  <c r="O2504"/>
  <c r="O2537"/>
  <c r="R2540"/>
  <c r="S2540" s="1"/>
  <c r="Q2522"/>
  <c r="Q2534"/>
  <c r="N2525"/>
  <c r="Q2537"/>
  <c r="O2516"/>
  <c r="O2528"/>
  <c r="P2528"/>
  <c r="N2528"/>
  <c r="Q2531"/>
  <c r="P2531"/>
  <c r="Q2528"/>
  <c r="N2531"/>
  <c r="R2531" s="1"/>
  <c r="O2534"/>
  <c r="P2537"/>
  <c r="N2534"/>
  <c r="P2519"/>
  <c r="N2516"/>
  <c r="Q2525"/>
  <c r="P2522"/>
  <c r="O2519"/>
  <c r="Q2516"/>
  <c r="N2519"/>
  <c r="P2525"/>
  <c r="P2516"/>
  <c r="Q2519"/>
  <c r="N2522"/>
  <c r="O2513"/>
  <c r="O2510"/>
  <c r="N2510"/>
  <c r="Q2510"/>
  <c r="P2507"/>
  <c r="Q2504"/>
  <c r="P2465"/>
  <c r="N2501"/>
  <c r="P2513"/>
  <c r="P2504"/>
  <c r="N2486"/>
  <c r="Q2489"/>
  <c r="P2492"/>
  <c r="Q2468"/>
  <c r="P2483"/>
  <c r="Q2486"/>
  <c r="N2489"/>
  <c r="N2492"/>
  <c r="N2498"/>
  <c r="Q2501"/>
  <c r="N2513"/>
  <c r="N2504"/>
  <c r="O2507"/>
  <c r="P2510"/>
  <c r="Q2513"/>
  <c r="N2507"/>
  <c r="Q2507"/>
  <c r="O2501"/>
  <c r="P2501"/>
  <c r="O2498"/>
  <c r="Q2498"/>
  <c r="P2498"/>
  <c r="Q2495"/>
  <c r="O2495"/>
  <c r="P2495"/>
  <c r="N2495"/>
  <c r="O2492"/>
  <c r="Q2492"/>
  <c r="O2489"/>
  <c r="P2489"/>
  <c r="O2486"/>
  <c r="P2486"/>
  <c r="P2462"/>
  <c r="N2483"/>
  <c r="Q2474"/>
  <c r="O2480"/>
  <c r="N2462"/>
  <c r="P2468"/>
  <c r="N2465"/>
  <c r="Q2483"/>
  <c r="O2465"/>
  <c r="Q2471"/>
  <c r="N2480"/>
  <c r="O2462"/>
  <c r="Q2477"/>
  <c r="O2477"/>
  <c r="N2474"/>
  <c r="O2483"/>
  <c r="Q2480"/>
  <c r="P2480"/>
  <c r="P2474"/>
  <c r="N2477"/>
  <c r="O2474"/>
  <c r="P2477"/>
  <c r="Q2462"/>
  <c r="O2468"/>
  <c r="P2471"/>
  <c r="Q2465"/>
  <c r="N2468"/>
  <c r="O2471"/>
  <c r="N2471"/>
  <c r="N2414"/>
  <c r="N2417"/>
  <c r="Q2438"/>
  <c r="N2447"/>
  <c r="P2450"/>
  <c r="Q2432"/>
  <c r="P2438"/>
  <c r="O2444"/>
  <c r="Q2450"/>
  <c r="N2456"/>
  <c r="P2459"/>
  <c r="Q2420"/>
  <c r="Q2447"/>
  <c r="Q2429"/>
  <c r="O2447"/>
  <c r="Q2414"/>
  <c r="P2414"/>
  <c r="O2423"/>
  <c r="N2459"/>
  <c r="O2459"/>
  <c r="Q2459"/>
  <c r="P2456"/>
  <c r="Q2456"/>
  <c r="O2456"/>
  <c r="P2453"/>
  <c r="N2453"/>
  <c r="Q2453"/>
  <c r="O2450"/>
  <c r="N2450"/>
  <c r="O2453"/>
  <c r="Q2444"/>
  <c r="N2444"/>
  <c r="R2444" s="1"/>
  <c r="P2447"/>
  <c r="P2444"/>
  <c r="N2441"/>
  <c r="P2441"/>
  <c r="O2438"/>
  <c r="N2438"/>
  <c r="O2441"/>
  <c r="Q2441"/>
  <c r="O2435"/>
  <c r="N2435"/>
  <c r="P2432"/>
  <c r="O2429"/>
  <c r="O2426"/>
  <c r="P2429"/>
  <c r="N2426"/>
  <c r="Q2435"/>
  <c r="Q2426"/>
  <c r="N2429"/>
  <c r="O2432"/>
  <c r="P2435"/>
  <c r="P2426"/>
  <c r="N2432"/>
  <c r="O2417"/>
  <c r="P2417"/>
  <c r="N2420"/>
  <c r="N2423"/>
  <c r="R2423" s="1"/>
  <c r="P2420"/>
  <c r="P2423"/>
  <c r="O2414"/>
  <c r="R2414" s="1"/>
  <c r="S2414" s="1"/>
  <c r="Q2417"/>
  <c r="O2420"/>
  <c r="Q2423"/>
  <c r="E223" i="4"/>
  <c r="R2504" i="5" l="1"/>
  <c r="S2504" s="1"/>
  <c r="R2441"/>
  <c r="S2441" s="1"/>
  <c r="R2522"/>
  <c r="S2522" s="1"/>
  <c r="R2498"/>
  <c r="S2498" s="1"/>
  <c r="R2501"/>
  <c r="S2501" s="1"/>
  <c r="R2528"/>
  <c r="S2528" s="1"/>
  <c r="R2537"/>
  <c r="S2537" s="1"/>
  <c r="R2534"/>
  <c r="S2534" s="1"/>
  <c r="R2510"/>
  <c r="S2510" s="1"/>
  <c r="R2525"/>
  <c r="S2525" s="1"/>
  <c r="R2516"/>
  <c r="S2516" s="1"/>
  <c r="S2531"/>
  <c r="R2513"/>
  <c r="S2513" s="1"/>
  <c r="R2519"/>
  <c r="S2519" s="1"/>
  <c r="R2507"/>
  <c r="S2507" s="1"/>
  <c r="R2486"/>
  <c r="S2486" s="1"/>
  <c r="R2480"/>
  <c r="S2480" s="1"/>
  <c r="R2492"/>
  <c r="S2492" s="1"/>
  <c r="R2489"/>
  <c r="S2489" s="1"/>
  <c r="R2495"/>
  <c r="S2495" s="1"/>
  <c r="R2477"/>
  <c r="S2477" s="1"/>
  <c r="R2483"/>
  <c r="S2483" s="1"/>
  <c r="R2474"/>
  <c r="S2474" s="1"/>
  <c r="R2462"/>
  <c r="S2462" s="1"/>
  <c r="R2432"/>
  <c r="S2432" s="1"/>
  <c r="R2465"/>
  <c r="S2465" s="1"/>
  <c r="R2435"/>
  <c r="S2435" s="1"/>
  <c r="R2438"/>
  <c r="S2438" s="1"/>
  <c r="S2423"/>
  <c r="R2420"/>
  <c r="S2420" s="1"/>
  <c r="R2426"/>
  <c r="S2426" s="1"/>
  <c r="R2468"/>
  <c r="S2468" s="1"/>
  <c r="R2471"/>
  <c r="S2471" s="1"/>
  <c r="R2456"/>
  <c r="S2456" s="1"/>
  <c r="R2417"/>
  <c r="S2417" s="1"/>
  <c r="R2447"/>
  <c r="S2447" s="1"/>
  <c r="S2444"/>
  <c r="R2450"/>
  <c r="S2450" s="1"/>
  <c r="R2459"/>
  <c r="S2459" s="1"/>
  <c r="R2453"/>
  <c r="S2453" s="1"/>
  <c r="R2429"/>
  <c r="S2429" s="1"/>
  <c r="M2413"/>
  <c r="L2413"/>
  <c r="K2413"/>
  <c r="J2413"/>
  <c r="I2413"/>
  <c r="H2413"/>
  <c r="G2413"/>
  <c r="F2413"/>
  <c r="E2413"/>
  <c r="M2410"/>
  <c r="L2410"/>
  <c r="K2410"/>
  <c r="J2410"/>
  <c r="I2410"/>
  <c r="H2410"/>
  <c r="G2410"/>
  <c r="F2410"/>
  <c r="E2410"/>
  <c r="M2407"/>
  <c r="L2407"/>
  <c r="K2407"/>
  <c r="J2407"/>
  <c r="I2407"/>
  <c r="H2407"/>
  <c r="G2407"/>
  <c r="F2407"/>
  <c r="E2407"/>
  <c r="M2404"/>
  <c r="L2404"/>
  <c r="K2404"/>
  <c r="J2404"/>
  <c r="I2404"/>
  <c r="H2404"/>
  <c r="G2404"/>
  <c r="F2404"/>
  <c r="E2404"/>
  <c r="E222" i="4"/>
  <c r="E221"/>
  <c r="N221" s="1"/>
  <c r="M2401" i="5"/>
  <c r="L2401"/>
  <c r="K2401"/>
  <c r="J2401"/>
  <c r="I2401"/>
  <c r="H2401"/>
  <c r="G2401"/>
  <c r="F2401"/>
  <c r="E2401"/>
  <c r="M2398"/>
  <c r="L2398"/>
  <c r="K2398"/>
  <c r="J2398"/>
  <c r="I2398"/>
  <c r="H2398"/>
  <c r="G2398"/>
  <c r="F2398"/>
  <c r="E2398"/>
  <c r="M2395"/>
  <c r="L2395"/>
  <c r="K2395"/>
  <c r="J2395"/>
  <c r="I2395"/>
  <c r="H2395"/>
  <c r="G2395"/>
  <c r="F2395"/>
  <c r="E2395"/>
  <c r="M2392"/>
  <c r="L2392"/>
  <c r="K2392"/>
  <c r="J2392"/>
  <c r="I2392"/>
  <c r="H2392"/>
  <c r="G2392"/>
  <c r="F2392"/>
  <c r="E2392"/>
  <c r="M2389"/>
  <c r="L2389"/>
  <c r="K2389"/>
  <c r="J2389"/>
  <c r="I2389"/>
  <c r="H2389"/>
  <c r="G2389"/>
  <c r="F2389"/>
  <c r="E2389"/>
  <c r="M2386"/>
  <c r="L2386"/>
  <c r="K2386"/>
  <c r="J2386"/>
  <c r="I2386"/>
  <c r="H2386"/>
  <c r="G2386"/>
  <c r="F2386"/>
  <c r="E2386"/>
  <c r="M2383"/>
  <c r="L2383"/>
  <c r="K2383"/>
  <c r="J2383"/>
  <c r="I2383"/>
  <c r="H2383"/>
  <c r="G2383"/>
  <c r="F2383"/>
  <c r="E2383"/>
  <c r="M2380"/>
  <c r="L2380"/>
  <c r="K2380"/>
  <c r="J2380"/>
  <c r="I2380"/>
  <c r="H2380"/>
  <c r="G2380"/>
  <c r="F2380"/>
  <c r="E2380"/>
  <c r="E220" i="4"/>
  <c r="O2387" i="5" l="1"/>
  <c r="Q2399"/>
  <c r="N2411"/>
  <c r="O2378"/>
  <c r="Q2408"/>
  <c r="Q2384"/>
  <c r="O2405"/>
  <c r="N2387"/>
  <c r="N2378"/>
  <c r="Q2381"/>
  <c r="Q2387"/>
  <c r="Q2396"/>
  <c r="P2408"/>
  <c r="O2411"/>
  <c r="Q2411"/>
  <c r="O2408"/>
  <c r="P2411"/>
  <c r="Q2402"/>
  <c r="N2402"/>
  <c r="O2402"/>
  <c r="N2405"/>
  <c r="P2402"/>
  <c r="Q2405"/>
  <c r="N2408"/>
  <c r="R2408" s="1"/>
  <c r="P2405"/>
  <c r="O2393"/>
  <c r="P2390"/>
  <c r="O2390"/>
  <c r="N2390"/>
  <c r="P2393"/>
  <c r="O2399"/>
  <c r="N2399"/>
  <c r="P2396"/>
  <c r="Q2390"/>
  <c r="N2393"/>
  <c r="O2396"/>
  <c r="P2399"/>
  <c r="Q2393"/>
  <c r="N2396"/>
  <c r="P2387"/>
  <c r="P2381"/>
  <c r="P2384"/>
  <c r="P2378"/>
  <c r="Q2378"/>
  <c r="N2381"/>
  <c r="O2384"/>
  <c r="O2381"/>
  <c r="N2384"/>
  <c r="M2377"/>
  <c r="L2377"/>
  <c r="K2377"/>
  <c r="J2377"/>
  <c r="I2377"/>
  <c r="H2377"/>
  <c r="G2377"/>
  <c r="F2377"/>
  <c r="E2377"/>
  <c r="M2374"/>
  <c r="L2374"/>
  <c r="K2374"/>
  <c r="J2374"/>
  <c r="I2374"/>
  <c r="H2374"/>
  <c r="G2374"/>
  <c r="F2374"/>
  <c r="E2374"/>
  <c r="M2371"/>
  <c r="L2371"/>
  <c r="K2371"/>
  <c r="J2371"/>
  <c r="I2371"/>
  <c r="H2371"/>
  <c r="G2371"/>
  <c r="F2371"/>
  <c r="E2371"/>
  <c r="M2368"/>
  <c r="L2368"/>
  <c r="K2368"/>
  <c r="J2368"/>
  <c r="I2368"/>
  <c r="H2368"/>
  <c r="G2368"/>
  <c r="F2368"/>
  <c r="E2368"/>
  <c r="M2365"/>
  <c r="L2365"/>
  <c r="K2365"/>
  <c r="J2365"/>
  <c r="I2365"/>
  <c r="H2365"/>
  <c r="G2365"/>
  <c r="F2365"/>
  <c r="E2365"/>
  <c r="M2362"/>
  <c r="L2362"/>
  <c r="K2362"/>
  <c r="J2362"/>
  <c r="I2362"/>
  <c r="H2362"/>
  <c r="G2362"/>
  <c r="F2362"/>
  <c r="E2362"/>
  <c r="M2359"/>
  <c r="L2359"/>
  <c r="K2359"/>
  <c r="J2359"/>
  <c r="I2359"/>
  <c r="H2359"/>
  <c r="G2359"/>
  <c r="F2359"/>
  <c r="E2359"/>
  <c r="M2356"/>
  <c r="L2356"/>
  <c r="K2356"/>
  <c r="J2356"/>
  <c r="I2356"/>
  <c r="H2356"/>
  <c r="G2356"/>
  <c r="F2356"/>
  <c r="E2356"/>
  <c r="E219" i="4"/>
  <c r="N219" s="1"/>
  <c r="E218"/>
  <c r="N218" s="1"/>
  <c r="M2353" i="5"/>
  <c r="L2353"/>
  <c r="K2353"/>
  <c r="J2353"/>
  <c r="I2353"/>
  <c r="H2353"/>
  <c r="G2353"/>
  <c r="F2353"/>
  <c r="E2353"/>
  <c r="M2350"/>
  <c r="L2350"/>
  <c r="K2350"/>
  <c r="J2350"/>
  <c r="I2350"/>
  <c r="H2350"/>
  <c r="G2350"/>
  <c r="F2350"/>
  <c r="E2350"/>
  <c r="M2347"/>
  <c r="L2347"/>
  <c r="K2347"/>
  <c r="J2347"/>
  <c r="I2347"/>
  <c r="H2347"/>
  <c r="G2347"/>
  <c r="F2347"/>
  <c r="E2347"/>
  <c r="M2344"/>
  <c r="L2344"/>
  <c r="K2344"/>
  <c r="J2344"/>
  <c r="I2344"/>
  <c r="H2344"/>
  <c r="G2344"/>
  <c r="F2344"/>
  <c r="E2344"/>
  <c r="E217" i="4"/>
  <c r="N217" s="1"/>
  <c r="M2341" i="5"/>
  <c r="L2341"/>
  <c r="K2341"/>
  <c r="J2341"/>
  <c r="I2341"/>
  <c r="H2341"/>
  <c r="G2341"/>
  <c r="F2341"/>
  <c r="E2341"/>
  <c r="M2338"/>
  <c r="L2338"/>
  <c r="K2338"/>
  <c r="J2338"/>
  <c r="I2338"/>
  <c r="H2338"/>
  <c r="G2338"/>
  <c r="F2338"/>
  <c r="E2338"/>
  <c r="M2335"/>
  <c r="L2335"/>
  <c r="K2335"/>
  <c r="J2335"/>
  <c r="I2335"/>
  <c r="H2335"/>
  <c r="G2335"/>
  <c r="F2335"/>
  <c r="E2335"/>
  <c r="M2332"/>
  <c r="L2332"/>
  <c r="K2332"/>
  <c r="J2332"/>
  <c r="I2332"/>
  <c r="H2332"/>
  <c r="G2332"/>
  <c r="F2332"/>
  <c r="E2332"/>
  <c r="M2329"/>
  <c r="L2329"/>
  <c r="K2329"/>
  <c r="J2329"/>
  <c r="I2329"/>
  <c r="H2329"/>
  <c r="G2329"/>
  <c r="F2329"/>
  <c r="E2329"/>
  <c r="M2326"/>
  <c r="L2326"/>
  <c r="K2326"/>
  <c r="J2326"/>
  <c r="I2326"/>
  <c r="H2326"/>
  <c r="G2326"/>
  <c r="F2326"/>
  <c r="E2326"/>
  <c r="M2323"/>
  <c r="L2323"/>
  <c r="K2323"/>
  <c r="J2323"/>
  <c r="I2323"/>
  <c r="H2323"/>
  <c r="G2323"/>
  <c r="F2323"/>
  <c r="E2323"/>
  <c r="M2320"/>
  <c r="L2320"/>
  <c r="K2320"/>
  <c r="J2320"/>
  <c r="I2320"/>
  <c r="H2320"/>
  <c r="G2320"/>
  <c r="F2320"/>
  <c r="E2320"/>
  <c r="M2317"/>
  <c r="L2317"/>
  <c r="K2317"/>
  <c r="J2317"/>
  <c r="I2317"/>
  <c r="H2317"/>
  <c r="G2317"/>
  <c r="F2317"/>
  <c r="E2317"/>
  <c r="M2314"/>
  <c r="L2314"/>
  <c r="K2314"/>
  <c r="J2314"/>
  <c r="I2314"/>
  <c r="H2314"/>
  <c r="G2314"/>
  <c r="F2314"/>
  <c r="E2314"/>
  <c r="M2311"/>
  <c r="L2311"/>
  <c r="K2311"/>
  <c r="J2311"/>
  <c r="I2311"/>
  <c r="H2311"/>
  <c r="G2311"/>
  <c r="F2311"/>
  <c r="E2311"/>
  <c r="R2387" l="1"/>
  <c r="S2387" s="1"/>
  <c r="R2405"/>
  <c r="S2405" s="1"/>
  <c r="R2411"/>
  <c r="S2411" s="1"/>
  <c r="R2378"/>
  <c r="S2378" s="1"/>
  <c r="R2393"/>
  <c r="S2393" s="1"/>
  <c r="P2357"/>
  <c r="Q2360"/>
  <c r="Q2369"/>
  <c r="Q2372"/>
  <c r="R2399"/>
  <c r="S2399" s="1"/>
  <c r="S2408"/>
  <c r="R2402"/>
  <c r="S2402" s="1"/>
  <c r="R2390"/>
  <c r="S2390" s="1"/>
  <c r="R2396"/>
  <c r="S2396" s="1"/>
  <c r="R2384"/>
  <c r="S2384" s="1"/>
  <c r="R2381"/>
  <c r="S2381" s="1"/>
  <c r="Q2339"/>
  <c r="N2339"/>
  <c r="Q2363"/>
  <c r="Q2309"/>
  <c r="Q2330"/>
  <c r="Q2357"/>
  <c r="N2333"/>
  <c r="O2369"/>
  <c r="N2363"/>
  <c r="Q2318"/>
  <c r="Q2348"/>
  <c r="N2312"/>
  <c r="O2327"/>
  <c r="P2333"/>
  <c r="O2336"/>
  <c r="O2339"/>
  <c r="Q2342"/>
  <c r="Q2312"/>
  <c r="O2333"/>
  <c r="Q2345"/>
  <c r="N2351"/>
  <c r="O2366"/>
  <c r="P2366"/>
  <c r="P2369"/>
  <c r="N2375"/>
  <c r="O2375"/>
  <c r="N2366"/>
  <c r="P2372"/>
  <c r="Q2375"/>
  <c r="Q2366"/>
  <c r="N2369"/>
  <c r="O2372"/>
  <c r="P2375"/>
  <c r="N2372"/>
  <c r="O2363"/>
  <c r="O2357"/>
  <c r="O2354"/>
  <c r="N2354"/>
  <c r="P2354"/>
  <c r="P2360"/>
  <c r="Q2354"/>
  <c r="N2357"/>
  <c r="O2360"/>
  <c r="P2363"/>
  <c r="N2360"/>
  <c r="N2345"/>
  <c r="P2342"/>
  <c r="O2351"/>
  <c r="Q2351"/>
  <c r="P2351"/>
  <c r="P2348"/>
  <c r="N2348"/>
  <c r="O2342"/>
  <c r="P2345"/>
  <c r="N2342"/>
  <c r="O2345"/>
  <c r="O2348"/>
  <c r="N2336"/>
  <c r="Q2336"/>
  <c r="P2336"/>
  <c r="P2339"/>
  <c r="N2330"/>
  <c r="P2330"/>
  <c r="Q2333"/>
  <c r="O2330"/>
  <c r="P2321"/>
  <c r="N2321"/>
  <c r="Q2321"/>
  <c r="P2318"/>
  <c r="Q2327"/>
  <c r="P2327"/>
  <c r="N2327"/>
  <c r="P2324"/>
  <c r="O2324"/>
  <c r="N2324"/>
  <c r="Q2324"/>
  <c r="O2318"/>
  <c r="N2318"/>
  <c r="O2321"/>
  <c r="Q2315"/>
  <c r="O2309"/>
  <c r="O2315"/>
  <c r="N2315"/>
  <c r="P2315"/>
  <c r="N2309"/>
  <c r="R2309" s="1"/>
  <c r="P2309"/>
  <c r="P2312"/>
  <c r="O2312"/>
  <c r="R2333" l="1"/>
  <c r="R2363"/>
  <c r="S2363" s="1"/>
  <c r="R2327"/>
  <c r="R2339"/>
  <c r="S2339" s="1"/>
  <c r="R2336"/>
  <c r="S2336" s="1"/>
  <c r="R2357"/>
  <c r="S2357" s="1"/>
  <c r="R2330"/>
  <c r="S2330" s="1"/>
  <c r="R2312"/>
  <c r="S2312" s="1"/>
  <c r="R2354"/>
  <c r="S2354" s="1"/>
  <c r="R2375"/>
  <c r="S2375" s="1"/>
  <c r="R2369"/>
  <c r="S2369" s="1"/>
  <c r="R2366"/>
  <c r="S2366" s="1"/>
  <c r="S2333"/>
  <c r="R2351"/>
  <c r="S2351" s="1"/>
  <c r="R2345"/>
  <c r="S2345" s="1"/>
  <c r="R2315"/>
  <c r="S2315" s="1"/>
  <c r="R2372"/>
  <c r="S2372" s="1"/>
  <c r="R2360"/>
  <c r="S2360" s="1"/>
  <c r="R2342"/>
  <c r="S2342" s="1"/>
  <c r="R2348"/>
  <c r="S2348" s="1"/>
  <c r="R2321"/>
  <c r="S2321" s="1"/>
  <c r="R2318"/>
  <c r="S2318" s="1"/>
  <c r="S2327"/>
  <c r="R2324"/>
  <c r="S2324" s="1"/>
  <c r="S2309"/>
  <c r="M2308"/>
  <c r="L2308"/>
  <c r="K2308"/>
  <c r="J2308"/>
  <c r="I2308"/>
  <c r="H2308"/>
  <c r="G2308"/>
  <c r="F2308"/>
  <c r="E2308"/>
  <c r="M2305"/>
  <c r="L2305"/>
  <c r="K2305"/>
  <c r="J2305"/>
  <c r="I2305"/>
  <c r="H2305"/>
  <c r="G2305"/>
  <c r="F2305"/>
  <c r="E2305"/>
  <c r="M2302"/>
  <c r="L2302"/>
  <c r="K2302"/>
  <c r="J2302"/>
  <c r="I2302"/>
  <c r="H2302"/>
  <c r="G2302"/>
  <c r="F2302"/>
  <c r="E2302"/>
  <c r="M2299"/>
  <c r="L2299"/>
  <c r="K2299"/>
  <c r="J2299"/>
  <c r="I2299"/>
  <c r="H2299"/>
  <c r="G2299"/>
  <c r="F2299"/>
  <c r="E2299"/>
  <c r="N2306" l="1"/>
  <c r="N2303"/>
  <c r="Q2306"/>
  <c r="O2297"/>
  <c r="Q2303"/>
  <c r="O2306"/>
  <c r="P2303"/>
  <c r="Q2300"/>
  <c r="O2300"/>
  <c r="P2297"/>
  <c r="N2297"/>
  <c r="Q2297"/>
  <c r="N2300"/>
  <c r="O2303"/>
  <c r="P2306"/>
  <c r="P2300"/>
  <c r="M2296"/>
  <c r="L2296"/>
  <c r="K2296"/>
  <c r="J2296"/>
  <c r="I2296"/>
  <c r="H2296"/>
  <c r="G2296"/>
  <c r="F2296"/>
  <c r="E2296"/>
  <c r="M2293"/>
  <c r="L2293"/>
  <c r="K2293"/>
  <c r="J2293"/>
  <c r="I2293"/>
  <c r="H2293"/>
  <c r="G2293"/>
  <c r="F2293"/>
  <c r="E2293"/>
  <c r="M2290"/>
  <c r="L2290"/>
  <c r="K2290"/>
  <c r="J2290"/>
  <c r="I2290"/>
  <c r="H2290"/>
  <c r="G2290"/>
  <c r="F2290"/>
  <c r="E2290"/>
  <c r="M2287"/>
  <c r="L2287"/>
  <c r="K2287"/>
  <c r="J2287"/>
  <c r="I2287"/>
  <c r="H2287"/>
  <c r="G2287"/>
  <c r="F2287"/>
  <c r="E2287"/>
  <c r="M2284"/>
  <c r="L2284"/>
  <c r="K2284"/>
  <c r="J2284"/>
  <c r="I2284"/>
  <c r="H2284"/>
  <c r="G2284"/>
  <c r="F2284"/>
  <c r="E2284"/>
  <c r="M2281"/>
  <c r="L2281"/>
  <c r="K2281"/>
  <c r="J2281"/>
  <c r="I2281"/>
  <c r="H2281"/>
  <c r="G2281"/>
  <c r="F2281"/>
  <c r="E2281"/>
  <c r="M2278"/>
  <c r="L2278"/>
  <c r="K2278"/>
  <c r="J2278"/>
  <c r="I2278"/>
  <c r="H2278"/>
  <c r="G2278"/>
  <c r="F2278"/>
  <c r="E2278"/>
  <c r="M2275"/>
  <c r="L2275"/>
  <c r="K2275"/>
  <c r="J2275"/>
  <c r="I2275"/>
  <c r="H2275"/>
  <c r="G2275"/>
  <c r="F2275"/>
  <c r="E2275"/>
  <c r="E211" i="4"/>
  <c r="N211" s="1"/>
  <c r="M2260" i="5"/>
  <c r="L2260"/>
  <c r="K2260"/>
  <c r="J2260"/>
  <c r="I2260"/>
  <c r="H2260"/>
  <c r="G2260"/>
  <c r="F2260"/>
  <c r="E2260"/>
  <c r="M2257"/>
  <c r="L2257"/>
  <c r="K2257"/>
  <c r="J2257"/>
  <c r="I2257"/>
  <c r="H2257"/>
  <c r="G2257"/>
  <c r="F2257"/>
  <c r="E2257"/>
  <c r="M2254"/>
  <c r="L2254"/>
  <c r="K2254"/>
  <c r="J2254"/>
  <c r="I2254"/>
  <c r="H2254"/>
  <c r="G2254"/>
  <c r="F2254"/>
  <c r="E2254"/>
  <c r="E210" i="4"/>
  <c r="N210" s="1"/>
  <c r="R2303" i="5" l="1"/>
  <c r="S2303" s="1"/>
  <c r="R2306"/>
  <c r="S2306" s="1"/>
  <c r="P2288"/>
  <c r="Q2291"/>
  <c r="R2297"/>
  <c r="S2297" s="1"/>
  <c r="O2273"/>
  <c r="O2285"/>
  <c r="N2294"/>
  <c r="Q2255"/>
  <c r="P2279"/>
  <c r="Q2252"/>
  <c r="O2276"/>
  <c r="R2300"/>
  <c r="S2300" s="1"/>
  <c r="O2294"/>
  <c r="P2285"/>
  <c r="N2285"/>
  <c r="O2288"/>
  <c r="P2291"/>
  <c r="Q2294"/>
  <c r="Q2285"/>
  <c r="N2288"/>
  <c r="O2291"/>
  <c r="P2294"/>
  <c r="Q2288"/>
  <c r="N2291"/>
  <c r="N2282"/>
  <c r="Q2279"/>
  <c r="P2276"/>
  <c r="N2273"/>
  <c r="Q2282"/>
  <c r="Q2273"/>
  <c r="N2276"/>
  <c r="O2279"/>
  <c r="P2282"/>
  <c r="P2273"/>
  <c r="Q2276"/>
  <c r="N2279"/>
  <c r="O2282"/>
  <c r="O2258"/>
  <c r="N2258"/>
  <c r="Q2258"/>
  <c r="P2258"/>
  <c r="N2255"/>
  <c r="O2255"/>
  <c r="P2255"/>
  <c r="N2252"/>
  <c r="O2252"/>
  <c r="P2252"/>
  <c r="E209" i="4"/>
  <c r="N209" s="1"/>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N178" s="1"/>
  <c r="E179"/>
  <c r="E180"/>
  <c r="N180" s="1"/>
  <c r="E181"/>
  <c r="E182"/>
  <c r="E183"/>
  <c r="E184"/>
  <c r="N184" s="1"/>
  <c r="E185"/>
  <c r="E186"/>
  <c r="E187"/>
  <c r="E188"/>
  <c r="E189"/>
  <c r="N189" s="1"/>
  <c r="E190"/>
  <c r="E191"/>
  <c r="E192"/>
  <c r="N192" s="1"/>
  <c r="E193"/>
  <c r="N193" s="1"/>
  <c r="E194"/>
  <c r="E195"/>
  <c r="E196"/>
  <c r="N196" s="1"/>
  <c r="E197"/>
  <c r="N197" s="1"/>
  <c r="E198"/>
  <c r="N198" s="1"/>
  <c r="E199"/>
  <c r="E200"/>
  <c r="N200" s="1"/>
  <c r="E201"/>
  <c r="N201" s="1"/>
  <c r="E202"/>
  <c r="N202" s="1"/>
  <c r="E203"/>
  <c r="E204"/>
  <c r="N204" s="1"/>
  <c r="E205"/>
  <c r="E206"/>
  <c r="N206" s="1"/>
  <c r="E207"/>
  <c r="N203"/>
  <c r="N220"/>
  <c r="N222"/>
  <c r="N223"/>
  <c r="N224"/>
  <c r="N225"/>
  <c r="N195"/>
  <c r="N199"/>
  <c r="N205"/>
  <c r="N207"/>
  <c r="E208"/>
  <c r="N208" s="1"/>
  <c r="E212"/>
  <c r="N212" s="1"/>
  <c r="E213"/>
  <c r="N213" s="1"/>
  <c r="E214"/>
  <c r="N214" s="1"/>
  <c r="E215"/>
  <c r="N215" s="1"/>
  <c r="E216"/>
  <c r="N216" s="1"/>
  <c r="N194"/>
  <c r="N191"/>
  <c r="E1993" i="5"/>
  <c r="E1996"/>
  <c r="E1999"/>
  <c r="M1825"/>
  <c r="L1825"/>
  <c r="K1825"/>
  <c r="J1825"/>
  <c r="I1825"/>
  <c r="H1825"/>
  <c r="G1825"/>
  <c r="F1825"/>
  <c r="E1825"/>
  <c r="N175" i="4"/>
  <c r="R2279" i="5" l="1"/>
  <c r="S2279" s="1"/>
  <c r="R2288"/>
  <c r="S2288" s="1"/>
  <c r="R2273"/>
  <c r="S2273" s="1"/>
  <c r="R2294"/>
  <c r="S2294" s="1"/>
  <c r="R2282"/>
  <c r="S2282" s="1"/>
  <c r="R2258"/>
  <c r="S2258" s="1"/>
  <c r="R2276"/>
  <c r="S2276" s="1"/>
  <c r="R2285"/>
  <c r="S2285" s="1"/>
  <c r="R2291"/>
  <c r="S2291" s="1"/>
  <c r="R2255"/>
  <c r="S2255" s="1"/>
  <c r="R2252"/>
  <c r="S2252" s="1"/>
  <c r="P1823"/>
  <c r="N1823"/>
  <c r="Q1823"/>
  <c r="O1823"/>
  <c r="N174" i="4"/>
  <c r="R1823" i="5" l="1"/>
  <c r="S1823" s="1"/>
  <c r="N170" i="4"/>
  <c r="N167"/>
  <c r="M1738" i="5"/>
  <c r="L1738"/>
  <c r="K1738"/>
  <c r="J1738"/>
  <c r="I1738"/>
  <c r="H1738"/>
  <c r="G1738"/>
  <c r="F1738"/>
  <c r="E1738"/>
  <c r="M1735"/>
  <c r="L1735"/>
  <c r="K1735"/>
  <c r="J1735"/>
  <c r="I1735"/>
  <c r="H1735"/>
  <c r="G1735"/>
  <c r="F1735"/>
  <c r="E1735"/>
  <c r="M1732"/>
  <c r="L1732"/>
  <c r="K1732"/>
  <c r="J1732"/>
  <c r="I1732"/>
  <c r="H1732"/>
  <c r="G1732"/>
  <c r="F1732"/>
  <c r="E1732"/>
  <c r="M1729"/>
  <c r="L1729"/>
  <c r="K1729"/>
  <c r="J1729"/>
  <c r="I1729"/>
  <c r="H1729"/>
  <c r="G1729"/>
  <c r="F1729"/>
  <c r="E1729"/>
  <c r="N166" i="4"/>
  <c r="Q1730" i="5" l="1"/>
  <c r="O1736"/>
  <c r="Q1736"/>
  <c r="N1736"/>
  <c r="P1736"/>
  <c r="Q1733"/>
  <c r="O1733"/>
  <c r="P1733"/>
  <c r="N1730"/>
  <c r="P1730"/>
  <c r="O1727"/>
  <c r="N1733"/>
  <c r="N1727"/>
  <c r="O1730"/>
  <c r="Q1727"/>
  <c r="P1727"/>
  <c r="M2272"/>
  <c r="L2272"/>
  <c r="K2272"/>
  <c r="J2272"/>
  <c r="I2272"/>
  <c r="H2272"/>
  <c r="G2272"/>
  <c r="F2272"/>
  <c r="E2272"/>
  <c r="M2269"/>
  <c r="L2269"/>
  <c r="K2269"/>
  <c r="J2269"/>
  <c r="I2269"/>
  <c r="H2269"/>
  <c r="G2269"/>
  <c r="F2269"/>
  <c r="E2269"/>
  <c r="M2266"/>
  <c r="L2266"/>
  <c r="K2266"/>
  <c r="J2266"/>
  <c r="I2266"/>
  <c r="H2266"/>
  <c r="G2266"/>
  <c r="F2266"/>
  <c r="E2266"/>
  <c r="M2263"/>
  <c r="L2263"/>
  <c r="K2263"/>
  <c r="J2263"/>
  <c r="I2263"/>
  <c r="H2263"/>
  <c r="G2263"/>
  <c r="F2263"/>
  <c r="E2263"/>
  <c r="M2251"/>
  <c r="L2251"/>
  <c r="K2251"/>
  <c r="J2251"/>
  <c r="I2251"/>
  <c r="H2251"/>
  <c r="G2251"/>
  <c r="F2251"/>
  <c r="E2251"/>
  <c r="M2248"/>
  <c r="L2248"/>
  <c r="K2248"/>
  <c r="J2248"/>
  <c r="I2248"/>
  <c r="H2248"/>
  <c r="G2248"/>
  <c r="F2248"/>
  <c r="E2248"/>
  <c r="M2245"/>
  <c r="L2245"/>
  <c r="K2245"/>
  <c r="J2245"/>
  <c r="I2245"/>
  <c r="H2245"/>
  <c r="G2245"/>
  <c r="F2245"/>
  <c r="E2245"/>
  <c r="M2242"/>
  <c r="L2242"/>
  <c r="K2242"/>
  <c r="J2242"/>
  <c r="I2242"/>
  <c r="H2242"/>
  <c r="G2242"/>
  <c r="F2242"/>
  <c r="E2242"/>
  <c r="M2239"/>
  <c r="L2239"/>
  <c r="K2239"/>
  <c r="J2239"/>
  <c r="I2239"/>
  <c r="H2239"/>
  <c r="G2239"/>
  <c r="F2239"/>
  <c r="E2239"/>
  <c r="M2236"/>
  <c r="L2236"/>
  <c r="K2236"/>
  <c r="J2236"/>
  <c r="I2236"/>
  <c r="H2236"/>
  <c r="G2236"/>
  <c r="F2236"/>
  <c r="E2236"/>
  <c r="M2233"/>
  <c r="L2233"/>
  <c r="K2233"/>
  <c r="J2233"/>
  <c r="I2233"/>
  <c r="H2233"/>
  <c r="G2233"/>
  <c r="F2233"/>
  <c r="E2233"/>
  <c r="M2230"/>
  <c r="L2230"/>
  <c r="K2230"/>
  <c r="J2230"/>
  <c r="I2230"/>
  <c r="H2230"/>
  <c r="G2230"/>
  <c r="F2230"/>
  <c r="E2230"/>
  <c r="M2227"/>
  <c r="L2227"/>
  <c r="K2227"/>
  <c r="J2227"/>
  <c r="I2227"/>
  <c r="H2227"/>
  <c r="G2227"/>
  <c r="F2227"/>
  <c r="E2227"/>
  <c r="M2224"/>
  <c r="L2224"/>
  <c r="K2224"/>
  <c r="J2224"/>
  <c r="I2224"/>
  <c r="H2224"/>
  <c r="G2224"/>
  <c r="F2224"/>
  <c r="E2224"/>
  <c r="M2221"/>
  <c r="L2221"/>
  <c r="K2221"/>
  <c r="J2221"/>
  <c r="I2221"/>
  <c r="H2221"/>
  <c r="G2221"/>
  <c r="F2221"/>
  <c r="E2221"/>
  <c r="M2218"/>
  <c r="L2218"/>
  <c r="K2218"/>
  <c r="J2218"/>
  <c r="I2218"/>
  <c r="H2218"/>
  <c r="G2218"/>
  <c r="F2218"/>
  <c r="E2218"/>
  <c r="M2215"/>
  <c r="L2215"/>
  <c r="K2215"/>
  <c r="J2215"/>
  <c r="I2215"/>
  <c r="H2215"/>
  <c r="G2215"/>
  <c r="F2215"/>
  <c r="E2215"/>
  <c r="M2212"/>
  <c r="L2212"/>
  <c r="K2212"/>
  <c r="J2212"/>
  <c r="I2212"/>
  <c r="H2212"/>
  <c r="G2212"/>
  <c r="F2212"/>
  <c r="E2212"/>
  <c r="M2209"/>
  <c r="L2209"/>
  <c r="K2209"/>
  <c r="J2209"/>
  <c r="I2209"/>
  <c r="H2209"/>
  <c r="G2209"/>
  <c r="F2209"/>
  <c r="E2209"/>
  <c r="M2206"/>
  <c r="L2206"/>
  <c r="K2206"/>
  <c r="J2206"/>
  <c r="I2206"/>
  <c r="H2206"/>
  <c r="G2206"/>
  <c r="F2206"/>
  <c r="E2206"/>
  <c r="M2203"/>
  <c r="L2203"/>
  <c r="K2203"/>
  <c r="J2203"/>
  <c r="I2203"/>
  <c r="H2203"/>
  <c r="G2203"/>
  <c r="F2203"/>
  <c r="E2203"/>
  <c r="M2200"/>
  <c r="L2200"/>
  <c r="K2200"/>
  <c r="J2200"/>
  <c r="I2200"/>
  <c r="H2200"/>
  <c r="G2200"/>
  <c r="F2200"/>
  <c r="E2200"/>
  <c r="M2197"/>
  <c r="L2197"/>
  <c r="K2197"/>
  <c r="J2197"/>
  <c r="I2197"/>
  <c r="H2197"/>
  <c r="G2197"/>
  <c r="F2197"/>
  <c r="E2197"/>
  <c r="M2194"/>
  <c r="L2194"/>
  <c r="K2194"/>
  <c r="J2194"/>
  <c r="I2194"/>
  <c r="H2194"/>
  <c r="G2194"/>
  <c r="F2194"/>
  <c r="E2194"/>
  <c r="M2191"/>
  <c r="L2191"/>
  <c r="K2191"/>
  <c r="J2191"/>
  <c r="I2191"/>
  <c r="H2191"/>
  <c r="G2191"/>
  <c r="F2191"/>
  <c r="E2191"/>
  <c r="M2188"/>
  <c r="L2188"/>
  <c r="K2188"/>
  <c r="J2188"/>
  <c r="I2188"/>
  <c r="H2188"/>
  <c r="G2188"/>
  <c r="F2188"/>
  <c r="E2188"/>
  <c r="M2185"/>
  <c r="L2185"/>
  <c r="K2185"/>
  <c r="J2185"/>
  <c r="I2185"/>
  <c r="H2185"/>
  <c r="G2185"/>
  <c r="F2185"/>
  <c r="E2185"/>
  <c r="M2182"/>
  <c r="L2182"/>
  <c r="K2182"/>
  <c r="J2182"/>
  <c r="I2182"/>
  <c r="H2182"/>
  <c r="G2182"/>
  <c r="F2182"/>
  <c r="E2182"/>
  <c r="M2179"/>
  <c r="L2179"/>
  <c r="K2179"/>
  <c r="J2179"/>
  <c r="I2179"/>
  <c r="H2179"/>
  <c r="G2179"/>
  <c r="F2179"/>
  <c r="E2179"/>
  <c r="M2176"/>
  <c r="L2176"/>
  <c r="K2176"/>
  <c r="J2176"/>
  <c r="I2176"/>
  <c r="H2176"/>
  <c r="G2176"/>
  <c r="F2176"/>
  <c r="E2176"/>
  <c r="M2173"/>
  <c r="L2173"/>
  <c r="K2173"/>
  <c r="J2173"/>
  <c r="I2173"/>
  <c r="H2173"/>
  <c r="G2173"/>
  <c r="F2173"/>
  <c r="E2173"/>
  <c r="M2170"/>
  <c r="L2170"/>
  <c r="K2170"/>
  <c r="J2170"/>
  <c r="I2170"/>
  <c r="H2170"/>
  <c r="G2170"/>
  <c r="F2170"/>
  <c r="E2170"/>
  <c r="M2167"/>
  <c r="L2167"/>
  <c r="K2167"/>
  <c r="J2167"/>
  <c r="I2167"/>
  <c r="H2167"/>
  <c r="G2167"/>
  <c r="F2167"/>
  <c r="E2167"/>
  <c r="M2164"/>
  <c r="L2164"/>
  <c r="K2164"/>
  <c r="J2164"/>
  <c r="I2164"/>
  <c r="H2164"/>
  <c r="G2164"/>
  <c r="F2164"/>
  <c r="E2164"/>
  <c r="M2161"/>
  <c r="L2161"/>
  <c r="K2161"/>
  <c r="J2161"/>
  <c r="I2161"/>
  <c r="H2161"/>
  <c r="G2161"/>
  <c r="F2161"/>
  <c r="E2161"/>
  <c r="M2158"/>
  <c r="L2158"/>
  <c r="K2158"/>
  <c r="J2158"/>
  <c r="I2158"/>
  <c r="H2158"/>
  <c r="G2158"/>
  <c r="F2158"/>
  <c r="E2158"/>
  <c r="M2155"/>
  <c r="L2155"/>
  <c r="K2155"/>
  <c r="J2155"/>
  <c r="I2155"/>
  <c r="H2155"/>
  <c r="G2155"/>
  <c r="F2155"/>
  <c r="E2155"/>
  <c r="M2152"/>
  <c r="L2152"/>
  <c r="K2152"/>
  <c r="J2152"/>
  <c r="I2152"/>
  <c r="H2152"/>
  <c r="G2152"/>
  <c r="F2152"/>
  <c r="E2152"/>
  <c r="M2149"/>
  <c r="L2149"/>
  <c r="K2149"/>
  <c r="J2149"/>
  <c r="I2149"/>
  <c r="H2149"/>
  <c r="G2149"/>
  <c r="F2149"/>
  <c r="E2149"/>
  <c r="M2146"/>
  <c r="L2146"/>
  <c r="K2146"/>
  <c r="J2146"/>
  <c r="I2146"/>
  <c r="H2146"/>
  <c r="G2146"/>
  <c r="F2146"/>
  <c r="E2146"/>
  <c r="M2143"/>
  <c r="L2143"/>
  <c r="K2143"/>
  <c r="J2143"/>
  <c r="I2143"/>
  <c r="H2143"/>
  <c r="G2143"/>
  <c r="F2143"/>
  <c r="E2143"/>
  <c r="M2140"/>
  <c r="L2140"/>
  <c r="K2140"/>
  <c r="J2140"/>
  <c r="I2140"/>
  <c r="H2140"/>
  <c r="G2140"/>
  <c r="F2140"/>
  <c r="E2140"/>
  <c r="M2137"/>
  <c r="L2137"/>
  <c r="K2137"/>
  <c r="J2137"/>
  <c r="I2137"/>
  <c r="H2137"/>
  <c r="G2137"/>
  <c r="F2137"/>
  <c r="E2137"/>
  <c r="M2134"/>
  <c r="L2134"/>
  <c r="K2134"/>
  <c r="J2134"/>
  <c r="I2134"/>
  <c r="H2134"/>
  <c r="G2134"/>
  <c r="F2134"/>
  <c r="E2134"/>
  <c r="M2131"/>
  <c r="L2131"/>
  <c r="K2131"/>
  <c r="J2131"/>
  <c r="I2131"/>
  <c r="H2131"/>
  <c r="G2131"/>
  <c r="F2131"/>
  <c r="E2131"/>
  <c r="M2128"/>
  <c r="L2128"/>
  <c r="K2128"/>
  <c r="J2128"/>
  <c r="I2128"/>
  <c r="H2128"/>
  <c r="G2128"/>
  <c r="F2128"/>
  <c r="E2128"/>
  <c r="M2125"/>
  <c r="L2125"/>
  <c r="K2125"/>
  <c r="J2125"/>
  <c r="I2125"/>
  <c r="H2125"/>
  <c r="G2125"/>
  <c r="F2125"/>
  <c r="E2125"/>
  <c r="M2122"/>
  <c r="L2122"/>
  <c r="K2122"/>
  <c r="J2122"/>
  <c r="I2122"/>
  <c r="H2122"/>
  <c r="G2122"/>
  <c r="F2122"/>
  <c r="E2122"/>
  <c r="M2119"/>
  <c r="L2119"/>
  <c r="K2119"/>
  <c r="J2119"/>
  <c r="I2119"/>
  <c r="H2119"/>
  <c r="G2119"/>
  <c r="F2119"/>
  <c r="E2119"/>
  <c r="M2116"/>
  <c r="L2116"/>
  <c r="K2116"/>
  <c r="J2116"/>
  <c r="I2116"/>
  <c r="H2116"/>
  <c r="G2116"/>
  <c r="F2116"/>
  <c r="E2116"/>
  <c r="M2113"/>
  <c r="L2113"/>
  <c r="K2113"/>
  <c r="J2113"/>
  <c r="I2113"/>
  <c r="H2113"/>
  <c r="G2113"/>
  <c r="F2113"/>
  <c r="E2113"/>
  <c r="M2110"/>
  <c r="L2110"/>
  <c r="K2110"/>
  <c r="J2110"/>
  <c r="I2110"/>
  <c r="H2110"/>
  <c r="G2110"/>
  <c r="F2110"/>
  <c r="E2110"/>
  <c r="M2107"/>
  <c r="L2107"/>
  <c r="K2107"/>
  <c r="J2107"/>
  <c r="I2107"/>
  <c r="H2107"/>
  <c r="G2107"/>
  <c r="F2107"/>
  <c r="E2107"/>
  <c r="M2104"/>
  <c r="L2104"/>
  <c r="K2104"/>
  <c r="J2104"/>
  <c r="I2104"/>
  <c r="H2104"/>
  <c r="G2104"/>
  <c r="F2104"/>
  <c r="E2104"/>
  <c r="M2101"/>
  <c r="L2101"/>
  <c r="K2101"/>
  <c r="J2101"/>
  <c r="I2101"/>
  <c r="H2101"/>
  <c r="G2101"/>
  <c r="F2101"/>
  <c r="E2101"/>
  <c r="M2098"/>
  <c r="L2098"/>
  <c r="K2098"/>
  <c r="J2098"/>
  <c r="I2098"/>
  <c r="H2098"/>
  <c r="G2098"/>
  <c r="F2098"/>
  <c r="E2098"/>
  <c r="M2095"/>
  <c r="L2095"/>
  <c r="K2095"/>
  <c r="J2095"/>
  <c r="I2095"/>
  <c r="H2095"/>
  <c r="G2095"/>
  <c r="F2095"/>
  <c r="E2095"/>
  <c r="M2092"/>
  <c r="L2092"/>
  <c r="K2092"/>
  <c r="J2092"/>
  <c r="I2092"/>
  <c r="H2092"/>
  <c r="G2092"/>
  <c r="F2092"/>
  <c r="E2092"/>
  <c r="M2089"/>
  <c r="L2089"/>
  <c r="K2089"/>
  <c r="J2089"/>
  <c r="I2089"/>
  <c r="H2089"/>
  <c r="G2089"/>
  <c r="F2089"/>
  <c r="E2089"/>
  <c r="M2086"/>
  <c r="L2086"/>
  <c r="K2086"/>
  <c r="J2086"/>
  <c r="I2086"/>
  <c r="H2086"/>
  <c r="G2086"/>
  <c r="F2086"/>
  <c r="E2086"/>
  <c r="M2083"/>
  <c r="L2083"/>
  <c r="K2083"/>
  <c r="J2083"/>
  <c r="I2083"/>
  <c r="H2083"/>
  <c r="G2083"/>
  <c r="F2083"/>
  <c r="E2083"/>
  <c r="M2080"/>
  <c r="L2080"/>
  <c r="K2080"/>
  <c r="J2080"/>
  <c r="I2080"/>
  <c r="H2080"/>
  <c r="G2080"/>
  <c r="F2080"/>
  <c r="E2080"/>
  <c r="M2077"/>
  <c r="L2077"/>
  <c r="K2077"/>
  <c r="J2077"/>
  <c r="I2077"/>
  <c r="H2077"/>
  <c r="G2077"/>
  <c r="F2077"/>
  <c r="E2077"/>
  <c r="M2074"/>
  <c r="L2074"/>
  <c r="K2074"/>
  <c r="J2074"/>
  <c r="I2074"/>
  <c r="H2074"/>
  <c r="G2074"/>
  <c r="F2074"/>
  <c r="E2074"/>
  <c r="M2071"/>
  <c r="L2071"/>
  <c r="K2071"/>
  <c r="J2071"/>
  <c r="I2071"/>
  <c r="H2071"/>
  <c r="G2071"/>
  <c r="F2071"/>
  <c r="E2071"/>
  <c r="M2068"/>
  <c r="L2068"/>
  <c r="K2068"/>
  <c r="J2068"/>
  <c r="I2068"/>
  <c r="H2068"/>
  <c r="G2068"/>
  <c r="F2068"/>
  <c r="E2068"/>
  <c r="M2065"/>
  <c r="L2065"/>
  <c r="K2065"/>
  <c r="J2065"/>
  <c r="I2065"/>
  <c r="H2065"/>
  <c r="G2065"/>
  <c r="F2065"/>
  <c r="E2065"/>
  <c r="M2062"/>
  <c r="L2062"/>
  <c r="K2062"/>
  <c r="J2062"/>
  <c r="I2062"/>
  <c r="H2062"/>
  <c r="G2062"/>
  <c r="F2062"/>
  <c r="E2062"/>
  <c r="M2059"/>
  <c r="L2059"/>
  <c r="K2059"/>
  <c r="J2059"/>
  <c r="I2059"/>
  <c r="H2059"/>
  <c r="G2059"/>
  <c r="F2059"/>
  <c r="E2059"/>
  <c r="M2056"/>
  <c r="L2056"/>
  <c r="K2056"/>
  <c r="J2056"/>
  <c r="I2056"/>
  <c r="H2056"/>
  <c r="G2056"/>
  <c r="F2056"/>
  <c r="E2056"/>
  <c r="M2053"/>
  <c r="L2053"/>
  <c r="K2053"/>
  <c r="J2053"/>
  <c r="I2053"/>
  <c r="H2053"/>
  <c r="G2053"/>
  <c r="F2053"/>
  <c r="E2053"/>
  <c r="M2050"/>
  <c r="L2050"/>
  <c r="K2050"/>
  <c r="J2050"/>
  <c r="I2050"/>
  <c r="H2050"/>
  <c r="G2050"/>
  <c r="F2050"/>
  <c r="E2050"/>
  <c r="M2047"/>
  <c r="L2047"/>
  <c r="K2047"/>
  <c r="J2047"/>
  <c r="I2047"/>
  <c r="H2047"/>
  <c r="G2047"/>
  <c r="F2047"/>
  <c r="E2047"/>
  <c r="M2044"/>
  <c r="L2044"/>
  <c r="K2044"/>
  <c r="J2044"/>
  <c r="I2044"/>
  <c r="H2044"/>
  <c r="G2044"/>
  <c r="F2044"/>
  <c r="E2044"/>
  <c r="M2041"/>
  <c r="L2041"/>
  <c r="K2041"/>
  <c r="J2041"/>
  <c r="I2041"/>
  <c r="H2041"/>
  <c r="G2041"/>
  <c r="F2041"/>
  <c r="E2041"/>
  <c r="M2038"/>
  <c r="L2038"/>
  <c r="K2038"/>
  <c r="J2038"/>
  <c r="I2038"/>
  <c r="H2038"/>
  <c r="G2038"/>
  <c r="F2038"/>
  <c r="E2038"/>
  <c r="M2035"/>
  <c r="L2035"/>
  <c r="K2035"/>
  <c r="J2035"/>
  <c r="I2035"/>
  <c r="H2035"/>
  <c r="G2035"/>
  <c r="F2035"/>
  <c r="E2035"/>
  <c r="M2032"/>
  <c r="L2032"/>
  <c r="K2032"/>
  <c r="J2032"/>
  <c r="I2032"/>
  <c r="H2032"/>
  <c r="G2032"/>
  <c r="F2032"/>
  <c r="E2032"/>
  <c r="M2029"/>
  <c r="L2029"/>
  <c r="K2029"/>
  <c r="J2029"/>
  <c r="I2029"/>
  <c r="H2029"/>
  <c r="G2029"/>
  <c r="F2029"/>
  <c r="E2029"/>
  <c r="M2026"/>
  <c r="L2026"/>
  <c r="K2026"/>
  <c r="J2026"/>
  <c r="I2026"/>
  <c r="H2026"/>
  <c r="G2026"/>
  <c r="F2026"/>
  <c r="E2026"/>
  <c r="M2023"/>
  <c r="L2023"/>
  <c r="K2023"/>
  <c r="J2023"/>
  <c r="I2023"/>
  <c r="H2023"/>
  <c r="G2023"/>
  <c r="F2023"/>
  <c r="E2023"/>
  <c r="M2020"/>
  <c r="L2020"/>
  <c r="K2020"/>
  <c r="J2020"/>
  <c r="I2020"/>
  <c r="H2020"/>
  <c r="G2020"/>
  <c r="F2020"/>
  <c r="E2020"/>
  <c r="M2017"/>
  <c r="L2017"/>
  <c r="K2017"/>
  <c r="J2017"/>
  <c r="I2017"/>
  <c r="H2017"/>
  <c r="G2017"/>
  <c r="F2017"/>
  <c r="E2017"/>
  <c r="M2014"/>
  <c r="L2014"/>
  <c r="K2014"/>
  <c r="J2014"/>
  <c r="I2014"/>
  <c r="H2014"/>
  <c r="G2014"/>
  <c r="F2014"/>
  <c r="E2014"/>
  <c r="M2011"/>
  <c r="L2011"/>
  <c r="K2011"/>
  <c r="J2011"/>
  <c r="I2011"/>
  <c r="H2011"/>
  <c r="G2011"/>
  <c r="F2011"/>
  <c r="E2011"/>
  <c r="M2008"/>
  <c r="L2008"/>
  <c r="K2008"/>
  <c r="J2008"/>
  <c r="I2008"/>
  <c r="H2008"/>
  <c r="G2008"/>
  <c r="F2008"/>
  <c r="E2008"/>
  <c r="M2005"/>
  <c r="L2005"/>
  <c r="K2005"/>
  <c r="J2005"/>
  <c r="I2005"/>
  <c r="H2005"/>
  <c r="G2005"/>
  <c r="F2005"/>
  <c r="E2005"/>
  <c r="M2002"/>
  <c r="L2002"/>
  <c r="K2002"/>
  <c r="J2002"/>
  <c r="I2002"/>
  <c r="H2002"/>
  <c r="G2002"/>
  <c r="F2002"/>
  <c r="E2002"/>
  <c r="M1999"/>
  <c r="L1999"/>
  <c r="K1999"/>
  <c r="J1999"/>
  <c r="I1999"/>
  <c r="H1999"/>
  <c r="G1999"/>
  <c r="F1999"/>
  <c r="M1996"/>
  <c r="L1996"/>
  <c r="K1996"/>
  <c r="J1996"/>
  <c r="I1996"/>
  <c r="H1996"/>
  <c r="G1996"/>
  <c r="F1996"/>
  <c r="M1993"/>
  <c r="L1993"/>
  <c r="K1993"/>
  <c r="J1993"/>
  <c r="I1993"/>
  <c r="H1993"/>
  <c r="G1993"/>
  <c r="F1993"/>
  <c r="M1990"/>
  <c r="L1990"/>
  <c r="K1990"/>
  <c r="J1990"/>
  <c r="I1990"/>
  <c r="H1990"/>
  <c r="G1990"/>
  <c r="F1990"/>
  <c r="E1990"/>
  <c r="M1987"/>
  <c r="L1987"/>
  <c r="K1987"/>
  <c r="J1987"/>
  <c r="I1987"/>
  <c r="H1987"/>
  <c r="G1987"/>
  <c r="F1987"/>
  <c r="E1987"/>
  <c r="M1984"/>
  <c r="L1984"/>
  <c r="K1984"/>
  <c r="J1984"/>
  <c r="I1984"/>
  <c r="H1984"/>
  <c r="G1984"/>
  <c r="F1984"/>
  <c r="E1984"/>
  <c r="M1981"/>
  <c r="L1981"/>
  <c r="K1981"/>
  <c r="J1981"/>
  <c r="I1981"/>
  <c r="H1981"/>
  <c r="G1981"/>
  <c r="F1981"/>
  <c r="E1981"/>
  <c r="M1978"/>
  <c r="L1978"/>
  <c r="K1978"/>
  <c r="J1978"/>
  <c r="I1978"/>
  <c r="H1978"/>
  <c r="G1978"/>
  <c r="F1978"/>
  <c r="E1978"/>
  <c r="M1975"/>
  <c r="L1975"/>
  <c r="K1975"/>
  <c r="J1975"/>
  <c r="I1975"/>
  <c r="H1975"/>
  <c r="G1975"/>
  <c r="F1975"/>
  <c r="E1975"/>
  <c r="M1972"/>
  <c r="L1972"/>
  <c r="K1972"/>
  <c r="J1972"/>
  <c r="I1972"/>
  <c r="H1972"/>
  <c r="G1972"/>
  <c r="F1972"/>
  <c r="E1972"/>
  <c r="M1969"/>
  <c r="L1969"/>
  <c r="K1969"/>
  <c r="J1969"/>
  <c r="I1969"/>
  <c r="H1969"/>
  <c r="G1969"/>
  <c r="F1969"/>
  <c r="E1969"/>
  <c r="M1966"/>
  <c r="L1966"/>
  <c r="K1966"/>
  <c r="J1966"/>
  <c r="I1966"/>
  <c r="H1966"/>
  <c r="G1966"/>
  <c r="F1966"/>
  <c r="E1966"/>
  <c r="M1963"/>
  <c r="L1963"/>
  <c r="K1963"/>
  <c r="J1963"/>
  <c r="I1963"/>
  <c r="H1963"/>
  <c r="G1963"/>
  <c r="F1963"/>
  <c r="E1963"/>
  <c r="M1960"/>
  <c r="L1960"/>
  <c r="K1960"/>
  <c r="J1960"/>
  <c r="I1960"/>
  <c r="H1960"/>
  <c r="G1960"/>
  <c r="F1960"/>
  <c r="E1960"/>
  <c r="M1957"/>
  <c r="L1957"/>
  <c r="K1957"/>
  <c r="J1957"/>
  <c r="I1957"/>
  <c r="H1957"/>
  <c r="G1957"/>
  <c r="F1957"/>
  <c r="E1957"/>
  <c r="M1954"/>
  <c r="L1954"/>
  <c r="K1954"/>
  <c r="J1954"/>
  <c r="I1954"/>
  <c r="H1954"/>
  <c r="G1954"/>
  <c r="F1954"/>
  <c r="E1954"/>
  <c r="M1951"/>
  <c r="L1951"/>
  <c r="K1951"/>
  <c r="J1951"/>
  <c r="I1951"/>
  <c r="H1951"/>
  <c r="G1951"/>
  <c r="F1951"/>
  <c r="E1951"/>
  <c r="M1948"/>
  <c r="L1948"/>
  <c r="K1948"/>
  <c r="J1948"/>
  <c r="I1948"/>
  <c r="H1948"/>
  <c r="G1948"/>
  <c r="F1948"/>
  <c r="E1948"/>
  <c r="M1945"/>
  <c r="L1945"/>
  <c r="K1945"/>
  <c r="J1945"/>
  <c r="I1945"/>
  <c r="H1945"/>
  <c r="G1945"/>
  <c r="F1945"/>
  <c r="E1945"/>
  <c r="M1942"/>
  <c r="L1942"/>
  <c r="K1942"/>
  <c r="J1942"/>
  <c r="I1942"/>
  <c r="H1942"/>
  <c r="G1942"/>
  <c r="F1942"/>
  <c r="E1942"/>
  <c r="M1939"/>
  <c r="L1939"/>
  <c r="K1939"/>
  <c r="J1939"/>
  <c r="I1939"/>
  <c r="H1939"/>
  <c r="G1939"/>
  <c r="F1939"/>
  <c r="E1939"/>
  <c r="M1936"/>
  <c r="L1936"/>
  <c r="K1936"/>
  <c r="J1936"/>
  <c r="I1936"/>
  <c r="H1936"/>
  <c r="G1936"/>
  <c r="F1936"/>
  <c r="E1936"/>
  <c r="M1933"/>
  <c r="L1933"/>
  <c r="K1933"/>
  <c r="J1933"/>
  <c r="I1933"/>
  <c r="H1933"/>
  <c r="G1933"/>
  <c r="F1933"/>
  <c r="E1933"/>
  <c r="M1930"/>
  <c r="L1930"/>
  <c r="K1930"/>
  <c r="J1930"/>
  <c r="I1930"/>
  <c r="H1930"/>
  <c r="G1930"/>
  <c r="F1930"/>
  <c r="E1930"/>
  <c r="M1927"/>
  <c r="L1927"/>
  <c r="K1927"/>
  <c r="J1927"/>
  <c r="I1927"/>
  <c r="H1927"/>
  <c r="G1927"/>
  <c r="F1927"/>
  <c r="E1927"/>
  <c r="M1924"/>
  <c r="L1924"/>
  <c r="K1924"/>
  <c r="J1924"/>
  <c r="I1924"/>
  <c r="H1924"/>
  <c r="G1924"/>
  <c r="F1924"/>
  <c r="E1924"/>
  <c r="M1921"/>
  <c r="L1921"/>
  <c r="K1921"/>
  <c r="J1921"/>
  <c r="I1921"/>
  <c r="H1921"/>
  <c r="G1921"/>
  <c r="F1921"/>
  <c r="E1921"/>
  <c r="M1918"/>
  <c r="L1918"/>
  <c r="K1918"/>
  <c r="J1918"/>
  <c r="I1918"/>
  <c r="H1918"/>
  <c r="G1918"/>
  <c r="F1918"/>
  <c r="E1918"/>
  <c r="M1915"/>
  <c r="L1915"/>
  <c r="K1915"/>
  <c r="J1915"/>
  <c r="I1915"/>
  <c r="H1915"/>
  <c r="G1915"/>
  <c r="F1915"/>
  <c r="E1915"/>
  <c r="M1912"/>
  <c r="L1912"/>
  <c r="K1912"/>
  <c r="J1912"/>
  <c r="I1912"/>
  <c r="H1912"/>
  <c r="G1912"/>
  <c r="F1912"/>
  <c r="E1912"/>
  <c r="M1909"/>
  <c r="L1909"/>
  <c r="K1909"/>
  <c r="J1909"/>
  <c r="I1909"/>
  <c r="H1909"/>
  <c r="G1909"/>
  <c r="F1909"/>
  <c r="E1909"/>
  <c r="M1906"/>
  <c r="L1906"/>
  <c r="K1906"/>
  <c r="J1906"/>
  <c r="I1906"/>
  <c r="H1906"/>
  <c r="G1906"/>
  <c r="F1906"/>
  <c r="E1906"/>
  <c r="M1903"/>
  <c r="L1903"/>
  <c r="K1903"/>
  <c r="J1903"/>
  <c r="I1903"/>
  <c r="H1903"/>
  <c r="G1903"/>
  <c r="F1903"/>
  <c r="E1903"/>
  <c r="M1900"/>
  <c r="L1900"/>
  <c r="K1900"/>
  <c r="J1900"/>
  <c r="I1900"/>
  <c r="H1900"/>
  <c r="G1900"/>
  <c r="F1900"/>
  <c r="E1900"/>
  <c r="M1897"/>
  <c r="L1897"/>
  <c r="K1897"/>
  <c r="J1897"/>
  <c r="I1897"/>
  <c r="H1897"/>
  <c r="G1897"/>
  <c r="F1897"/>
  <c r="E1897"/>
  <c r="M1894"/>
  <c r="L1894"/>
  <c r="K1894"/>
  <c r="J1894"/>
  <c r="I1894"/>
  <c r="H1894"/>
  <c r="G1894"/>
  <c r="F1894"/>
  <c r="E1894"/>
  <c r="M1891"/>
  <c r="L1891"/>
  <c r="K1891"/>
  <c r="J1891"/>
  <c r="I1891"/>
  <c r="H1891"/>
  <c r="G1891"/>
  <c r="F1891"/>
  <c r="E1891"/>
  <c r="M1888"/>
  <c r="L1888"/>
  <c r="K1888"/>
  <c r="J1888"/>
  <c r="I1888"/>
  <c r="H1888"/>
  <c r="G1888"/>
  <c r="F1888"/>
  <c r="E1888"/>
  <c r="M1885"/>
  <c r="L1885"/>
  <c r="K1885"/>
  <c r="J1885"/>
  <c r="I1885"/>
  <c r="H1885"/>
  <c r="G1885"/>
  <c r="F1885"/>
  <c r="E1885"/>
  <c r="M1882"/>
  <c r="L1882"/>
  <c r="K1882"/>
  <c r="J1882"/>
  <c r="I1882"/>
  <c r="H1882"/>
  <c r="G1882"/>
  <c r="F1882"/>
  <c r="E1882"/>
  <c r="M1879"/>
  <c r="L1879"/>
  <c r="K1879"/>
  <c r="J1879"/>
  <c r="I1879"/>
  <c r="H1879"/>
  <c r="G1879"/>
  <c r="F1879"/>
  <c r="E1879"/>
  <c r="M1876"/>
  <c r="L1876"/>
  <c r="K1876"/>
  <c r="J1876"/>
  <c r="I1876"/>
  <c r="H1876"/>
  <c r="G1876"/>
  <c r="F1876"/>
  <c r="E1876"/>
  <c r="M1873"/>
  <c r="L1873"/>
  <c r="K1873"/>
  <c r="J1873"/>
  <c r="I1873"/>
  <c r="H1873"/>
  <c r="G1873"/>
  <c r="F1873"/>
  <c r="E1873"/>
  <c r="M1870"/>
  <c r="L1870"/>
  <c r="K1870"/>
  <c r="J1870"/>
  <c r="I1870"/>
  <c r="H1870"/>
  <c r="G1870"/>
  <c r="F1870"/>
  <c r="E1870"/>
  <c r="M1867"/>
  <c r="L1867"/>
  <c r="K1867"/>
  <c r="J1867"/>
  <c r="I1867"/>
  <c r="H1867"/>
  <c r="G1867"/>
  <c r="F1867"/>
  <c r="E1867"/>
  <c r="M1864"/>
  <c r="L1864"/>
  <c r="K1864"/>
  <c r="J1864"/>
  <c r="I1864"/>
  <c r="H1864"/>
  <c r="G1864"/>
  <c r="F1864"/>
  <c r="E1864"/>
  <c r="M1861"/>
  <c r="L1861"/>
  <c r="K1861"/>
  <c r="J1861"/>
  <c r="I1861"/>
  <c r="H1861"/>
  <c r="G1861"/>
  <c r="F1861"/>
  <c r="E1861"/>
  <c r="M1858"/>
  <c r="L1858"/>
  <c r="K1858"/>
  <c r="J1858"/>
  <c r="I1858"/>
  <c r="H1858"/>
  <c r="G1858"/>
  <c r="F1858"/>
  <c r="E1858"/>
  <c r="M1855"/>
  <c r="L1855"/>
  <c r="K1855"/>
  <c r="J1855"/>
  <c r="I1855"/>
  <c r="H1855"/>
  <c r="G1855"/>
  <c r="F1855"/>
  <c r="E1855"/>
  <c r="M1852"/>
  <c r="L1852"/>
  <c r="K1852"/>
  <c r="J1852"/>
  <c r="I1852"/>
  <c r="H1852"/>
  <c r="G1852"/>
  <c r="F1852"/>
  <c r="E1852"/>
  <c r="M1849"/>
  <c r="L1849"/>
  <c r="K1849"/>
  <c r="J1849"/>
  <c r="I1849"/>
  <c r="H1849"/>
  <c r="G1849"/>
  <c r="F1849"/>
  <c r="E1849"/>
  <c r="M1846"/>
  <c r="L1846"/>
  <c r="K1846"/>
  <c r="J1846"/>
  <c r="I1846"/>
  <c r="H1846"/>
  <c r="G1846"/>
  <c r="F1846"/>
  <c r="E1846"/>
  <c r="M1843"/>
  <c r="L1843"/>
  <c r="K1843"/>
  <c r="J1843"/>
  <c r="I1843"/>
  <c r="H1843"/>
  <c r="G1843"/>
  <c r="F1843"/>
  <c r="E1843"/>
  <c r="M1840"/>
  <c r="L1840"/>
  <c r="K1840"/>
  <c r="J1840"/>
  <c r="I1840"/>
  <c r="H1840"/>
  <c r="G1840"/>
  <c r="F1840"/>
  <c r="E1840"/>
  <c r="M1837"/>
  <c r="L1837"/>
  <c r="K1837"/>
  <c r="J1837"/>
  <c r="I1837"/>
  <c r="H1837"/>
  <c r="G1837"/>
  <c r="F1837"/>
  <c r="E1837"/>
  <c r="M1834"/>
  <c r="L1834"/>
  <c r="K1834"/>
  <c r="J1834"/>
  <c r="I1834"/>
  <c r="H1834"/>
  <c r="G1834"/>
  <c r="F1834"/>
  <c r="E1834"/>
  <c r="M1831"/>
  <c r="L1831"/>
  <c r="K1831"/>
  <c r="J1831"/>
  <c r="I1831"/>
  <c r="H1831"/>
  <c r="G1831"/>
  <c r="F1831"/>
  <c r="E1831"/>
  <c r="M1828"/>
  <c r="L1828"/>
  <c r="K1828"/>
  <c r="J1828"/>
  <c r="I1828"/>
  <c r="H1828"/>
  <c r="G1828"/>
  <c r="F1828"/>
  <c r="E1828"/>
  <c r="M1822"/>
  <c r="L1822"/>
  <c r="K1822"/>
  <c r="J1822"/>
  <c r="I1822"/>
  <c r="H1822"/>
  <c r="G1822"/>
  <c r="F1822"/>
  <c r="E1822"/>
  <c r="M1819"/>
  <c r="L1819"/>
  <c r="K1819"/>
  <c r="J1819"/>
  <c r="I1819"/>
  <c r="H1819"/>
  <c r="G1819"/>
  <c r="F1819"/>
  <c r="E1819"/>
  <c r="M1816"/>
  <c r="L1816"/>
  <c r="K1816"/>
  <c r="J1816"/>
  <c r="I1816"/>
  <c r="H1816"/>
  <c r="G1816"/>
  <c r="F1816"/>
  <c r="E1816"/>
  <c r="M1813"/>
  <c r="L1813"/>
  <c r="K1813"/>
  <c r="J1813"/>
  <c r="I1813"/>
  <c r="H1813"/>
  <c r="G1813"/>
  <c r="F1813"/>
  <c r="E1813"/>
  <c r="M1810"/>
  <c r="L1810"/>
  <c r="K1810"/>
  <c r="J1810"/>
  <c r="I1810"/>
  <c r="H1810"/>
  <c r="G1810"/>
  <c r="F1810"/>
  <c r="E1810"/>
  <c r="M1807"/>
  <c r="L1807"/>
  <c r="K1807"/>
  <c r="J1807"/>
  <c r="I1807"/>
  <c r="H1807"/>
  <c r="G1807"/>
  <c r="F1807"/>
  <c r="E1807"/>
  <c r="M1804"/>
  <c r="L1804"/>
  <c r="K1804"/>
  <c r="J1804"/>
  <c r="I1804"/>
  <c r="H1804"/>
  <c r="G1804"/>
  <c r="F1804"/>
  <c r="E1804"/>
  <c r="M1801"/>
  <c r="L1801"/>
  <c r="K1801"/>
  <c r="J1801"/>
  <c r="I1801"/>
  <c r="H1801"/>
  <c r="G1801"/>
  <c r="F1801"/>
  <c r="E1801"/>
  <c r="M1798"/>
  <c r="L1798"/>
  <c r="K1798"/>
  <c r="J1798"/>
  <c r="I1798"/>
  <c r="H1798"/>
  <c r="G1798"/>
  <c r="F1798"/>
  <c r="E1798"/>
  <c r="M1795"/>
  <c r="L1795"/>
  <c r="K1795"/>
  <c r="J1795"/>
  <c r="I1795"/>
  <c r="H1795"/>
  <c r="G1795"/>
  <c r="F1795"/>
  <c r="E1795"/>
  <c r="M1792"/>
  <c r="L1792"/>
  <c r="K1792"/>
  <c r="J1792"/>
  <c r="I1792"/>
  <c r="H1792"/>
  <c r="G1792"/>
  <c r="F1792"/>
  <c r="E1792"/>
  <c r="M1789"/>
  <c r="L1789"/>
  <c r="K1789"/>
  <c r="J1789"/>
  <c r="I1789"/>
  <c r="H1789"/>
  <c r="G1789"/>
  <c r="F1789"/>
  <c r="E1789"/>
  <c r="M1786"/>
  <c r="L1786"/>
  <c r="K1786"/>
  <c r="J1786"/>
  <c r="I1786"/>
  <c r="H1786"/>
  <c r="G1786"/>
  <c r="F1786"/>
  <c r="E1786"/>
  <c r="M1783"/>
  <c r="L1783"/>
  <c r="K1783"/>
  <c r="J1783"/>
  <c r="I1783"/>
  <c r="H1783"/>
  <c r="G1783"/>
  <c r="F1783"/>
  <c r="E1783"/>
  <c r="M1780"/>
  <c r="L1780"/>
  <c r="K1780"/>
  <c r="J1780"/>
  <c r="I1780"/>
  <c r="H1780"/>
  <c r="G1780"/>
  <c r="F1780"/>
  <c r="E1780"/>
  <c r="M1777"/>
  <c r="L1777"/>
  <c r="K1777"/>
  <c r="J1777"/>
  <c r="I1777"/>
  <c r="H1777"/>
  <c r="G1777"/>
  <c r="F1777"/>
  <c r="E1777"/>
  <c r="M1774"/>
  <c r="L1774"/>
  <c r="K1774"/>
  <c r="J1774"/>
  <c r="I1774"/>
  <c r="H1774"/>
  <c r="G1774"/>
  <c r="F1774"/>
  <c r="E1774"/>
  <c r="M1771"/>
  <c r="L1771"/>
  <c r="K1771"/>
  <c r="J1771"/>
  <c r="I1771"/>
  <c r="H1771"/>
  <c r="G1771"/>
  <c r="F1771"/>
  <c r="E1771"/>
  <c r="M1768"/>
  <c r="L1768"/>
  <c r="K1768"/>
  <c r="J1768"/>
  <c r="I1768"/>
  <c r="H1768"/>
  <c r="G1768"/>
  <c r="F1768"/>
  <c r="E1768"/>
  <c r="M1765"/>
  <c r="L1765"/>
  <c r="K1765"/>
  <c r="J1765"/>
  <c r="I1765"/>
  <c r="H1765"/>
  <c r="G1765"/>
  <c r="F1765"/>
  <c r="E1765"/>
  <c r="M1762"/>
  <c r="L1762"/>
  <c r="K1762"/>
  <c r="J1762"/>
  <c r="I1762"/>
  <c r="H1762"/>
  <c r="G1762"/>
  <c r="F1762"/>
  <c r="E1762"/>
  <c r="M1759"/>
  <c r="L1759"/>
  <c r="K1759"/>
  <c r="J1759"/>
  <c r="I1759"/>
  <c r="H1759"/>
  <c r="G1759"/>
  <c r="F1759"/>
  <c r="E1759"/>
  <c r="M1756"/>
  <c r="L1756"/>
  <c r="K1756"/>
  <c r="J1756"/>
  <c r="I1756"/>
  <c r="H1756"/>
  <c r="G1756"/>
  <c r="F1756"/>
  <c r="E1756"/>
  <c r="M1753"/>
  <c r="L1753"/>
  <c r="K1753"/>
  <c r="J1753"/>
  <c r="I1753"/>
  <c r="H1753"/>
  <c r="G1753"/>
  <c r="F1753"/>
  <c r="E1753"/>
  <c r="M1750"/>
  <c r="L1750"/>
  <c r="K1750"/>
  <c r="J1750"/>
  <c r="I1750"/>
  <c r="H1750"/>
  <c r="G1750"/>
  <c r="F1750"/>
  <c r="E1750"/>
  <c r="M1747"/>
  <c r="L1747"/>
  <c r="K1747"/>
  <c r="J1747"/>
  <c r="I1747"/>
  <c r="H1747"/>
  <c r="G1747"/>
  <c r="F1747"/>
  <c r="E1747"/>
  <c r="M1744"/>
  <c r="L1744"/>
  <c r="K1744"/>
  <c r="J1744"/>
  <c r="I1744"/>
  <c r="H1744"/>
  <c r="G1744"/>
  <c r="F1744"/>
  <c r="E1744"/>
  <c r="M1741"/>
  <c r="L1741"/>
  <c r="K1741"/>
  <c r="J1741"/>
  <c r="I1741"/>
  <c r="H1741"/>
  <c r="G1741"/>
  <c r="F1741"/>
  <c r="E1741"/>
  <c r="M1726"/>
  <c r="L1726"/>
  <c r="K1726"/>
  <c r="J1726"/>
  <c r="I1726"/>
  <c r="H1726"/>
  <c r="G1726"/>
  <c r="F1726"/>
  <c r="E1726"/>
  <c r="M1723"/>
  <c r="L1723"/>
  <c r="K1723"/>
  <c r="J1723"/>
  <c r="I1723"/>
  <c r="H1723"/>
  <c r="G1723"/>
  <c r="F1723"/>
  <c r="E1723"/>
  <c r="M1720"/>
  <c r="L1720"/>
  <c r="K1720"/>
  <c r="J1720"/>
  <c r="I1720"/>
  <c r="H1720"/>
  <c r="G1720"/>
  <c r="F1720"/>
  <c r="E1720"/>
  <c r="M1717"/>
  <c r="L1717"/>
  <c r="K1717"/>
  <c r="J1717"/>
  <c r="I1717"/>
  <c r="H1717"/>
  <c r="G1717"/>
  <c r="F1717"/>
  <c r="E1717"/>
  <c r="N164" i="4"/>
  <c r="N163"/>
  <c r="E1666" i="5"/>
  <c r="E1669"/>
  <c r="E1672"/>
  <c r="O2237" l="1"/>
  <c r="Q2240"/>
  <c r="O2261"/>
  <c r="O2240"/>
  <c r="N2237"/>
  <c r="O2243"/>
  <c r="O2264"/>
  <c r="Q2267"/>
  <c r="Q2237"/>
  <c r="N2243"/>
  <c r="R2243" s="1"/>
  <c r="O2249"/>
  <c r="N2264"/>
  <c r="Q2243"/>
  <c r="N2261"/>
  <c r="N2240"/>
  <c r="Q2246"/>
  <c r="Q2270"/>
  <c r="Q2261"/>
  <c r="P2261"/>
  <c r="O2267"/>
  <c r="P2267"/>
  <c r="O2270"/>
  <c r="P2270"/>
  <c r="N2270"/>
  <c r="N2267"/>
  <c r="P2264"/>
  <c r="Q2264"/>
  <c r="N2249"/>
  <c r="Q2249"/>
  <c r="P2249"/>
  <c r="O2246"/>
  <c r="N2246"/>
  <c r="P2246"/>
  <c r="P2243"/>
  <c r="P2240"/>
  <c r="P2237"/>
  <c r="N2234"/>
  <c r="P2186"/>
  <c r="Q2171"/>
  <c r="P2195"/>
  <c r="N2174"/>
  <c r="Q2198"/>
  <c r="N2204"/>
  <c r="O2177"/>
  <c r="N2213"/>
  <c r="P2177"/>
  <c r="Q2123"/>
  <c r="P2168"/>
  <c r="Q2177"/>
  <c r="N2201"/>
  <c r="Q2225"/>
  <c r="Q2162"/>
  <c r="O2168"/>
  <c r="N2177"/>
  <c r="O2183"/>
  <c r="O2207"/>
  <c r="O2219"/>
  <c r="P2219"/>
  <c r="P2060"/>
  <c r="O2165"/>
  <c r="N2168"/>
  <c r="O2174"/>
  <c r="P2174"/>
  <c r="Q2183"/>
  <c r="Q2195"/>
  <c r="Q2219"/>
  <c r="N2219"/>
  <c r="O2228"/>
  <c r="N2165"/>
  <c r="P2171"/>
  <c r="N2180"/>
  <c r="Q2189"/>
  <c r="P2189"/>
  <c r="O2198"/>
  <c r="O2213"/>
  <c r="N2216"/>
  <c r="N2222"/>
  <c r="O2225"/>
  <c r="N2132"/>
  <c r="Q2168"/>
  <c r="Q2174"/>
  <c r="Q2180"/>
  <c r="O2195"/>
  <c r="N2198"/>
  <c r="P2198"/>
  <c r="Q2204"/>
  <c r="Q2210"/>
  <c r="P2210"/>
  <c r="O2234"/>
  <c r="Q2228"/>
  <c r="Q2141"/>
  <c r="O2180"/>
  <c r="N2189"/>
  <c r="Q2192"/>
  <c r="N2195"/>
  <c r="O2204"/>
  <c r="Q2207"/>
  <c r="Q2213"/>
  <c r="O2216"/>
  <c r="Q2222"/>
  <c r="N2225"/>
  <c r="Q2234"/>
  <c r="O2105"/>
  <c r="N2150"/>
  <c r="Q2165"/>
  <c r="N2171"/>
  <c r="N2183"/>
  <c r="Q2186"/>
  <c r="P2201"/>
  <c r="P2204"/>
  <c r="N2210"/>
  <c r="N2228"/>
  <c r="P2228"/>
  <c r="P2225"/>
  <c r="P2234"/>
  <c r="O2231"/>
  <c r="Q2231"/>
  <c r="N2231"/>
  <c r="P2231"/>
  <c r="O2222"/>
  <c r="Q2216"/>
  <c r="P2216"/>
  <c r="P2213"/>
  <c r="P2222"/>
  <c r="O2210"/>
  <c r="N2207"/>
  <c r="P2207"/>
  <c r="O2201"/>
  <c r="Q2201"/>
  <c r="P2192"/>
  <c r="O2192"/>
  <c r="N2192"/>
  <c r="O2189"/>
  <c r="O2186"/>
  <c r="N2186"/>
  <c r="P2183"/>
  <c r="P2180"/>
  <c r="O2171"/>
  <c r="P2165"/>
  <c r="Q2105"/>
  <c r="Q2090"/>
  <c r="Q2111"/>
  <c r="P2111"/>
  <c r="Q2120"/>
  <c r="P2129"/>
  <c r="O2150"/>
  <c r="O2087"/>
  <c r="Q2099"/>
  <c r="Q2156"/>
  <c r="P2156"/>
  <c r="N2093"/>
  <c r="N2105"/>
  <c r="O2132"/>
  <c r="N2141"/>
  <c r="O2081"/>
  <c r="N2087"/>
  <c r="N2090"/>
  <c r="Q2102"/>
  <c r="N2123"/>
  <c r="P2123"/>
  <c r="N2138"/>
  <c r="O2153"/>
  <c r="N2159"/>
  <c r="O2138"/>
  <c r="O2108"/>
  <c r="Q2129"/>
  <c r="Q2066"/>
  <c r="Q2135"/>
  <c r="P2162"/>
  <c r="N2069"/>
  <c r="O2075"/>
  <c r="N2108"/>
  <c r="P2108"/>
  <c r="N2114"/>
  <c r="Q2132"/>
  <c r="N2144"/>
  <c r="O2147"/>
  <c r="N2162"/>
  <c r="O2156"/>
  <c r="N2156"/>
  <c r="N2153"/>
  <c r="Q2153"/>
  <c r="P2153"/>
  <c r="O2162"/>
  <c r="P2159"/>
  <c r="Q2159"/>
  <c r="O2159"/>
  <c r="Q2150"/>
  <c r="Q2147"/>
  <c r="P2147"/>
  <c r="N2147"/>
  <c r="P2150"/>
  <c r="Q2144"/>
  <c r="O2144"/>
  <c r="P2144"/>
  <c r="P2141"/>
  <c r="O2141"/>
  <c r="O2129"/>
  <c r="N2129"/>
  <c r="P2132"/>
  <c r="Q2138"/>
  <c r="P2138"/>
  <c r="O2135"/>
  <c r="N2135"/>
  <c r="P2135"/>
  <c r="O2126"/>
  <c r="Q2126"/>
  <c r="O2117"/>
  <c r="N2126"/>
  <c r="N2117"/>
  <c r="Q2117"/>
  <c r="P2126"/>
  <c r="O2123"/>
  <c r="N2120"/>
  <c r="P2120"/>
  <c r="O2120"/>
  <c r="P2117"/>
  <c r="Q2114"/>
  <c r="O2114"/>
  <c r="N2111"/>
  <c r="O2111"/>
  <c r="P2114"/>
  <c r="Q2108"/>
  <c r="P2105"/>
  <c r="Q2069"/>
  <c r="O2069"/>
  <c r="Q2078"/>
  <c r="P2099"/>
  <c r="P2090"/>
  <c r="O2099"/>
  <c r="N2057"/>
  <c r="O2090"/>
  <c r="P2078"/>
  <c r="Q2084"/>
  <c r="P2087"/>
  <c r="N2099"/>
  <c r="N2102"/>
  <c r="O2057"/>
  <c r="Q2060"/>
  <c r="N2078"/>
  <c r="P2081"/>
  <c r="O2102"/>
  <c r="N2063"/>
  <c r="N2072"/>
  <c r="O2072"/>
  <c r="N2075"/>
  <c r="O2084"/>
  <c r="O2063"/>
  <c r="N2066"/>
  <c r="P2075"/>
  <c r="Q2087"/>
  <c r="O2093"/>
  <c r="Q2093"/>
  <c r="O2096"/>
  <c r="P2096"/>
  <c r="N2096"/>
  <c r="Q2096"/>
  <c r="P2102"/>
  <c r="P2093"/>
  <c r="P2084"/>
  <c r="N2084"/>
  <c r="N2081"/>
  <c r="Q2081"/>
  <c r="O2078"/>
  <c r="Q2075"/>
  <c r="Q2072"/>
  <c r="P2072"/>
  <c r="P2069"/>
  <c r="O2060"/>
  <c r="N2060"/>
  <c r="Q2057"/>
  <c r="P2057"/>
  <c r="P2066"/>
  <c r="O2066"/>
  <c r="Q2063"/>
  <c r="P2063"/>
  <c r="O2039"/>
  <c r="Q2036"/>
  <c r="N2039"/>
  <c r="Q2042"/>
  <c r="N2054"/>
  <c r="Q1940"/>
  <c r="Q2027"/>
  <c r="P2033"/>
  <c r="O2042"/>
  <c r="O2045"/>
  <c r="N2051"/>
  <c r="Q2030"/>
  <c r="N2042"/>
  <c r="O2054"/>
  <c r="P2051"/>
  <c r="Q2033"/>
  <c r="N2036"/>
  <c r="N2048"/>
  <c r="P2048"/>
  <c r="O2033"/>
  <c r="P2042"/>
  <c r="Q2045"/>
  <c r="O2051"/>
  <c r="N2033"/>
  <c r="R2033" s="1"/>
  <c r="S2033" s="1"/>
  <c r="Q2039"/>
  <c r="O2048"/>
  <c r="Q2048"/>
  <c r="N2045"/>
  <c r="P2045"/>
  <c r="Q2054"/>
  <c r="P2054"/>
  <c r="Q2051"/>
  <c r="P2039"/>
  <c r="P2036"/>
  <c r="O2036"/>
  <c r="O1955"/>
  <c r="O1973"/>
  <c r="N1991"/>
  <c r="N2021"/>
  <c r="Q2024"/>
  <c r="O2024"/>
  <c r="N2027"/>
  <c r="P2030"/>
  <c r="N2030"/>
  <c r="O2030"/>
  <c r="P2027"/>
  <c r="O2027"/>
  <c r="Q1943"/>
  <c r="O2006"/>
  <c r="Q2012"/>
  <c r="N2018"/>
  <c r="N1925"/>
  <c r="Q2021"/>
  <c r="N2024"/>
  <c r="P2024"/>
  <c r="P2021"/>
  <c r="N1931"/>
  <c r="Q1961"/>
  <c r="P1961"/>
  <c r="P1967"/>
  <c r="N1973"/>
  <c r="Q1976"/>
  <c r="N1979"/>
  <c r="Q1982"/>
  <c r="Q1988"/>
  <c r="Q2015"/>
  <c r="P1934"/>
  <c r="N1946"/>
  <c r="Q1994"/>
  <c r="Q1877"/>
  <c r="Q1949"/>
  <c r="Q1997"/>
  <c r="Q2000"/>
  <c r="N2006"/>
  <c r="N1778"/>
  <c r="Q1814"/>
  <c r="Q1853"/>
  <c r="N1862"/>
  <c r="Q1880"/>
  <c r="Q1892"/>
  <c r="Q1925"/>
  <c r="P1949"/>
  <c r="O1958"/>
  <c r="Q1970"/>
  <c r="P1973"/>
  <c r="P1991"/>
  <c r="O1997"/>
  <c r="Q2006"/>
  <c r="N1940"/>
  <c r="N1949"/>
  <c r="Q1952"/>
  <c r="Q1955"/>
  <c r="N1958"/>
  <c r="Q1973"/>
  <c r="P1979"/>
  <c r="N1985"/>
  <c r="O1991"/>
  <c r="N1994"/>
  <c r="N1997"/>
  <c r="R1997" s="1"/>
  <c r="P1997"/>
  <c r="Q2003"/>
  <c r="N2012"/>
  <c r="Q1865"/>
  <c r="O1928"/>
  <c r="N1937"/>
  <c r="N1967"/>
  <c r="O1976"/>
  <c r="Q1985"/>
  <c r="Q2009"/>
  <c r="O1925"/>
  <c r="Q1931"/>
  <c r="Q1934"/>
  <c r="P1940"/>
  <c r="N1943"/>
  <c r="O1946"/>
  <c r="O1949"/>
  <c r="O1964"/>
  <c r="Q1991"/>
  <c r="P1994"/>
  <c r="N2003"/>
  <c r="P2006"/>
  <c r="O2009"/>
  <c r="Q2018"/>
  <c r="O2021"/>
  <c r="P2015"/>
  <c r="O2015"/>
  <c r="N2015"/>
  <c r="O2012"/>
  <c r="P2012"/>
  <c r="N2009"/>
  <c r="R2009" s="1"/>
  <c r="P2009"/>
  <c r="O2018"/>
  <c r="P2018"/>
  <c r="P2003"/>
  <c r="O2003"/>
  <c r="P2000"/>
  <c r="O2000"/>
  <c r="N2000"/>
  <c r="O1994"/>
  <c r="P1988"/>
  <c r="O1988"/>
  <c r="N1988"/>
  <c r="P1985"/>
  <c r="O1985"/>
  <c r="O1982"/>
  <c r="N1982"/>
  <c r="P1982"/>
  <c r="Q1979"/>
  <c r="O1979"/>
  <c r="P1976"/>
  <c r="N1976"/>
  <c r="O1970"/>
  <c r="P1970"/>
  <c r="N1970"/>
  <c r="O1967"/>
  <c r="Q1967"/>
  <c r="Q1964"/>
  <c r="P1964"/>
  <c r="N1964"/>
  <c r="O1961"/>
  <c r="N1961"/>
  <c r="N1955"/>
  <c r="P1955"/>
  <c r="P1958"/>
  <c r="Q1958"/>
  <c r="P1952"/>
  <c r="O1952"/>
  <c r="N1952"/>
  <c r="P1946"/>
  <c r="Q1946"/>
  <c r="P1943"/>
  <c r="O1943"/>
  <c r="O1940"/>
  <c r="O1937"/>
  <c r="Q1937"/>
  <c r="P1937"/>
  <c r="O1934"/>
  <c r="N1934"/>
  <c r="P1931"/>
  <c r="O1931"/>
  <c r="Q1928"/>
  <c r="P1928"/>
  <c r="N1928"/>
  <c r="P1925"/>
  <c r="P1775"/>
  <c r="O1784"/>
  <c r="O1838"/>
  <c r="Q1913"/>
  <c r="N1922"/>
  <c r="R1730"/>
  <c r="S1730" s="1"/>
  <c r="Q1772"/>
  <c r="P1787"/>
  <c r="N1847"/>
  <c r="Q1883"/>
  <c r="Q1895"/>
  <c r="O1739"/>
  <c r="P1748"/>
  <c r="N1751"/>
  <c r="Q1754"/>
  <c r="O1793"/>
  <c r="O1856"/>
  <c r="P1886"/>
  <c r="P1898"/>
  <c r="P1766"/>
  <c r="Q1808"/>
  <c r="P1811"/>
  <c r="N1835"/>
  <c r="Q1859"/>
  <c r="N1889"/>
  <c r="P1901"/>
  <c r="O1919"/>
  <c r="O1751"/>
  <c r="N1799"/>
  <c r="Q1835"/>
  <c r="Q1838"/>
  <c r="O1847"/>
  <c r="N1853"/>
  <c r="N1859"/>
  <c r="O1862"/>
  <c r="N1877"/>
  <c r="N1913"/>
  <c r="P1919"/>
  <c r="Q1715"/>
  <c r="O1790"/>
  <c r="N1793"/>
  <c r="N1811"/>
  <c r="O1841"/>
  <c r="Q1844"/>
  <c r="P1844"/>
  <c r="Q1850"/>
  <c r="Q1856"/>
  <c r="Q1868"/>
  <c r="N1883"/>
  <c r="P1892"/>
  <c r="N1895"/>
  <c r="Q1910"/>
  <c r="O1916"/>
  <c r="N1919"/>
  <c r="R1736"/>
  <c r="S1736" s="1"/>
  <c r="O1757"/>
  <c r="O1742"/>
  <c r="N1745"/>
  <c r="Q1760"/>
  <c r="N1763"/>
  <c r="Q1790"/>
  <c r="P1796"/>
  <c r="N1841"/>
  <c r="R1841" s="1"/>
  <c r="Q1847"/>
  <c r="O1853"/>
  <c r="P1859"/>
  <c r="P1877"/>
  <c r="Q1886"/>
  <c r="O1889"/>
  <c r="R1889" s="1"/>
  <c r="N1892"/>
  <c r="O1895"/>
  <c r="Q1898"/>
  <c r="P1913"/>
  <c r="P1922"/>
  <c r="O1922"/>
  <c r="Q1922"/>
  <c r="Q1919"/>
  <c r="Q1916"/>
  <c r="P1916"/>
  <c r="N1916"/>
  <c r="O1913"/>
  <c r="Q1901"/>
  <c r="O1904"/>
  <c r="N1904"/>
  <c r="O1901"/>
  <c r="N1901"/>
  <c r="Q1904"/>
  <c r="P1904"/>
  <c r="N1907"/>
  <c r="Q1907"/>
  <c r="P1907"/>
  <c r="O1907"/>
  <c r="P1910"/>
  <c r="O1910"/>
  <c r="N1910"/>
  <c r="O1898"/>
  <c r="N1898"/>
  <c r="P1895"/>
  <c r="O1892"/>
  <c r="Q1889"/>
  <c r="P1889"/>
  <c r="O1886"/>
  <c r="N1886"/>
  <c r="P1883"/>
  <c r="O1883"/>
  <c r="P1880"/>
  <c r="O1880"/>
  <c r="N1880"/>
  <c r="O1877"/>
  <c r="N1871"/>
  <c r="Q1874"/>
  <c r="P1871"/>
  <c r="O1871"/>
  <c r="Q1871"/>
  <c r="P1874"/>
  <c r="O1874"/>
  <c r="N1874"/>
  <c r="P1868"/>
  <c r="O1868"/>
  <c r="N1868"/>
  <c r="N1865"/>
  <c r="O1865"/>
  <c r="P1865"/>
  <c r="P1856"/>
  <c r="N1856"/>
  <c r="P1853"/>
  <c r="P1862"/>
  <c r="Q1862"/>
  <c r="O1859"/>
  <c r="O1844"/>
  <c r="N1844"/>
  <c r="Q1841"/>
  <c r="P1841"/>
  <c r="P1850"/>
  <c r="O1850"/>
  <c r="N1850"/>
  <c r="P1847"/>
  <c r="N1838"/>
  <c r="P1838"/>
  <c r="O1835"/>
  <c r="P1835"/>
  <c r="Q1745"/>
  <c r="N1775"/>
  <c r="Q1793"/>
  <c r="Q1805"/>
  <c r="N1715"/>
  <c r="Q1739"/>
  <c r="Q1742"/>
  <c r="N1772"/>
  <c r="Q1784"/>
  <c r="Q1787"/>
  <c r="N1808"/>
  <c r="Q1811"/>
  <c r="N1814"/>
  <c r="Q1826"/>
  <c r="Q1832"/>
  <c r="O1799"/>
  <c r="O1718"/>
  <c r="N1748"/>
  <c r="Q1751"/>
  <c r="N1757"/>
  <c r="Q1769"/>
  <c r="N1796"/>
  <c r="Q1799"/>
  <c r="Q1817"/>
  <c r="N1718"/>
  <c r="R1718" s="1"/>
  <c r="O1721"/>
  <c r="Q1748"/>
  <c r="P1751"/>
  <c r="Q1757"/>
  <c r="Q1766"/>
  <c r="P1772"/>
  <c r="Q1775"/>
  <c r="O1778"/>
  <c r="Q1781"/>
  <c r="Q1796"/>
  <c r="N1802"/>
  <c r="P1808"/>
  <c r="P1814"/>
  <c r="O1817"/>
  <c r="Q1820"/>
  <c r="N1829"/>
  <c r="P1832"/>
  <c r="O1832"/>
  <c r="N1832"/>
  <c r="Q1829"/>
  <c r="P1829"/>
  <c r="O1829"/>
  <c r="P1826"/>
  <c r="N1826"/>
  <c r="O1826"/>
  <c r="O1814"/>
  <c r="O1811"/>
  <c r="P1820"/>
  <c r="O1820"/>
  <c r="N1820"/>
  <c r="N1817"/>
  <c r="P1817"/>
  <c r="Q1802"/>
  <c r="P1802"/>
  <c r="O1802"/>
  <c r="R1802" s="1"/>
  <c r="P1799"/>
  <c r="O1808"/>
  <c r="O1805"/>
  <c r="N1805"/>
  <c r="P1805"/>
  <c r="P1790"/>
  <c r="N1790"/>
  <c r="O1787"/>
  <c r="N1787"/>
  <c r="O1796"/>
  <c r="P1793"/>
  <c r="P1778"/>
  <c r="Q1778"/>
  <c r="O1775"/>
  <c r="R1775" s="1"/>
  <c r="P1784"/>
  <c r="N1784"/>
  <c r="O1781"/>
  <c r="N1781"/>
  <c r="P1781"/>
  <c r="O1772"/>
  <c r="O1769"/>
  <c r="N1769"/>
  <c r="P1769"/>
  <c r="O1766"/>
  <c r="N1766"/>
  <c r="P1763"/>
  <c r="Q1763"/>
  <c r="O1763"/>
  <c r="P1754"/>
  <c r="O1754"/>
  <c r="N1754"/>
  <c r="P1760"/>
  <c r="O1760"/>
  <c r="N1760"/>
  <c r="P1757"/>
  <c r="O1748"/>
  <c r="O1745"/>
  <c r="P1745"/>
  <c r="N1742"/>
  <c r="P1742"/>
  <c r="N1739"/>
  <c r="P1739"/>
  <c r="R1733"/>
  <c r="S1733" s="1"/>
  <c r="R1727"/>
  <c r="S1727" s="1"/>
  <c r="Q1724"/>
  <c r="P1724"/>
  <c r="Q1721"/>
  <c r="P1721"/>
  <c r="O1715"/>
  <c r="P1718"/>
  <c r="P1715"/>
  <c r="Q1718"/>
  <c r="N1721"/>
  <c r="O1724"/>
  <c r="N1724"/>
  <c r="M1666"/>
  <c r="L1666"/>
  <c r="K1666"/>
  <c r="J1666"/>
  <c r="I1666"/>
  <c r="H1666"/>
  <c r="G1666"/>
  <c r="F1666"/>
  <c r="M1663"/>
  <c r="L1663"/>
  <c r="K1663"/>
  <c r="J1663"/>
  <c r="I1663"/>
  <c r="H1663"/>
  <c r="G1663"/>
  <c r="F1663"/>
  <c r="E1663"/>
  <c r="N190" i="4"/>
  <c r="N188"/>
  <c r="N187"/>
  <c r="N186"/>
  <c r="N185"/>
  <c r="N183"/>
  <c r="N182"/>
  <c r="N181"/>
  <c r="N179"/>
  <c r="N177"/>
  <c r="N176"/>
  <c r="N173"/>
  <c r="N172"/>
  <c r="N171"/>
  <c r="N169"/>
  <c r="N168"/>
  <c r="N165"/>
  <c r="N162"/>
  <c r="N161"/>
  <c r="N160"/>
  <c r="N159"/>
  <c r="N158"/>
  <c r="N157"/>
  <c r="N156"/>
  <c r="N155"/>
  <c r="N154"/>
  <c r="U747" i="12"/>
  <c r="T747"/>
  <c r="R747"/>
  <c r="Q747"/>
  <c r="P746"/>
  <c r="U744"/>
  <c r="T744"/>
  <c r="R744"/>
  <c r="Q744"/>
  <c r="U741"/>
  <c r="T741"/>
  <c r="R741"/>
  <c r="Q741"/>
  <c r="P740"/>
  <c r="L740"/>
  <c r="S747" s="1"/>
  <c r="K740"/>
  <c r="J740"/>
  <c r="I740"/>
  <c r="H740"/>
  <c r="G740"/>
  <c r="F740"/>
  <c r="E740"/>
  <c r="D740"/>
  <c r="U738"/>
  <c r="T738"/>
  <c r="R738"/>
  <c r="Q738"/>
  <c r="L737"/>
  <c r="S744" s="1"/>
  <c r="K737"/>
  <c r="J737"/>
  <c r="I737"/>
  <c r="H737"/>
  <c r="G737"/>
  <c r="F737"/>
  <c r="E737"/>
  <c r="D737"/>
  <c r="U735"/>
  <c r="T735"/>
  <c r="R735"/>
  <c r="Q735"/>
  <c r="P734"/>
  <c r="L734"/>
  <c r="S741" s="1"/>
  <c r="K734"/>
  <c r="J734"/>
  <c r="I734"/>
  <c r="H734"/>
  <c r="G734"/>
  <c r="F734"/>
  <c r="E734"/>
  <c r="D734"/>
  <c r="U732"/>
  <c r="T732"/>
  <c r="R732"/>
  <c r="Q732"/>
  <c r="L731"/>
  <c r="S738" s="1"/>
  <c r="K731"/>
  <c r="J731"/>
  <c r="I731"/>
  <c r="H731"/>
  <c r="G731"/>
  <c r="F731"/>
  <c r="E731"/>
  <c r="D731"/>
  <c r="U729"/>
  <c r="T729"/>
  <c r="R729"/>
  <c r="Q729"/>
  <c r="P728"/>
  <c r="L728"/>
  <c r="S735" s="1"/>
  <c r="K728"/>
  <c r="J728"/>
  <c r="I728"/>
  <c r="H728"/>
  <c r="G728"/>
  <c r="F728"/>
  <c r="E728"/>
  <c r="D728"/>
  <c r="U726"/>
  <c r="T726"/>
  <c r="R726"/>
  <c r="Q726"/>
  <c r="L725"/>
  <c r="S732" s="1"/>
  <c r="K725"/>
  <c r="J725"/>
  <c r="I725"/>
  <c r="H725"/>
  <c r="G725"/>
  <c r="F725"/>
  <c r="E725"/>
  <c r="D725"/>
  <c r="U723"/>
  <c r="T723"/>
  <c r="R723"/>
  <c r="Q723"/>
  <c r="P722"/>
  <c r="L722"/>
  <c r="S729" s="1"/>
  <c r="K722"/>
  <c r="J722"/>
  <c r="I722"/>
  <c r="H722"/>
  <c r="G722"/>
  <c r="F722"/>
  <c r="E722"/>
  <c r="D722"/>
  <c r="U720"/>
  <c r="T720"/>
  <c r="R720"/>
  <c r="Q720"/>
  <c r="L719"/>
  <c r="S726" s="1"/>
  <c r="K719"/>
  <c r="J719"/>
  <c r="I719"/>
  <c r="H719"/>
  <c r="G719"/>
  <c r="F719"/>
  <c r="E719"/>
  <c r="D719"/>
  <c r="U717"/>
  <c r="T717"/>
  <c r="R717"/>
  <c r="Q717"/>
  <c r="P716"/>
  <c r="L716"/>
  <c r="S723" s="1"/>
  <c r="K716"/>
  <c r="J716"/>
  <c r="I716"/>
  <c r="H716"/>
  <c r="G716"/>
  <c r="F716"/>
  <c r="E716"/>
  <c r="D716"/>
  <c r="U714"/>
  <c r="T714"/>
  <c r="R714"/>
  <c r="Q714"/>
  <c r="L713"/>
  <c r="S720" s="1"/>
  <c r="K713"/>
  <c r="J713"/>
  <c r="I713"/>
  <c r="H713"/>
  <c r="G713"/>
  <c r="F713"/>
  <c r="E713"/>
  <c r="D713"/>
  <c r="U711"/>
  <c r="T711"/>
  <c r="R711"/>
  <c r="Q711"/>
  <c r="P710"/>
  <c r="L710"/>
  <c r="S717" s="1"/>
  <c r="K710"/>
  <c r="J710"/>
  <c r="I710"/>
  <c r="H710"/>
  <c r="G710"/>
  <c r="F710"/>
  <c r="E710"/>
  <c r="D710"/>
  <c r="U708"/>
  <c r="T708"/>
  <c r="R708"/>
  <c r="Q708"/>
  <c r="L707"/>
  <c r="S714" s="1"/>
  <c r="K707"/>
  <c r="J707"/>
  <c r="I707"/>
  <c r="H707"/>
  <c r="G707"/>
  <c r="F707"/>
  <c r="E707"/>
  <c r="D707"/>
  <c r="U705"/>
  <c r="T705"/>
  <c r="R705"/>
  <c r="Q705"/>
  <c r="P704"/>
  <c r="L704"/>
  <c r="S711" s="1"/>
  <c r="K704"/>
  <c r="J704"/>
  <c r="I704"/>
  <c r="H704"/>
  <c r="G704"/>
  <c r="F704"/>
  <c r="E704"/>
  <c r="D704"/>
  <c r="U702"/>
  <c r="T702"/>
  <c r="R702"/>
  <c r="Q702"/>
  <c r="L701"/>
  <c r="S708" s="1"/>
  <c r="K701"/>
  <c r="J701"/>
  <c r="I701"/>
  <c r="H701"/>
  <c r="G701"/>
  <c r="F701"/>
  <c r="E701"/>
  <c r="D701"/>
  <c r="U699"/>
  <c r="T699"/>
  <c r="R699"/>
  <c r="Q699"/>
  <c r="P698"/>
  <c r="L698"/>
  <c r="S705" s="1"/>
  <c r="K698"/>
  <c r="J698"/>
  <c r="I698"/>
  <c r="H698"/>
  <c r="G698"/>
  <c r="F698"/>
  <c r="E698"/>
  <c r="D698"/>
  <c r="U696"/>
  <c r="T696"/>
  <c r="R696"/>
  <c r="Q696"/>
  <c r="L695"/>
  <c r="S702" s="1"/>
  <c r="K695"/>
  <c r="J695"/>
  <c r="I695"/>
  <c r="H695"/>
  <c r="G695"/>
  <c r="F695"/>
  <c r="E695"/>
  <c r="D695"/>
  <c r="U693"/>
  <c r="T693"/>
  <c r="R693"/>
  <c r="Q693"/>
  <c r="P692"/>
  <c r="L692"/>
  <c r="S699" s="1"/>
  <c r="K692"/>
  <c r="J692"/>
  <c r="I692"/>
  <c r="H692"/>
  <c r="G692"/>
  <c r="F692"/>
  <c r="E692"/>
  <c r="D692"/>
  <c r="U690"/>
  <c r="T690"/>
  <c r="R690"/>
  <c r="Q690"/>
  <c r="L689"/>
  <c r="S696" s="1"/>
  <c r="K689"/>
  <c r="J689"/>
  <c r="I689"/>
  <c r="H689"/>
  <c r="G689"/>
  <c r="F689"/>
  <c r="E689"/>
  <c r="D689"/>
  <c r="U687"/>
  <c r="T687"/>
  <c r="R687"/>
  <c r="Q687"/>
  <c r="P686"/>
  <c r="L686"/>
  <c r="S693" s="1"/>
  <c r="K686"/>
  <c r="J686"/>
  <c r="I686"/>
  <c r="H686"/>
  <c r="G686"/>
  <c r="F686"/>
  <c r="E686"/>
  <c r="D686"/>
  <c r="U684"/>
  <c r="T684"/>
  <c r="R684"/>
  <c r="Q684"/>
  <c r="L683"/>
  <c r="S690" s="1"/>
  <c r="K683"/>
  <c r="J683"/>
  <c r="I683"/>
  <c r="H683"/>
  <c r="G683"/>
  <c r="F683"/>
  <c r="E683"/>
  <c r="D683"/>
  <c r="U681"/>
  <c r="T681"/>
  <c r="R681"/>
  <c r="Q681"/>
  <c r="P680"/>
  <c r="L680"/>
  <c r="S687" s="1"/>
  <c r="K680"/>
  <c r="J680"/>
  <c r="I680"/>
  <c r="H680"/>
  <c r="G680"/>
  <c r="F680"/>
  <c r="E680"/>
  <c r="D680"/>
  <c r="U678"/>
  <c r="T678"/>
  <c r="R678"/>
  <c r="Q678"/>
  <c r="L677"/>
  <c r="S684" s="1"/>
  <c r="K677"/>
  <c r="J677"/>
  <c r="I677"/>
  <c r="H677"/>
  <c r="G677"/>
  <c r="F677"/>
  <c r="E677"/>
  <c r="D677"/>
  <c r="U675"/>
  <c r="T675"/>
  <c r="R675"/>
  <c r="Q675"/>
  <c r="P674"/>
  <c r="L674"/>
  <c r="S681" s="1"/>
  <c r="K674"/>
  <c r="J674"/>
  <c r="I674"/>
  <c r="H674"/>
  <c r="G674"/>
  <c r="F674"/>
  <c r="E674"/>
  <c r="D674"/>
  <c r="U672"/>
  <c r="T672"/>
  <c r="R672"/>
  <c r="Q672"/>
  <c r="L671"/>
  <c r="S678" s="1"/>
  <c r="K671"/>
  <c r="J671"/>
  <c r="I671"/>
  <c r="H671"/>
  <c r="G671"/>
  <c r="F671"/>
  <c r="E671"/>
  <c r="D671"/>
  <c r="U669"/>
  <c r="T669"/>
  <c r="R669"/>
  <c r="Q669"/>
  <c r="P668"/>
  <c r="L668"/>
  <c r="S675" s="1"/>
  <c r="K668"/>
  <c r="J668"/>
  <c r="I668"/>
  <c r="H668"/>
  <c r="G668"/>
  <c r="F668"/>
  <c r="E668"/>
  <c r="D668"/>
  <c r="U666"/>
  <c r="T666"/>
  <c r="R666"/>
  <c r="Q666"/>
  <c r="L665"/>
  <c r="S672" s="1"/>
  <c r="K665"/>
  <c r="J665"/>
  <c r="I665"/>
  <c r="H665"/>
  <c r="G665"/>
  <c r="F665"/>
  <c r="E665"/>
  <c r="D665"/>
  <c r="U663"/>
  <c r="T663"/>
  <c r="R663"/>
  <c r="Q663"/>
  <c r="P662"/>
  <c r="L662"/>
  <c r="S669" s="1"/>
  <c r="K662"/>
  <c r="J662"/>
  <c r="I662"/>
  <c r="H662"/>
  <c r="G662"/>
  <c r="F662"/>
  <c r="E662"/>
  <c r="D662"/>
  <c r="U660"/>
  <c r="T660"/>
  <c r="R660"/>
  <c r="Q660"/>
  <c r="L659"/>
  <c r="S666" s="1"/>
  <c r="K659"/>
  <c r="J659"/>
  <c r="I659"/>
  <c r="H659"/>
  <c r="G659"/>
  <c r="F659"/>
  <c r="E659"/>
  <c r="D659"/>
  <c r="U657"/>
  <c r="T657"/>
  <c r="R657"/>
  <c r="Q657"/>
  <c r="P656"/>
  <c r="L656"/>
  <c r="S663" s="1"/>
  <c r="K656"/>
  <c r="J656"/>
  <c r="I656"/>
  <c r="H656"/>
  <c r="G656"/>
  <c r="F656"/>
  <c r="E656"/>
  <c r="D656"/>
  <c r="U654"/>
  <c r="T654"/>
  <c r="R654"/>
  <c r="Q654"/>
  <c r="L653"/>
  <c r="S660" s="1"/>
  <c r="K653"/>
  <c r="J653"/>
  <c r="I653"/>
  <c r="H653"/>
  <c r="G653"/>
  <c r="F653"/>
  <c r="E653"/>
  <c r="D653"/>
  <c r="U651"/>
  <c r="T651"/>
  <c r="R651"/>
  <c r="Q651"/>
  <c r="P650"/>
  <c r="L650"/>
  <c r="S657" s="1"/>
  <c r="K650"/>
  <c r="J650"/>
  <c r="I650"/>
  <c r="H650"/>
  <c r="G650"/>
  <c r="F650"/>
  <c r="E650"/>
  <c r="D650"/>
  <c r="U648"/>
  <c r="T648"/>
  <c r="R648"/>
  <c r="Q648"/>
  <c r="L647"/>
  <c r="S654" s="1"/>
  <c r="K647"/>
  <c r="J647"/>
  <c r="I647"/>
  <c r="H647"/>
  <c r="G647"/>
  <c r="F647"/>
  <c r="E647"/>
  <c r="D647"/>
  <c r="U645"/>
  <c r="T645"/>
  <c r="R645"/>
  <c r="Q645"/>
  <c r="P644"/>
  <c r="L644"/>
  <c r="S651" s="1"/>
  <c r="K644"/>
  <c r="J644"/>
  <c r="I644"/>
  <c r="H644"/>
  <c r="G644"/>
  <c r="F644"/>
  <c r="E644"/>
  <c r="D644"/>
  <c r="U642"/>
  <c r="T642"/>
  <c r="R642"/>
  <c r="Q642"/>
  <c r="L641"/>
  <c r="S648" s="1"/>
  <c r="K641"/>
  <c r="J641"/>
  <c r="I641"/>
  <c r="H641"/>
  <c r="G641"/>
  <c r="F641"/>
  <c r="E641"/>
  <c r="D641"/>
  <c r="U639"/>
  <c r="T639"/>
  <c r="R639"/>
  <c r="Q639"/>
  <c r="P638"/>
  <c r="L638"/>
  <c r="S645" s="1"/>
  <c r="K638"/>
  <c r="J638"/>
  <c r="I638"/>
  <c r="H638"/>
  <c r="G638"/>
  <c r="F638"/>
  <c r="E638"/>
  <c r="D638"/>
  <c r="U636"/>
  <c r="T636"/>
  <c r="R636"/>
  <c r="Q636"/>
  <c r="L635"/>
  <c r="S642" s="1"/>
  <c r="K635"/>
  <c r="J635"/>
  <c r="I635"/>
  <c r="H635"/>
  <c r="G635"/>
  <c r="F635"/>
  <c r="E635"/>
  <c r="D635"/>
  <c r="U633"/>
  <c r="T633"/>
  <c r="R633"/>
  <c r="Q633"/>
  <c r="P632"/>
  <c r="L632"/>
  <c r="S639" s="1"/>
  <c r="K632"/>
  <c r="J632"/>
  <c r="I632"/>
  <c r="H632"/>
  <c r="G632"/>
  <c r="F632"/>
  <c r="E632"/>
  <c r="D632"/>
  <c r="U630"/>
  <c r="T630"/>
  <c r="R630"/>
  <c r="Q630"/>
  <c r="L629"/>
  <c r="S636" s="1"/>
  <c r="K629"/>
  <c r="J629"/>
  <c r="I629"/>
  <c r="H629"/>
  <c r="G629"/>
  <c r="F629"/>
  <c r="E629"/>
  <c r="D629"/>
  <c r="U627"/>
  <c r="T627"/>
  <c r="R627"/>
  <c r="Q627"/>
  <c r="P626"/>
  <c r="L626"/>
  <c r="S633" s="1"/>
  <c r="K626"/>
  <c r="J626"/>
  <c r="I626"/>
  <c r="H626"/>
  <c r="G626"/>
  <c r="F626"/>
  <c r="E626"/>
  <c r="D626"/>
  <c r="U624"/>
  <c r="T624"/>
  <c r="R624"/>
  <c r="Q624"/>
  <c r="L623"/>
  <c r="S630" s="1"/>
  <c r="K623"/>
  <c r="J623"/>
  <c r="I623"/>
  <c r="H623"/>
  <c r="G623"/>
  <c r="F623"/>
  <c r="E623"/>
  <c r="D623"/>
  <c r="U621"/>
  <c r="T621"/>
  <c r="R621"/>
  <c r="Q621"/>
  <c r="P620"/>
  <c r="L620"/>
  <c r="S627" s="1"/>
  <c r="K620"/>
  <c r="J620"/>
  <c r="I620"/>
  <c r="H620"/>
  <c r="G620"/>
  <c r="F620"/>
  <c r="E620"/>
  <c r="D620"/>
  <c r="U618"/>
  <c r="T618"/>
  <c r="R618"/>
  <c r="Q618"/>
  <c r="L617"/>
  <c r="S624" s="1"/>
  <c r="K617"/>
  <c r="J617"/>
  <c r="I617"/>
  <c r="H617"/>
  <c r="G617"/>
  <c r="F617"/>
  <c r="E617"/>
  <c r="D617"/>
  <c r="U615"/>
  <c r="T615"/>
  <c r="R615"/>
  <c r="Q615"/>
  <c r="P614"/>
  <c r="L614"/>
  <c r="S621" s="1"/>
  <c r="K614"/>
  <c r="J614"/>
  <c r="I614"/>
  <c r="H614"/>
  <c r="G614"/>
  <c r="F614"/>
  <c r="E614"/>
  <c r="D614"/>
  <c r="U612"/>
  <c r="T612"/>
  <c r="R612"/>
  <c r="Q612"/>
  <c r="L611"/>
  <c r="S618" s="1"/>
  <c r="K611"/>
  <c r="J611"/>
  <c r="I611"/>
  <c r="H611"/>
  <c r="G611"/>
  <c r="F611"/>
  <c r="E611"/>
  <c r="D611"/>
  <c r="U609"/>
  <c r="T609"/>
  <c r="R609"/>
  <c r="Q609"/>
  <c r="P608"/>
  <c r="L608"/>
  <c r="S615" s="1"/>
  <c r="K608"/>
  <c r="J608"/>
  <c r="I608"/>
  <c r="H608"/>
  <c r="G608"/>
  <c r="F608"/>
  <c r="E608"/>
  <c r="D608"/>
  <c r="U606"/>
  <c r="T606"/>
  <c r="R606"/>
  <c r="Q606"/>
  <c r="L605"/>
  <c r="S612" s="1"/>
  <c r="K605"/>
  <c r="J605"/>
  <c r="I605"/>
  <c r="H605"/>
  <c r="G605"/>
  <c r="F605"/>
  <c r="E605"/>
  <c r="D605"/>
  <c r="U603"/>
  <c r="T603"/>
  <c r="R603"/>
  <c r="Q603"/>
  <c r="P602"/>
  <c r="L602"/>
  <c r="S609" s="1"/>
  <c r="K602"/>
  <c r="J602"/>
  <c r="I602"/>
  <c r="H602"/>
  <c r="G602"/>
  <c r="F602"/>
  <c r="E602"/>
  <c r="D602"/>
  <c r="U600"/>
  <c r="T600"/>
  <c r="R600"/>
  <c r="Q600"/>
  <c r="L599"/>
  <c r="S606" s="1"/>
  <c r="K599"/>
  <c r="J599"/>
  <c r="I599"/>
  <c r="H599"/>
  <c r="G599"/>
  <c r="F599"/>
  <c r="E599"/>
  <c r="D599"/>
  <c r="U597"/>
  <c r="T597"/>
  <c r="R597"/>
  <c r="Q597"/>
  <c r="P596"/>
  <c r="L596"/>
  <c r="S603" s="1"/>
  <c r="K596"/>
  <c r="J596"/>
  <c r="I596"/>
  <c r="H596"/>
  <c r="G596"/>
  <c r="F596"/>
  <c r="E596"/>
  <c r="D596"/>
  <c r="U594"/>
  <c r="T594"/>
  <c r="R594"/>
  <c r="Q594"/>
  <c r="L593"/>
  <c r="S600" s="1"/>
  <c r="K593"/>
  <c r="J593"/>
  <c r="I593"/>
  <c r="H593"/>
  <c r="G593"/>
  <c r="F593"/>
  <c r="E593"/>
  <c r="D593"/>
  <c r="U591"/>
  <c r="T591"/>
  <c r="R591"/>
  <c r="Q591"/>
  <c r="P590"/>
  <c r="L590"/>
  <c r="S597" s="1"/>
  <c r="K590"/>
  <c r="J590"/>
  <c r="I590"/>
  <c r="H590"/>
  <c r="G590"/>
  <c r="F590"/>
  <c r="E590"/>
  <c r="D590"/>
  <c r="U588"/>
  <c r="T588"/>
  <c r="R588"/>
  <c r="Q588"/>
  <c r="L587"/>
  <c r="S594" s="1"/>
  <c r="K587"/>
  <c r="J587"/>
  <c r="I587"/>
  <c r="H587"/>
  <c r="G587"/>
  <c r="F587"/>
  <c r="E587"/>
  <c r="D587"/>
  <c r="U585"/>
  <c r="T585"/>
  <c r="R585"/>
  <c r="Q585"/>
  <c r="P584"/>
  <c r="L584"/>
  <c r="S591" s="1"/>
  <c r="K584"/>
  <c r="J584"/>
  <c r="I584"/>
  <c r="H584"/>
  <c r="G584"/>
  <c r="F584"/>
  <c r="E584"/>
  <c r="D584"/>
  <c r="U582"/>
  <c r="T582"/>
  <c r="R582"/>
  <c r="Q582"/>
  <c r="L581"/>
  <c r="S588" s="1"/>
  <c r="K581"/>
  <c r="J581"/>
  <c r="I581"/>
  <c r="H581"/>
  <c r="G581"/>
  <c r="F581"/>
  <c r="E581"/>
  <c r="D581"/>
  <c r="U579"/>
  <c r="T579"/>
  <c r="R579"/>
  <c r="Q579"/>
  <c r="P578"/>
  <c r="L578"/>
  <c r="S585" s="1"/>
  <c r="K578"/>
  <c r="J578"/>
  <c r="I578"/>
  <c r="H578"/>
  <c r="G578"/>
  <c r="F578"/>
  <c r="E578"/>
  <c r="D578"/>
  <c r="U576"/>
  <c r="T576"/>
  <c r="R576"/>
  <c r="Q576"/>
  <c r="L575"/>
  <c r="S582" s="1"/>
  <c r="K575"/>
  <c r="J575"/>
  <c r="I575"/>
  <c r="H575"/>
  <c r="G575"/>
  <c r="F575"/>
  <c r="E575"/>
  <c r="D575"/>
  <c r="U573"/>
  <c r="T573"/>
  <c r="R573"/>
  <c r="Q573"/>
  <c r="P572"/>
  <c r="L572"/>
  <c r="S579" s="1"/>
  <c r="K572"/>
  <c r="J572"/>
  <c r="I572"/>
  <c r="H572"/>
  <c r="G572"/>
  <c r="F572"/>
  <c r="E572"/>
  <c r="D572"/>
  <c r="U570"/>
  <c r="T570"/>
  <c r="R570"/>
  <c r="Q570"/>
  <c r="L569"/>
  <c r="S576" s="1"/>
  <c r="K569"/>
  <c r="J569"/>
  <c r="I569"/>
  <c r="H569"/>
  <c r="G569"/>
  <c r="F569"/>
  <c r="E569"/>
  <c r="D569"/>
  <c r="U567"/>
  <c r="T567"/>
  <c r="R567"/>
  <c r="Q567"/>
  <c r="P566"/>
  <c r="L566"/>
  <c r="S573" s="1"/>
  <c r="K566"/>
  <c r="J566"/>
  <c r="I566"/>
  <c r="H566"/>
  <c r="G566"/>
  <c r="F566"/>
  <c r="E566"/>
  <c r="D566"/>
  <c r="U564"/>
  <c r="T564"/>
  <c r="R564"/>
  <c r="Q564"/>
  <c r="L563"/>
  <c r="S570" s="1"/>
  <c r="K563"/>
  <c r="J563"/>
  <c r="I563"/>
  <c r="H563"/>
  <c r="G563"/>
  <c r="F563"/>
  <c r="E563"/>
  <c r="D563"/>
  <c r="U561"/>
  <c r="T561"/>
  <c r="R561"/>
  <c r="Q561"/>
  <c r="P560"/>
  <c r="L560"/>
  <c r="S567" s="1"/>
  <c r="K560"/>
  <c r="J560"/>
  <c r="I560"/>
  <c r="H560"/>
  <c r="G560"/>
  <c r="F560"/>
  <c r="E560"/>
  <c r="D560"/>
  <c r="U558"/>
  <c r="T558"/>
  <c r="R558"/>
  <c r="Q558"/>
  <c r="L557"/>
  <c r="S564" s="1"/>
  <c r="K557"/>
  <c r="J557"/>
  <c r="I557"/>
  <c r="H557"/>
  <c r="G557"/>
  <c r="F557"/>
  <c r="E557"/>
  <c r="D557"/>
  <c r="U555"/>
  <c r="T555"/>
  <c r="R555"/>
  <c r="Q555"/>
  <c r="P554"/>
  <c r="L554"/>
  <c r="S561" s="1"/>
  <c r="K554"/>
  <c r="J554"/>
  <c r="I554"/>
  <c r="H554"/>
  <c r="G554"/>
  <c r="F554"/>
  <c r="E554"/>
  <c r="D554"/>
  <c r="U552"/>
  <c r="T552"/>
  <c r="R552"/>
  <c r="Q552"/>
  <c r="L551"/>
  <c r="S558" s="1"/>
  <c r="K551"/>
  <c r="J551"/>
  <c r="I551"/>
  <c r="H551"/>
  <c r="G551"/>
  <c r="F551"/>
  <c r="E551"/>
  <c r="D551"/>
  <c r="U549"/>
  <c r="T549"/>
  <c r="R549"/>
  <c r="Q549"/>
  <c r="P548"/>
  <c r="L548"/>
  <c r="S555" s="1"/>
  <c r="K548"/>
  <c r="J548"/>
  <c r="I548"/>
  <c r="H548"/>
  <c r="G548"/>
  <c r="F548"/>
  <c r="E548"/>
  <c r="D548"/>
  <c r="U546"/>
  <c r="T546"/>
  <c r="R546"/>
  <c r="Q546"/>
  <c r="L545"/>
  <c r="S552" s="1"/>
  <c r="K545"/>
  <c r="J545"/>
  <c r="I545"/>
  <c r="H545"/>
  <c r="G545"/>
  <c r="F545"/>
  <c r="E545"/>
  <c r="D545"/>
  <c r="U543"/>
  <c r="T543"/>
  <c r="R543"/>
  <c r="Q543"/>
  <c r="P542"/>
  <c r="L542"/>
  <c r="S549" s="1"/>
  <c r="K542"/>
  <c r="J542"/>
  <c r="I542"/>
  <c r="H542"/>
  <c r="G542"/>
  <c r="F542"/>
  <c r="E542"/>
  <c r="D542"/>
  <c r="U540"/>
  <c r="T540"/>
  <c r="R540"/>
  <c r="Q540"/>
  <c r="L539"/>
  <c r="S546" s="1"/>
  <c r="K539"/>
  <c r="J539"/>
  <c r="I539"/>
  <c r="H539"/>
  <c r="G539"/>
  <c r="F539"/>
  <c r="E539"/>
  <c r="D539"/>
  <c r="U537"/>
  <c r="T537"/>
  <c r="R537"/>
  <c r="Q537"/>
  <c r="P536"/>
  <c r="L536"/>
  <c r="S543" s="1"/>
  <c r="K536"/>
  <c r="J536"/>
  <c r="I536"/>
  <c r="H536"/>
  <c r="G536"/>
  <c r="F536"/>
  <c r="E536"/>
  <c r="D536"/>
  <c r="U534"/>
  <c r="T534"/>
  <c r="R534"/>
  <c r="Q534"/>
  <c r="L533"/>
  <c r="S540" s="1"/>
  <c r="K533"/>
  <c r="J533"/>
  <c r="I533"/>
  <c r="H533"/>
  <c r="G533"/>
  <c r="F533"/>
  <c r="E533"/>
  <c r="D533"/>
  <c r="U531"/>
  <c r="T531"/>
  <c r="R531"/>
  <c r="Q531"/>
  <c r="P530"/>
  <c r="L530"/>
  <c r="S537" s="1"/>
  <c r="K530"/>
  <c r="J530"/>
  <c r="I530"/>
  <c r="H530"/>
  <c r="G530"/>
  <c r="F530"/>
  <c r="E530"/>
  <c r="D530"/>
  <c r="U528"/>
  <c r="T528"/>
  <c r="R528"/>
  <c r="Q528"/>
  <c r="L527"/>
  <c r="S534" s="1"/>
  <c r="K527"/>
  <c r="J527"/>
  <c r="I527"/>
  <c r="H527"/>
  <c r="G527"/>
  <c r="F527"/>
  <c r="E527"/>
  <c r="D527"/>
  <c r="U525"/>
  <c r="T525"/>
  <c r="R525"/>
  <c r="Q525"/>
  <c r="P524"/>
  <c r="L524"/>
  <c r="S531" s="1"/>
  <c r="K524"/>
  <c r="J524"/>
  <c r="I524"/>
  <c r="H524"/>
  <c r="G524"/>
  <c r="F524"/>
  <c r="E524"/>
  <c r="D524"/>
  <c r="U522"/>
  <c r="T522"/>
  <c r="R522"/>
  <c r="Q522"/>
  <c r="L521"/>
  <c r="S528" s="1"/>
  <c r="K521"/>
  <c r="J521"/>
  <c r="I521"/>
  <c r="H521"/>
  <c r="G521"/>
  <c r="F521"/>
  <c r="E521"/>
  <c r="D521"/>
  <c r="U519"/>
  <c r="T519"/>
  <c r="R519"/>
  <c r="Q519"/>
  <c r="P518"/>
  <c r="L518"/>
  <c r="S525" s="1"/>
  <c r="K518"/>
  <c r="J518"/>
  <c r="I518"/>
  <c r="H518"/>
  <c r="G518"/>
  <c r="F518"/>
  <c r="E518"/>
  <c r="D518"/>
  <c r="U516"/>
  <c r="T516"/>
  <c r="R516"/>
  <c r="Q516"/>
  <c r="L515"/>
  <c r="S522" s="1"/>
  <c r="K515"/>
  <c r="J515"/>
  <c r="I515"/>
  <c r="H515"/>
  <c r="G515"/>
  <c r="F515"/>
  <c r="E515"/>
  <c r="D515"/>
  <c r="U513"/>
  <c r="T513"/>
  <c r="R513"/>
  <c r="Q513"/>
  <c r="P512"/>
  <c r="L512"/>
  <c r="S519" s="1"/>
  <c r="K512"/>
  <c r="J512"/>
  <c r="I512"/>
  <c r="H512"/>
  <c r="G512"/>
  <c r="F512"/>
  <c r="E512"/>
  <c r="D512"/>
  <c r="U510"/>
  <c r="T510"/>
  <c r="R510"/>
  <c r="Q510"/>
  <c r="L509"/>
  <c r="S516" s="1"/>
  <c r="K509"/>
  <c r="J509"/>
  <c r="I509"/>
  <c r="H509"/>
  <c r="G509"/>
  <c r="F509"/>
  <c r="E509"/>
  <c r="D509"/>
  <c r="U507"/>
  <c r="T507"/>
  <c r="R507"/>
  <c r="Q507"/>
  <c r="P506"/>
  <c r="L506"/>
  <c r="S513" s="1"/>
  <c r="K506"/>
  <c r="J506"/>
  <c r="I506"/>
  <c r="H506"/>
  <c r="G506"/>
  <c r="F506"/>
  <c r="E506"/>
  <c r="D506"/>
  <c r="U504"/>
  <c r="T504"/>
  <c r="R504"/>
  <c r="Q504"/>
  <c r="L503"/>
  <c r="S510" s="1"/>
  <c r="K503"/>
  <c r="J503"/>
  <c r="I503"/>
  <c r="H503"/>
  <c r="G503"/>
  <c r="F503"/>
  <c r="E503"/>
  <c r="D503"/>
  <c r="U501"/>
  <c r="T501"/>
  <c r="R501"/>
  <c r="Q501"/>
  <c r="P500"/>
  <c r="L500"/>
  <c r="S507" s="1"/>
  <c r="K500"/>
  <c r="J500"/>
  <c r="I500"/>
  <c r="H500"/>
  <c r="G500"/>
  <c r="F500"/>
  <c r="E500"/>
  <c r="D500"/>
  <c r="U498"/>
  <c r="T498"/>
  <c r="R498"/>
  <c r="Q498"/>
  <c r="L497"/>
  <c r="S504" s="1"/>
  <c r="K497"/>
  <c r="J497"/>
  <c r="I497"/>
  <c r="H497"/>
  <c r="G497"/>
  <c r="F497"/>
  <c r="E497"/>
  <c r="D497"/>
  <c r="U495"/>
  <c r="T495"/>
  <c r="R495"/>
  <c r="Q495"/>
  <c r="P494"/>
  <c r="L494"/>
  <c r="S501" s="1"/>
  <c r="K494"/>
  <c r="J494"/>
  <c r="I494"/>
  <c r="H494"/>
  <c r="G494"/>
  <c r="F494"/>
  <c r="E494"/>
  <c r="D494"/>
  <c r="U492"/>
  <c r="T492"/>
  <c r="R492"/>
  <c r="Q492"/>
  <c r="L491"/>
  <c r="S498" s="1"/>
  <c r="K491"/>
  <c r="J491"/>
  <c r="I491"/>
  <c r="H491"/>
  <c r="G491"/>
  <c r="F491"/>
  <c r="E491"/>
  <c r="D491"/>
  <c r="U489"/>
  <c r="T489"/>
  <c r="R489"/>
  <c r="Q489"/>
  <c r="P488"/>
  <c r="L488"/>
  <c r="S495" s="1"/>
  <c r="K488"/>
  <c r="J488"/>
  <c r="I488"/>
  <c r="H488"/>
  <c r="G488"/>
  <c r="F488"/>
  <c r="E488"/>
  <c r="D488"/>
  <c r="U486"/>
  <c r="T486"/>
  <c r="R486"/>
  <c r="Q486"/>
  <c r="L485"/>
  <c r="S492" s="1"/>
  <c r="K485"/>
  <c r="J485"/>
  <c r="I485"/>
  <c r="H485"/>
  <c r="G485"/>
  <c r="F485"/>
  <c r="E485"/>
  <c r="D485"/>
  <c r="U483"/>
  <c r="T483"/>
  <c r="R483"/>
  <c r="Q483"/>
  <c r="P482"/>
  <c r="L482"/>
  <c r="S489" s="1"/>
  <c r="K482"/>
  <c r="J482"/>
  <c r="I482"/>
  <c r="H482"/>
  <c r="G482"/>
  <c r="F482"/>
  <c r="E482"/>
  <c r="D482"/>
  <c r="U480"/>
  <c r="T480"/>
  <c r="R480"/>
  <c r="Q480"/>
  <c r="L479"/>
  <c r="S486" s="1"/>
  <c r="K479"/>
  <c r="J479"/>
  <c r="I479"/>
  <c r="H479"/>
  <c r="G479"/>
  <c r="F479"/>
  <c r="E479"/>
  <c r="D479"/>
  <c r="U477"/>
  <c r="T477"/>
  <c r="R477"/>
  <c r="Q477"/>
  <c r="P476"/>
  <c r="L476"/>
  <c r="S483" s="1"/>
  <c r="K476"/>
  <c r="J476"/>
  <c r="I476"/>
  <c r="H476"/>
  <c r="G476"/>
  <c r="F476"/>
  <c r="E476"/>
  <c r="D476"/>
  <c r="U474"/>
  <c r="T474"/>
  <c r="R474"/>
  <c r="Q474"/>
  <c r="L473"/>
  <c r="S480" s="1"/>
  <c r="K473"/>
  <c r="J473"/>
  <c r="I473"/>
  <c r="H473"/>
  <c r="G473"/>
  <c r="F473"/>
  <c r="E473"/>
  <c r="D473"/>
  <c r="U471"/>
  <c r="T471"/>
  <c r="R471"/>
  <c r="Q471"/>
  <c r="P470"/>
  <c r="L470"/>
  <c r="S477" s="1"/>
  <c r="K470"/>
  <c r="J470"/>
  <c r="I470"/>
  <c r="H470"/>
  <c r="G470"/>
  <c r="F470"/>
  <c r="E470"/>
  <c r="D470"/>
  <c r="U468"/>
  <c r="T468"/>
  <c r="R468"/>
  <c r="Q468"/>
  <c r="L467"/>
  <c r="S474" s="1"/>
  <c r="K467"/>
  <c r="J467"/>
  <c r="I467"/>
  <c r="H467"/>
  <c r="G467"/>
  <c r="F467"/>
  <c r="E467"/>
  <c r="D467"/>
  <c r="U465"/>
  <c r="T465"/>
  <c r="R465"/>
  <c r="Q465"/>
  <c r="P464"/>
  <c r="L464"/>
  <c r="S471" s="1"/>
  <c r="K464"/>
  <c r="J464"/>
  <c r="I464"/>
  <c r="H464"/>
  <c r="G464"/>
  <c r="F464"/>
  <c r="E464"/>
  <c r="D464"/>
  <c r="U462"/>
  <c r="T462"/>
  <c r="R462"/>
  <c r="Q462"/>
  <c r="L461"/>
  <c r="S468" s="1"/>
  <c r="K461"/>
  <c r="J461"/>
  <c r="I461"/>
  <c r="H461"/>
  <c r="G461"/>
  <c r="F461"/>
  <c r="E461"/>
  <c r="D461"/>
  <c r="U459"/>
  <c r="T459"/>
  <c r="R459"/>
  <c r="Q459"/>
  <c r="P458"/>
  <c r="L458"/>
  <c r="S465" s="1"/>
  <c r="K458"/>
  <c r="J458"/>
  <c r="I458"/>
  <c r="H458"/>
  <c r="G458"/>
  <c r="F458"/>
  <c r="E458"/>
  <c r="D458"/>
  <c r="U456"/>
  <c r="T456"/>
  <c r="R456"/>
  <c r="Q456"/>
  <c r="L455"/>
  <c r="S462" s="1"/>
  <c r="K455"/>
  <c r="J455"/>
  <c r="I455"/>
  <c r="H455"/>
  <c r="G455"/>
  <c r="F455"/>
  <c r="E455"/>
  <c r="D455"/>
  <c r="U453"/>
  <c r="T453"/>
  <c r="R453"/>
  <c r="Q453"/>
  <c r="P452"/>
  <c r="L452"/>
  <c r="S459" s="1"/>
  <c r="K452"/>
  <c r="J452"/>
  <c r="I452"/>
  <c r="H452"/>
  <c r="G452"/>
  <c r="F452"/>
  <c r="E452"/>
  <c r="D452"/>
  <c r="U450"/>
  <c r="T450"/>
  <c r="R450"/>
  <c r="Q450"/>
  <c r="L449"/>
  <c r="S456" s="1"/>
  <c r="K449"/>
  <c r="J449"/>
  <c r="I449"/>
  <c r="H449"/>
  <c r="G449"/>
  <c r="F449"/>
  <c r="E449"/>
  <c r="D449"/>
  <c r="U447"/>
  <c r="T447"/>
  <c r="R447"/>
  <c r="Q447"/>
  <c r="P446"/>
  <c r="L446"/>
  <c r="S453" s="1"/>
  <c r="K446"/>
  <c r="J446"/>
  <c r="I446"/>
  <c r="H446"/>
  <c r="G446"/>
  <c r="F446"/>
  <c r="E446"/>
  <c r="D446"/>
  <c r="U444"/>
  <c r="T444"/>
  <c r="R444"/>
  <c r="Q444"/>
  <c r="L443"/>
  <c r="S450" s="1"/>
  <c r="K443"/>
  <c r="J443"/>
  <c r="I443"/>
  <c r="H443"/>
  <c r="G443"/>
  <c r="F443"/>
  <c r="E443"/>
  <c r="D443"/>
  <c r="U441"/>
  <c r="T441"/>
  <c r="R441"/>
  <c r="Q441"/>
  <c r="P440"/>
  <c r="L440"/>
  <c r="S447" s="1"/>
  <c r="K440"/>
  <c r="J440"/>
  <c r="I440"/>
  <c r="H440"/>
  <c r="G440"/>
  <c r="F440"/>
  <c r="E440"/>
  <c r="D440"/>
  <c r="U438"/>
  <c r="T438"/>
  <c r="R438"/>
  <c r="Q438"/>
  <c r="L437"/>
  <c r="S444" s="1"/>
  <c r="K437"/>
  <c r="J437"/>
  <c r="I437"/>
  <c r="H437"/>
  <c r="G437"/>
  <c r="F437"/>
  <c r="E437"/>
  <c r="D437"/>
  <c r="U435"/>
  <c r="T435"/>
  <c r="R435"/>
  <c r="Q435"/>
  <c r="P434"/>
  <c r="L434"/>
  <c r="S441" s="1"/>
  <c r="K434"/>
  <c r="J434"/>
  <c r="I434"/>
  <c r="H434"/>
  <c r="G434"/>
  <c r="F434"/>
  <c r="E434"/>
  <c r="D434"/>
  <c r="U432"/>
  <c r="T432"/>
  <c r="R432"/>
  <c r="Q432"/>
  <c r="L431"/>
  <c r="S438" s="1"/>
  <c r="K431"/>
  <c r="J431"/>
  <c r="I431"/>
  <c r="H431"/>
  <c r="G431"/>
  <c r="F431"/>
  <c r="E431"/>
  <c r="D431"/>
  <c r="U429"/>
  <c r="T429"/>
  <c r="R429"/>
  <c r="Q429"/>
  <c r="P428"/>
  <c r="L428"/>
  <c r="S435" s="1"/>
  <c r="K428"/>
  <c r="J428"/>
  <c r="I428"/>
  <c r="H428"/>
  <c r="G428"/>
  <c r="F428"/>
  <c r="E428"/>
  <c r="D428"/>
  <c r="U426"/>
  <c r="T426"/>
  <c r="R426"/>
  <c r="Q426"/>
  <c r="L425"/>
  <c r="S432" s="1"/>
  <c r="K425"/>
  <c r="J425"/>
  <c r="I425"/>
  <c r="H425"/>
  <c r="G425"/>
  <c r="F425"/>
  <c r="E425"/>
  <c r="D425"/>
  <c r="U423"/>
  <c r="T423"/>
  <c r="R423"/>
  <c r="Q423"/>
  <c r="P422"/>
  <c r="L422"/>
  <c r="S429" s="1"/>
  <c r="K422"/>
  <c r="J422"/>
  <c r="I422"/>
  <c r="H422"/>
  <c r="G422"/>
  <c r="F422"/>
  <c r="E422"/>
  <c r="D422"/>
  <c r="U420"/>
  <c r="T420"/>
  <c r="R420"/>
  <c r="Q420"/>
  <c r="L419"/>
  <c r="S426" s="1"/>
  <c r="K419"/>
  <c r="J419"/>
  <c r="I419"/>
  <c r="H419"/>
  <c r="G419"/>
  <c r="F419"/>
  <c r="E419"/>
  <c r="D419"/>
  <c r="U417"/>
  <c r="T417"/>
  <c r="R417"/>
  <c r="Q417"/>
  <c r="P416"/>
  <c r="L416"/>
  <c r="S423" s="1"/>
  <c r="K416"/>
  <c r="J416"/>
  <c r="I416"/>
  <c r="H416"/>
  <c r="G416"/>
  <c r="F416"/>
  <c r="E416"/>
  <c r="D416"/>
  <c r="U414"/>
  <c r="T414"/>
  <c r="R414"/>
  <c r="Q414"/>
  <c r="L413"/>
  <c r="S420" s="1"/>
  <c r="K413"/>
  <c r="J413"/>
  <c r="I413"/>
  <c r="H413"/>
  <c r="G413"/>
  <c r="F413"/>
  <c r="E413"/>
  <c r="D413"/>
  <c r="U411"/>
  <c r="T411"/>
  <c r="R411"/>
  <c r="Q411"/>
  <c r="P410"/>
  <c r="L410"/>
  <c r="S417" s="1"/>
  <c r="K410"/>
  <c r="J410"/>
  <c r="I410"/>
  <c r="H410"/>
  <c r="G410"/>
  <c r="F410"/>
  <c r="E410"/>
  <c r="D410"/>
  <c r="U408"/>
  <c r="T408"/>
  <c r="R408"/>
  <c r="Q408"/>
  <c r="L407"/>
  <c r="S414" s="1"/>
  <c r="K407"/>
  <c r="J407"/>
  <c r="I407"/>
  <c r="H407"/>
  <c r="G407"/>
  <c r="F407"/>
  <c r="E407"/>
  <c r="D407"/>
  <c r="U405"/>
  <c r="T405"/>
  <c r="R405"/>
  <c r="Q405"/>
  <c r="P404"/>
  <c r="L404"/>
  <c r="S411" s="1"/>
  <c r="K404"/>
  <c r="J404"/>
  <c r="I404"/>
  <c r="H404"/>
  <c r="G404"/>
  <c r="F404"/>
  <c r="E404"/>
  <c r="D404"/>
  <c r="U402"/>
  <c r="T402"/>
  <c r="R402"/>
  <c r="Q402"/>
  <c r="L401"/>
  <c r="S408" s="1"/>
  <c r="K401"/>
  <c r="J401"/>
  <c r="I401"/>
  <c r="H401"/>
  <c r="G401"/>
  <c r="F401"/>
  <c r="E401"/>
  <c r="D401"/>
  <c r="U399"/>
  <c r="T399"/>
  <c r="R399"/>
  <c r="Q399"/>
  <c r="P398"/>
  <c r="L398"/>
  <c r="S405" s="1"/>
  <c r="K398"/>
  <c r="J398"/>
  <c r="I398"/>
  <c r="H398"/>
  <c r="G398"/>
  <c r="F398"/>
  <c r="E398"/>
  <c r="D398"/>
  <c r="U396"/>
  <c r="T396"/>
  <c r="R396"/>
  <c r="Q396"/>
  <c r="L395"/>
  <c r="S402" s="1"/>
  <c r="K395"/>
  <c r="J395"/>
  <c r="I395"/>
  <c r="H395"/>
  <c r="G395"/>
  <c r="F395"/>
  <c r="E395"/>
  <c r="D395"/>
  <c r="U393"/>
  <c r="T393"/>
  <c r="R393"/>
  <c r="Q393"/>
  <c r="P392"/>
  <c r="L392"/>
  <c r="S399" s="1"/>
  <c r="K392"/>
  <c r="J392"/>
  <c r="I392"/>
  <c r="H392"/>
  <c r="G392"/>
  <c r="F392"/>
  <c r="E392"/>
  <c r="D392"/>
  <c r="U390"/>
  <c r="T390"/>
  <c r="R390"/>
  <c r="Q390"/>
  <c r="L389"/>
  <c r="S396" s="1"/>
  <c r="K389"/>
  <c r="J389"/>
  <c r="I389"/>
  <c r="H389"/>
  <c r="G389"/>
  <c r="F389"/>
  <c r="E389"/>
  <c r="D389"/>
  <c r="U387"/>
  <c r="T387"/>
  <c r="R387"/>
  <c r="Q387"/>
  <c r="P386"/>
  <c r="L386"/>
  <c r="S393" s="1"/>
  <c r="K386"/>
  <c r="J386"/>
  <c r="I386"/>
  <c r="H386"/>
  <c r="G386"/>
  <c r="F386"/>
  <c r="E386"/>
  <c r="D386"/>
  <c r="U384"/>
  <c r="T384"/>
  <c r="R384"/>
  <c r="Q384"/>
  <c r="L383"/>
  <c r="S390" s="1"/>
  <c r="K383"/>
  <c r="J383"/>
  <c r="I383"/>
  <c r="H383"/>
  <c r="G383"/>
  <c r="F383"/>
  <c r="E383"/>
  <c r="D383"/>
  <c r="U381"/>
  <c r="T381"/>
  <c r="R381"/>
  <c r="Q381"/>
  <c r="P380"/>
  <c r="L380"/>
  <c r="S387" s="1"/>
  <c r="K380"/>
  <c r="J380"/>
  <c r="I380"/>
  <c r="H380"/>
  <c r="G380"/>
  <c r="F380"/>
  <c r="E380"/>
  <c r="D380"/>
  <c r="U378"/>
  <c r="T378"/>
  <c r="R378"/>
  <c r="Q378"/>
  <c r="L377"/>
  <c r="S384" s="1"/>
  <c r="K377"/>
  <c r="J377"/>
  <c r="I377"/>
  <c r="H377"/>
  <c r="G377"/>
  <c r="F377"/>
  <c r="E377"/>
  <c r="D377"/>
  <c r="U375"/>
  <c r="T375"/>
  <c r="R375"/>
  <c r="Q375"/>
  <c r="P374"/>
  <c r="L374"/>
  <c r="S381" s="1"/>
  <c r="K374"/>
  <c r="J374"/>
  <c r="I374"/>
  <c r="H374"/>
  <c r="G374"/>
  <c r="F374"/>
  <c r="E374"/>
  <c r="D374"/>
  <c r="U372"/>
  <c r="T372"/>
  <c r="R372"/>
  <c r="Q372"/>
  <c r="L371"/>
  <c r="S378" s="1"/>
  <c r="K371"/>
  <c r="J371"/>
  <c r="I371"/>
  <c r="H371"/>
  <c r="G371"/>
  <c r="F371"/>
  <c r="E371"/>
  <c r="D371"/>
  <c r="U369"/>
  <c r="T369"/>
  <c r="R369"/>
  <c r="Q369"/>
  <c r="P368"/>
  <c r="L368"/>
  <c r="S375" s="1"/>
  <c r="K368"/>
  <c r="J368"/>
  <c r="I368"/>
  <c r="H368"/>
  <c r="G368"/>
  <c r="F368"/>
  <c r="E368"/>
  <c r="D368"/>
  <c r="U366"/>
  <c r="T366"/>
  <c r="R366"/>
  <c r="Q366"/>
  <c r="L365"/>
  <c r="S372" s="1"/>
  <c r="K365"/>
  <c r="J365"/>
  <c r="I365"/>
  <c r="H365"/>
  <c r="G365"/>
  <c r="F365"/>
  <c r="E365"/>
  <c r="D365"/>
  <c r="U363"/>
  <c r="T363"/>
  <c r="R363"/>
  <c r="Q363"/>
  <c r="P362"/>
  <c r="L362"/>
  <c r="S369" s="1"/>
  <c r="K362"/>
  <c r="J362"/>
  <c r="I362"/>
  <c r="H362"/>
  <c r="G362"/>
  <c r="F362"/>
  <c r="E362"/>
  <c r="D362"/>
  <c r="U360"/>
  <c r="T360"/>
  <c r="R360"/>
  <c r="Q360"/>
  <c r="L359"/>
  <c r="S366" s="1"/>
  <c r="K359"/>
  <c r="J359"/>
  <c r="I359"/>
  <c r="H359"/>
  <c r="G359"/>
  <c r="F359"/>
  <c r="E359"/>
  <c r="D359"/>
  <c r="U357"/>
  <c r="T357"/>
  <c r="R357"/>
  <c r="Q357"/>
  <c r="P356"/>
  <c r="L356"/>
  <c r="S363" s="1"/>
  <c r="K356"/>
  <c r="J356"/>
  <c r="I356"/>
  <c r="H356"/>
  <c r="G356"/>
  <c r="F356"/>
  <c r="E356"/>
  <c r="D356"/>
  <c r="U354"/>
  <c r="T354"/>
  <c r="R354"/>
  <c r="Q354"/>
  <c r="L353"/>
  <c r="S360" s="1"/>
  <c r="K353"/>
  <c r="J353"/>
  <c r="I353"/>
  <c r="H353"/>
  <c r="G353"/>
  <c r="F353"/>
  <c r="E353"/>
  <c r="D353"/>
  <c r="U351"/>
  <c r="T351"/>
  <c r="R351"/>
  <c r="Q351"/>
  <c r="P350"/>
  <c r="L350"/>
  <c r="S357" s="1"/>
  <c r="K350"/>
  <c r="J350"/>
  <c r="I350"/>
  <c r="H350"/>
  <c r="G350"/>
  <c r="F350"/>
  <c r="E350"/>
  <c r="D350"/>
  <c r="U348"/>
  <c r="T348"/>
  <c r="R348"/>
  <c r="Q348"/>
  <c r="L347"/>
  <c r="S354" s="1"/>
  <c r="K347"/>
  <c r="J347"/>
  <c r="I347"/>
  <c r="H347"/>
  <c r="G347"/>
  <c r="F347"/>
  <c r="E347"/>
  <c r="D347"/>
  <c r="U345"/>
  <c r="T345"/>
  <c r="R345"/>
  <c r="Q345"/>
  <c r="P344"/>
  <c r="L344"/>
  <c r="S351" s="1"/>
  <c r="K344"/>
  <c r="J344"/>
  <c r="I344"/>
  <c r="H344"/>
  <c r="G344"/>
  <c r="F344"/>
  <c r="E344"/>
  <c r="D344"/>
  <c r="U342"/>
  <c r="T342"/>
  <c r="R342"/>
  <c r="Q342"/>
  <c r="L341"/>
  <c r="S348" s="1"/>
  <c r="K341"/>
  <c r="J341"/>
  <c r="I341"/>
  <c r="H341"/>
  <c r="G341"/>
  <c r="F341"/>
  <c r="E341"/>
  <c r="D341"/>
  <c r="U339"/>
  <c r="T339"/>
  <c r="R339"/>
  <c r="Q339"/>
  <c r="P338"/>
  <c r="L338"/>
  <c r="S345" s="1"/>
  <c r="K338"/>
  <c r="J338"/>
  <c r="I338"/>
  <c r="H338"/>
  <c r="G338"/>
  <c r="F338"/>
  <c r="E338"/>
  <c r="D338"/>
  <c r="U336"/>
  <c r="T336"/>
  <c r="R336"/>
  <c r="Q336"/>
  <c r="L335"/>
  <c r="S342" s="1"/>
  <c r="K335"/>
  <c r="J335"/>
  <c r="I335"/>
  <c r="H335"/>
  <c r="G335"/>
  <c r="F335"/>
  <c r="E335"/>
  <c r="D335"/>
  <c r="U333"/>
  <c r="T333"/>
  <c r="R333"/>
  <c r="Q333"/>
  <c r="P332"/>
  <c r="L332"/>
  <c r="S339" s="1"/>
  <c r="K332"/>
  <c r="J332"/>
  <c r="I332"/>
  <c r="H332"/>
  <c r="G332"/>
  <c r="F332"/>
  <c r="E332"/>
  <c r="D332"/>
  <c r="U330"/>
  <c r="T330"/>
  <c r="R330"/>
  <c r="Q330"/>
  <c r="L329"/>
  <c r="S336" s="1"/>
  <c r="K329"/>
  <c r="J329"/>
  <c r="I329"/>
  <c r="H329"/>
  <c r="G329"/>
  <c r="F329"/>
  <c r="E329"/>
  <c r="D329"/>
  <c r="U327"/>
  <c r="T327"/>
  <c r="R327"/>
  <c r="Q327"/>
  <c r="P326"/>
  <c r="L326"/>
  <c r="S333" s="1"/>
  <c r="K326"/>
  <c r="J326"/>
  <c r="I326"/>
  <c r="H326"/>
  <c r="G326"/>
  <c r="F326"/>
  <c r="E326"/>
  <c r="D326"/>
  <c r="U324"/>
  <c r="T324"/>
  <c r="R324"/>
  <c r="Q324"/>
  <c r="L323"/>
  <c r="S330" s="1"/>
  <c r="K323"/>
  <c r="J323"/>
  <c r="I323"/>
  <c r="H323"/>
  <c r="G323"/>
  <c r="F323"/>
  <c r="E323"/>
  <c r="D323"/>
  <c r="U321"/>
  <c r="T321"/>
  <c r="R321"/>
  <c r="Q321"/>
  <c r="P320"/>
  <c r="L320"/>
  <c r="S327" s="1"/>
  <c r="K320"/>
  <c r="J320"/>
  <c r="I320"/>
  <c r="H320"/>
  <c r="G320"/>
  <c r="F320"/>
  <c r="E320"/>
  <c r="D320"/>
  <c r="U318"/>
  <c r="T318"/>
  <c r="R318"/>
  <c r="Q318"/>
  <c r="L317"/>
  <c r="S324" s="1"/>
  <c r="K317"/>
  <c r="J317"/>
  <c r="I317"/>
  <c r="H317"/>
  <c r="G317"/>
  <c r="F317"/>
  <c r="E317"/>
  <c r="D317"/>
  <c r="U315"/>
  <c r="T315"/>
  <c r="R315"/>
  <c r="Q315"/>
  <c r="P314"/>
  <c r="L314"/>
  <c r="S321" s="1"/>
  <c r="K314"/>
  <c r="J314"/>
  <c r="I314"/>
  <c r="H314"/>
  <c r="G314"/>
  <c r="F314"/>
  <c r="E314"/>
  <c r="D314"/>
  <c r="U312"/>
  <c r="T312"/>
  <c r="R312"/>
  <c r="Q312"/>
  <c r="L311"/>
  <c r="S318" s="1"/>
  <c r="K311"/>
  <c r="J311"/>
  <c r="I311"/>
  <c r="H311"/>
  <c r="G311"/>
  <c r="F311"/>
  <c r="E311"/>
  <c r="D311"/>
  <c r="U309"/>
  <c r="T309"/>
  <c r="R309"/>
  <c r="Q309"/>
  <c r="P308"/>
  <c r="L308"/>
  <c r="S315" s="1"/>
  <c r="K308"/>
  <c r="J308"/>
  <c r="I308"/>
  <c r="H308"/>
  <c r="G308"/>
  <c r="F308"/>
  <c r="E308"/>
  <c r="D308"/>
  <c r="U306"/>
  <c r="T306"/>
  <c r="R306"/>
  <c r="Q306"/>
  <c r="L305"/>
  <c r="S312" s="1"/>
  <c r="K305"/>
  <c r="J305"/>
  <c r="I305"/>
  <c r="H305"/>
  <c r="G305"/>
  <c r="F305"/>
  <c r="E305"/>
  <c r="D305"/>
  <c r="U303"/>
  <c r="T303"/>
  <c r="R303"/>
  <c r="Q303"/>
  <c r="P302"/>
  <c r="L302"/>
  <c r="S309" s="1"/>
  <c r="K302"/>
  <c r="J302"/>
  <c r="I302"/>
  <c r="H302"/>
  <c r="G302"/>
  <c r="F302"/>
  <c r="E302"/>
  <c r="D302"/>
  <c r="U300"/>
  <c r="T300"/>
  <c r="R300"/>
  <c r="Q300"/>
  <c r="L299"/>
  <c r="S306" s="1"/>
  <c r="K299"/>
  <c r="J299"/>
  <c r="I299"/>
  <c r="H299"/>
  <c r="G299"/>
  <c r="F299"/>
  <c r="E299"/>
  <c r="D299"/>
  <c r="U297"/>
  <c r="T297"/>
  <c r="R297"/>
  <c r="Q297"/>
  <c r="P296"/>
  <c r="L296"/>
  <c r="S303" s="1"/>
  <c r="K296"/>
  <c r="J296"/>
  <c r="I296"/>
  <c r="H296"/>
  <c r="G296"/>
  <c r="F296"/>
  <c r="E296"/>
  <c r="D296"/>
  <c r="U294"/>
  <c r="T294"/>
  <c r="R294"/>
  <c r="Q294"/>
  <c r="L293"/>
  <c r="S300" s="1"/>
  <c r="K293"/>
  <c r="J293"/>
  <c r="I293"/>
  <c r="H293"/>
  <c r="G293"/>
  <c r="F293"/>
  <c r="E293"/>
  <c r="D293"/>
  <c r="U291"/>
  <c r="T291"/>
  <c r="R291"/>
  <c r="Q291"/>
  <c r="P290"/>
  <c r="L290"/>
  <c r="S297" s="1"/>
  <c r="K290"/>
  <c r="J290"/>
  <c r="I290"/>
  <c r="H290"/>
  <c r="G290"/>
  <c r="F290"/>
  <c r="E290"/>
  <c r="D290"/>
  <c r="U288"/>
  <c r="T288"/>
  <c r="R288"/>
  <c r="Q288"/>
  <c r="L287"/>
  <c r="S294" s="1"/>
  <c r="K287"/>
  <c r="J287"/>
  <c r="I287"/>
  <c r="H287"/>
  <c r="G287"/>
  <c r="F287"/>
  <c r="E287"/>
  <c r="D287"/>
  <c r="U285"/>
  <c r="T285"/>
  <c r="R285"/>
  <c r="Q285"/>
  <c r="P284"/>
  <c r="L284"/>
  <c r="S291" s="1"/>
  <c r="K284"/>
  <c r="J284"/>
  <c r="I284"/>
  <c r="H284"/>
  <c r="G284"/>
  <c r="F284"/>
  <c r="E284"/>
  <c r="D284"/>
  <c r="U282"/>
  <c r="T282"/>
  <c r="R282"/>
  <c r="Q282"/>
  <c r="L281"/>
  <c r="S288" s="1"/>
  <c r="K281"/>
  <c r="J281"/>
  <c r="I281"/>
  <c r="H281"/>
  <c r="G281"/>
  <c r="F281"/>
  <c r="E281"/>
  <c r="D281"/>
  <c r="U279"/>
  <c r="T279"/>
  <c r="R279"/>
  <c r="Q279"/>
  <c r="P278"/>
  <c r="L278"/>
  <c r="S285" s="1"/>
  <c r="K278"/>
  <c r="J278"/>
  <c r="I278"/>
  <c r="H278"/>
  <c r="G278"/>
  <c r="F278"/>
  <c r="E278"/>
  <c r="D278"/>
  <c r="U276"/>
  <c r="T276"/>
  <c r="R276"/>
  <c r="Q276"/>
  <c r="L275"/>
  <c r="S282" s="1"/>
  <c r="K275"/>
  <c r="J275"/>
  <c r="I275"/>
  <c r="H275"/>
  <c r="G275"/>
  <c r="F275"/>
  <c r="E275"/>
  <c r="D275"/>
  <c r="U273"/>
  <c r="T273"/>
  <c r="R273"/>
  <c r="Q273"/>
  <c r="P272"/>
  <c r="L272"/>
  <c r="S279" s="1"/>
  <c r="K272"/>
  <c r="J272"/>
  <c r="I272"/>
  <c r="H272"/>
  <c r="G272"/>
  <c r="F272"/>
  <c r="E272"/>
  <c r="D272"/>
  <c r="U270"/>
  <c r="T270"/>
  <c r="R270"/>
  <c r="Q270"/>
  <c r="L269"/>
  <c r="S276" s="1"/>
  <c r="K269"/>
  <c r="J269"/>
  <c r="I269"/>
  <c r="H269"/>
  <c r="G269"/>
  <c r="F269"/>
  <c r="E269"/>
  <c r="D269"/>
  <c r="U267"/>
  <c r="T267"/>
  <c r="R267"/>
  <c r="Q267"/>
  <c r="P266"/>
  <c r="L266"/>
  <c r="S273" s="1"/>
  <c r="K266"/>
  <c r="J266"/>
  <c r="I266"/>
  <c r="H266"/>
  <c r="G266"/>
  <c r="F266"/>
  <c r="E266"/>
  <c r="D266"/>
  <c r="U264"/>
  <c r="T264"/>
  <c r="R264"/>
  <c r="Q264"/>
  <c r="L263"/>
  <c r="S270" s="1"/>
  <c r="K263"/>
  <c r="J263"/>
  <c r="I263"/>
  <c r="H263"/>
  <c r="G263"/>
  <c r="F263"/>
  <c r="E263"/>
  <c r="D263"/>
  <c r="U261"/>
  <c r="T261"/>
  <c r="R261"/>
  <c r="Q261"/>
  <c r="P260"/>
  <c r="L260"/>
  <c r="S267" s="1"/>
  <c r="K260"/>
  <c r="J260"/>
  <c r="I260"/>
  <c r="H260"/>
  <c r="G260"/>
  <c r="F260"/>
  <c r="E260"/>
  <c r="D260"/>
  <c r="U258"/>
  <c r="T258"/>
  <c r="R258"/>
  <c r="Q258"/>
  <c r="L257"/>
  <c r="S264" s="1"/>
  <c r="K257"/>
  <c r="J257"/>
  <c r="I257"/>
  <c r="H257"/>
  <c r="G257"/>
  <c r="F257"/>
  <c r="E257"/>
  <c r="D257"/>
  <c r="U255"/>
  <c r="T255"/>
  <c r="R255"/>
  <c r="Q255"/>
  <c r="P254"/>
  <c r="L254"/>
  <c r="S261" s="1"/>
  <c r="K254"/>
  <c r="J254"/>
  <c r="I254"/>
  <c r="H254"/>
  <c r="G254"/>
  <c r="F254"/>
  <c r="E254"/>
  <c r="D254"/>
  <c r="U252"/>
  <c r="T252"/>
  <c r="R252"/>
  <c r="Q252"/>
  <c r="L251"/>
  <c r="S258" s="1"/>
  <c r="K251"/>
  <c r="J251"/>
  <c r="I251"/>
  <c r="H251"/>
  <c r="G251"/>
  <c r="F251"/>
  <c r="E251"/>
  <c r="D251"/>
  <c r="U249"/>
  <c r="T249"/>
  <c r="R249"/>
  <c r="Q249"/>
  <c r="P248"/>
  <c r="L248"/>
  <c r="S255" s="1"/>
  <c r="K248"/>
  <c r="J248"/>
  <c r="I248"/>
  <c r="H248"/>
  <c r="G248"/>
  <c r="F248"/>
  <c r="E248"/>
  <c r="D248"/>
  <c r="U246"/>
  <c r="T246"/>
  <c r="R246"/>
  <c r="Q246"/>
  <c r="L245"/>
  <c r="S252" s="1"/>
  <c r="K245"/>
  <c r="J245"/>
  <c r="I245"/>
  <c r="H245"/>
  <c r="G245"/>
  <c r="F245"/>
  <c r="E245"/>
  <c r="D245"/>
  <c r="U243"/>
  <c r="T243"/>
  <c r="R243"/>
  <c r="Q243"/>
  <c r="P242"/>
  <c r="L242"/>
  <c r="S249" s="1"/>
  <c r="K242"/>
  <c r="J242"/>
  <c r="I242"/>
  <c r="H242"/>
  <c r="G242"/>
  <c r="F242"/>
  <c r="E242"/>
  <c r="D242"/>
  <c r="U240"/>
  <c r="T240"/>
  <c r="R240"/>
  <c r="Q240"/>
  <c r="L239"/>
  <c r="S246" s="1"/>
  <c r="K239"/>
  <c r="J239"/>
  <c r="I239"/>
  <c r="H239"/>
  <c r="G239"/>
  <c r="F239"/>
  <c r="E239"/>
  <c r="D239"/>
  <c r="P236"/>
  <c r="L236"/>
  <c r="S243" s="1"/>
  <c r="K236"/>
  <c r="J236"/>
  <c r="I236"/>
  <c r="H236"/>
  <c r="G236"/>
  <c r="F236"/>
  <c r="E236"/>
  <c r="D236"/>
  <c r="L233"/>
  <c r="S240" s="1"/>
  <c r="K233"/>
  <c r="J233"/>
  <c r="I233"/>
  <c r="H233"/>
  <c r="G233"/>
  <c r="F233"/>
  <c r="E233"/>
  <c r="D233"/>
  <c r="P230"/>
  <c r="L230"/>
  <c r="K230"/>
  <c r="J230"/>
  <c r="I230"/>
  <c r="H230"/>
  <c r="G230"/>
  <c r="F230"/>
  <c r="E230"/>
  <c r="D230"/>
  <c r="L227"/>
  <c r="K227"/>
  <c r="J227"/>
  <c r="I227"/>
  <c r="H227"/>
  <c r="G227"/>
  <c r="F227"/>
  <c r="E227"/>
  <c r="D227"/>
  <c r="P224"/>
  <c r="L224"/>
  <c r="K224"/>
  <c r="J224"/>
  <c r="I224"/>
  <c r="H224"/>
  <c r="G224"/>
  <c r="F224"/>
  <c r="E224"/>
  <c r="D224"/>
  <c r="L221"/>
  <c r="K221"/>
  <c r="J221"/>
  <c r="I221"/>
  <c r="H221"/>
  <c r="G221"/>
  <c r="F221"/>
  <c r="E221"/>
  <c r="D221"/>
  <c r="P218"/>
  <c r="L218"/>
  <c r="K218"/>
  <c r="J218"/>
  <c r="I218"/>
  <c r="H218"/>
  <c r="G218"/>
  <c r="F218"/>
  <c r="E218"/>
  <c r="D218"/>
  <c r="L215"/>
  <c r="K215"/>
  <c r="J215"/>
  <c r="I215"/>
  <c r="H215"/>
  <c r="G215"/>
  <c r="F215"/>
  <c r="E215"/>
  <c r="D215"/>
  <c r="P212"/>
  <c r="L212"/>
  <c r="K212"/>
  <c r="J212"/>
  <c r="I212"/>
  <c r="H212"/>
  <c r="G212"/>
  <c r="F212"/>
  <c r="E212"/>
  <c r="D212"/>
  <c r="L209"/>
  <c r="K209"/>
  <c r="J209"/>
  <c r="I209"/>
  <c r="H209"/>
  <c r="G209"/>
  <c r="F209"/>
  <c r="E209"/>
  <c r="D209"/>
  <c r="P206"/>
  <c r="L206"/>
  <c r="K206"/>
  <c r="J206"/>
  <c r="I206"/>
  <c r="H206"/>
  <c r="G206"/>
  <c r="F206"/>
  <c r="E206"/>
  <c r="D206"/>
  <c r="L203"/>
  <c r="K203"/>
  <c r="J203"/>
  <c r="I203"/>
  <c r="H203"/>
  <c r="G203"/>
  <c r="F203"/>
  <c r="E203"/>
  <c r="D203"/>
  <c r="P200"/>
  <c r="L200"/>
  <c r="K200"/>
  <c r="J200"/>
  <c r="I200"/>
  <c r="H200"/>
  <c r="G200"/>
  <c r="F200"/>
  <c r="E200"/>
  <c r="D200"/>
  <c r="L197"/>
  <c r="K197"/>
  <c r="J197"/>
  <c r="I197"/>
  <c r="H197"/>
  <c r="G197"/>
  <c r="F197"/>
  <c r="E197"/>
  <c r="D197"/>
  <c r="P194"/>
  <c r="L194"/>
  <c r="K194"/>
  <c r="J194"/>
  <c r="I194"/>
  <c r="H194"/>
  <c r="G194"/>
  <c r="F194"/>
  <c r="E194"/>
  <c r="D194"/>
  <c r="L191"/>
  <c r="K191"/>
  <c r="J191"/>
  <c r="I191"/>
  <c r="H191"/>
  <c r="G191"/>
  <c r="F191"/>
  <c r="E191"/>
  <c r="D191"/>
  <c r="P188"/>
  <c r="L188"/>
  <c r="K188"/>
  <c r="J188"/>
  <c r="I188"/>
  <c r="H188"/>
  <c r="G188"/>
  <c r="F188"/>
  <c r="E188"/>
  <c r="D188"/>
  <c r="L185"/>
  <c r="K185"/>
  <c r="J185"/>
  <c r="I185"/>
  <c r="H185"/>
  <c r="G185"/>
  <c r="F185"/>
  <c r="E185"/>
  <c r="D185"/>
  <c r="P182"/>
  <c r="L182"/>
  <c r="K182"/>
  <c r="J182"/>
  <c r="I182"/>
  <c r="H182"/>
  <c r="G182"/>
  <c r="F182"/>
  <c r="E182"/>
  <c r="D182"/>
  <c r="L179"/>
  <c r="K179"/>
  <c r="J179"/>
  <c r="I179"/>
  <c r="H179"/>
  <c r="G179"/>
  <c r="F179"/>
  <c r="E179"/>
  <c r="D179"/>
  <c r="P176"/>
  <c r="L176"/>
  <c r="K176"/>
  <c r="J176"/>
  <c r="I176"/>
  <c r="H176"/>
  <c r="G176"/>
  <c r="F176"/>
  <c r="E176"/>
  <c r="D176"/>
  <c r="L173"/>
  <c r="K173"/>
  <c r="J173"/>
  <c r="I173"/>
  <c r="H173"/>
  <c r="G173"/>
  <c r="F173"/>
  <c r="E173"/>
  <c r="D173"/>
  <c r="P170"/>
  <c r="L170"/>
  <c r="K170"/>
  <c r="J170"/>
  <c r="I170"/>
  <c r="H170"/>
  <c r="G170"/>
  <c r="F170"/>
  <c r="E170"/>
  <c r="D170"/>
  <c r="L167"/>
  <c r="K167"/>
  <c r="J167"/>
  <c r="I167"/>
  <c r="H167"/>
  <c r="G167"/>
  <c r="F167"/>
  <c r="E167"/>
  <c r="D167"/>
  <c r="P164"/>
  <c r="L164"/>
  <c r="K164"/>
  <c r="J164"/>
  <c r="I164"/>
  <c r="H164"/>
  <c r="G164"/>
  <c r="F164"/>
  <c r="E164"/>
  <c r="D164"/>
  <c r="L161"/>
  <c r="K161"/>
  <c r="J161"/>
  <c r="I161"/>
  <c r="H161"/>
  <c r="G161"/>
  <c r="F161"/>
  <c r="E161"/>
  <c r="D161"/>
  <c r="P158"/>
  <c r="L158"/>
  <c r="K158"/>
  <c r="J158"/>
  <c r="I158"/>
  <c r="H158"/>
  <c r="G158"/>
  <c r="F158"/>
  <c r="E158"/>
  <c r="D158"/>
  <c r="L155"/>
  <c r="K155"/>
  <c r="J155"/>
  <c r="I155"/>
  <c r="H155"/>
  <c r="G155"/>
  <c r="F155"/>
  <c r="E155"/>
  <c r="D155"/>
  <c r="P152"/>
  <c r="L152"/>
  <c r="K152"/>
  <c r="J152"/>
  <c r="I152"/>
  <c r="H152"/>
  <c r="G152"/>
  <c r="F152"/>
  <c r="E152"/>
  <c r="D152"/>
  <c r="L149"/>
  <c r="K149"/>
  <c r="J149"/>
  <c r="I149"/>
  <c r="H149"/>
  <c r="G149"/>
  <c r="F149"/>
  <c r="E149"/>
  <c r="D149"/>
  <c r="P146"/>
  <c r="L146"/>
  <c r="K146"/>
  <c r="J146"/>
  <c r="I146"/>
  <c r="H146"/>
  <c r="G146"/>
  <c r="F146"/>
  <c r="E146"/>
  <c r="D146"/>
  <c r="L143"/>
  <c r="K143"/>
  <c r="J143"/>
  <c r="I143"/>
  <c r="H143"/>
  <c r="G143"/>
  <c r="F143"/>
  <c r="E143"/>
  <c r="D143"/>
  <c r="P140"/>
  <c r="L140"/>
  <c r="K140"/>
  <c r="J140"/>
  <c r="I140"/>
  <c r="H140"/>
  <c r="G140"/>
  <c r="F140"/>
  <c r="E140"/>
  <c r="D140"/>
  <c r="L137"/>
  <c r="K137"/>
  <c r="J137"/>
  <c r="I137"/>
  <c r="H137"/>
  <c r="G137"/>
  <c r="F137"/>
  <c r="E137"/>
  <c r="D137"/>
  <c r="P134"/>
  <c r="L134"/>
  <c r="K134"/>
  <c r="J134"/>
  <c r="I134"/>
  <c r="H134"/>
  <c r="G134"/>
  <c r="F134"/>
  <c r="E134"/>
  <c r="D134"/>
  <c r="L131"/>
  <c r="K131"/>
  <c r="J131"/>
  <c r="I131"/>
  <c r="H131"/>
  <c r="G131"/>
  <c r="F131"/>
  <c r="E131"/>
  <c r="D131"/>
  <c r="P128"/>
  <c r="L128"/>
  <c r="K128"/>
  <c r="J128"/>
  <c r="I128"/>
  <c r="H128"/>
  <c r="G128"/>
  <c r="F128"/>
  <c r="E128"/>
  <c r="D128"/>
  <c r="L125"/>
  <c r="K125"/>
  <c r="J125"/>
  <c r="I125"/>
  <c r="H125"/>
  <c r="G125"/>
  <c r="F125"/>
  <c r="E125"/>
  <c r="D125"/>
  <c r="P122"/>
  <c r="L122"/>
  <c r="K122"/>
  <c r="J122"/>
  <c r="I122"/>
  <c r="H122"/>
  <c r="G122"/>
  <c r="F122"/>
  <c r="E122"/>
  <c r="D122"/>
  <c r="L119"/>
  <c r="K119"/>
  <c r="J119"/>
  <c r="I119"/>
  <c r="H119"/>
  <c r="G119"/>
  <c r="F119"/>
  <c r="E119"/>
  <c r="D119"/>
  <c r="P116"/>
  <c r="L116"/>
  <c r="K116"/>
  <c r="J116"/>
  <c r="I116"/>
  <c r="H116"/>
  <c r="G116"/>
  <c r="F116"/>
  <c r="E116"/>
  <c r="D116"/>
  <c r="L113"/>
  <c r="K113"/>
  <c r="J113"/>
  <c r="I113"/>
  <c r="H113"/>
  <c r="G113"/>
  <c r="F113"/>
  <c r="E113"/>
  <c r="D113"/>
  <c r="P110"/>
  <c r="L110"/>
  <c r="K110"/>
  <c r="J110"/>
  <c r="I110"/>
  <c r="H110"/>
  <c r="G110"/>
  <c r="F110"/>
  <c r="E110"/>
  <c r="D110"/>
  <c r="L107"/>
  <c r="K107"/>
  <c r="J107"/>
  <c r="I107"/>
  <c r="H107"/>
  <c r="G107"/>
  <c r="F107"/>
  <c r="E107"/>
  <c r="D107"/>
  <c r="P104"/>
  <c r="L104"/>
  <c r="K104"/>
  <c r="J104"/>
  <c r="I104"/>
  <c r="H104"/>
  <c r="G104"/>
  <c r="F104"/>
  <c r="E104"/>
  <c r="D104"/>
  <c r="L101"/>
  <c r="K101"/>
  <c r="J101"/>
  <c r="I101"/>
  <c r="H101"/>
  <c r="G101"/>
  <c r="F101"/>
  <c r="E101"/>
  <c r="D101"/>
  <c r="P98"/>
  <c r="L98"/>
  <c r="K98"/>
  <c r="J98"/>
  <c r="I98"/>
  <c r="H98"/>
  <c r="G98"/>
  <c r="F98"/>
  <c r="E98"/>
  <c r="D98"/>
  <c r="L95"/>
  <c r="K95"/>
  <c r="J95"/>
  <c r="I95"/>
  <c r="H95"/>
  <c r="G95"/>
  <c r="F95"/>
  <c r="E95"/>
  <c r="D95"/>
  <c r="P92"/>
  <c r="L92"/>
  <c r="K92"/>
  <c r="J92"/>
  <c r="I92"/>
  <c r="H92"/>
  <c r="G92"/>
  <c r="F92"/>
  <c r="E92"/>
  <c r="D92"/>
  <c r="L89"/>
  <c r="K89"/>
  <c r="J89"/>
  <c r="I89"/>
  <c r="H89"/>
  <c r="G89"/>
  <c r="F89"/>
  <c r="E89"/>
  <c r="D89"/>
  <c r="P86"/>
  <c r="L86"/>
  <c r="K86"/>
  <c r="J86"/>
  <c r="I86"/>
  <c r="H86"/>
  <c r="G86"/>
  <c r="F86"/>
  <c r="E86"/>
  <c r="D86"/>
  <c r="L83"/>
  <c r="K83"/>
  <c r="J83"/>
  <c r="I83"/>
  <c r="H83"/>
  <c r="G83"/>
  <c r="F83"/>
  <c r="E83"/>
  <c r="D83"/>
  <c r="P80"/>
  <c r="L80"/>
  <c r="K80"/>
  <c r="J80"/>
  <c r="I80"/>
  <c r="H80"/>
  <c r="G80"/>
  <c r="F80"/>
  <c r="E80"/>
  <c r="D80"/>
  <c r="L77"/>
  <c r="K77"/>
  <c r="J77"/>
  <c r="I77"/>
  <c r="H77"/>
  <c r="G77"/>
  <c r="F77"/>
  <c r="E77"/>
  <c r="D77"/>
  <c r="P74"/>
  <c r="L74"/>
  <c r="K74"/>
  <c r="J74"/>
  <c r="I74"/>
  <c r="H74"/>
  <c r="G74"/>
  <c r="F74"/>
  <c r="E74"/>
  <c r="D74"/>
  <c r="L71"/>
  <c r="K71"/>
  <c r="J71"/>
  <c r="I71"/>
  <c r="H71"/>
  <c r="G71"/>
  <c r="F71"/>
  <c r="E71"/>
  <c r="D71"/>
  <c r="P68"/>
  <c r="L68"/>
  <c r="K68"/>
  <c r="J68"/>
  <c r="I68"/>
  <c r="H68"/>
  <c r="G68"/>
  <c r="F68"/>
  <c r="E68"/>
  <c r="D68"/>
  <c r="L65"/>
  <c r="K65"/>
  <c r="J65"/>
  <c r="I65"/>
  <c r="H65"/>
  <c r="G65"/>
  <c r="F65"/>
  <c r="E65"/>
  <c r="D65"/>
  <c r="P62"/>
  <c r="L62"/>
  <c r="K62"/>
  <c r="J62"/>
  <c r="I62"/>
  <c r="H62"/>
  <c r="G62"/>
  <c r="F62"/>
  <c r="E62"/>
  <c r="D62"/>
  <c r="L59"/>
  <c r="K59"/>
  <c r="J59"/>
  <c r="I59"/>
  <c r="H59"/>
  <c r="G59"/>
  <c r="F59"/>
  <c r="E59"/>
  <c r="D59"/>
  <c r="P56"/>
  <c r="L56"/>
  <c r="K56"/>
  <c r="J56"/>
  <c r="I56"/>
  <c r="H56"/>
  <c r="G56"/>
  <c r="F56"/>
  <c r="E56"/>
  <c r="D56"/>
  <c r="L53"/>
  <c r="K53"/>
  <c r="J53"/>
  <c r="I53"/>
  <c r="H53"/>
  <c r="G53"/>
  <c r="F53"/>
  <c r="E53"/>
  <c r="D53"/>
  <c r="P50"/>
  <c r="L50"/>
  <c r="K50"/>
  <c r="J50"/>
  <c r="I50"/>
  <c r="H50"/>
  <c r="G50"/>
  <c r="F50"/>
  <c r="E50"/>
  <c r="D50"/>
  <c r="L47"/>
  <c r="K47"/>
  <c r="J47"/>
  <c r="I47"/>
  <c r="H47"/>
  <c r="G47"/>
  <c r="F47"/>
  <c r="E47"/>
  <c r="D47"/>
  <c r="P44"/>
  <c r="L44"/>
  <c r="K44"/>
  <c r="J44"/>
  <c r="I44"/>
  <c r="H44"/>
  <c r="G44"/>
  <c r="F44"/>
  <c r="E44"/>
  <c r="D44"/>
  <c r="L41"/>
  <c r="K41"/>
  <c r="J41"/>
  <c r="I41"/>
  <c r="H41"/>
  <c r="G41"/>
  <c r="F41"/>
  <c r="E41"/>
  <c r="D41"/>
  <c r="P38"/>
  <c r="L38"/>
  <c r="K38"/>
  <c r="J38"/>
  <c r="I38"/>
  <c r="H38"/>
  <c r="G38"/>
  <c r="F38"/>
  <c r="E38"/>
  <c r="D38"/>
  <c r="P35"/>
  <c r="L35"/>
  <c r="K35"/>
  <c r="J35"/>
  <c r="I35"/>
  <c r="H35"/>
  <c r="G35"/>
  <c r="F35"/>
  <c r="E35"/>
  <c r="D35"/>
  <c r="L32"/>
  <c r="K32"/>
  <c r="J32"/>
  <c r="I32"/>
  <c r="H32"/>
  <c r="G32"/>
  <c r="F32"/>
  <c r="E32"/>
  <c r="D32"/>
  <c r="P29"/>
  <c r="L29"/>
  <c r="K29"/>
  <c r="J29"/>
  <c r="I29"/>
  <c r="H29"/>
  <c r="G29"/>
  <c r="F29"/>
  <c r="E29"/>
  <c r="D29"/>
  <c r="L26"/>
  <c r="K26"/>
  <c r="J26"/>
  <c r="I26"/>
  <c r="H26"/>
  <c r="G26"/>
  <c r="F26"/>
  <c r="E26"/>
  <c r="D26"/>
  <c r="P23"/>
  <c r="L23"/>
  <c r="K23"/>
  <c r="J23"/>
  <c r="I23"/>
  <c r="H23"/>
  <c r="G23"/>
  <c r="F23"/>
  <c r="E23"/>
  <c r="D23"/>
  <c r="L20"/>
  <c r="K20"/>
  <c r="J20"/>
  <c r="I20"/>
  <c r="H20"/>
  <c r="G20"/>
  <c r="F20"/>
  <c r="E20"/>
  <c r="D20"/>
  <c r="P17"/>
  <c r="L17"/>
  <c r="K17"/>
  <c r="J17"/>
  <c r="I17"/>
  <c r="H17"/>
  <c r="G17"/>
  <c r="F17"/>
  <c r="E17"/>
  <c r="D17"/>
  <c r="R2234" i="5" l="1"/>
  <c r="S2234" s="1"/>
  <c r="R2168"/>
  <c r="S2168" s="1"/>
  <c r="R2261"/>
  <c r="S2261" s="1"/>
  <c r="R2240"/>
  <c r="S2240" s="1"/>
  <c r="R2237"/>
  <c r="S2237" s="1"/>
  <c r="R2267"/>
  <c r="S2267" s="1"/>
  <c r="R2216"/>
  <c r="S2216" s="1"/>
  <c r="R2264"/>
  <c r="S2264" s="1"/>
  <c r="S2243"/>
  <c r="Q15" i="12"/>
  <c r="R2222" i="5"/>
  <c r="S2222" s="1"/>
  <c r="R2105"/>
  <c r="S2105" s="1"/>
  <c r="R2132"/>
  <c r="S2132" s="1"/>
  <c r="R2246"/>
  <c r="S2246" s="1"/>
  <c r="R2249"/>
  <c r="S2249" s="1"/>
  <c r="R2141"/>
  <c r="S2141" s="1"/>
  <c r="R2153"/>
  <c r="S2153" s="1"/>
  <c r="R2225"/>
  <c r="S2225" s="1"/>
  <c r="R2270"/>
  <c r="S2270" s="1"/>
  <c r="R2174"/>
  <c r="S2174" s="1"/>
  <c r="S18" i="12"/>
  <c r="R2177" i="5"/>
  <c r="S2177" s="1"/>
  <c r="R2075"/>
  <c r="S2075" s="1"/>
  <c r="R2150"/>
  <c r="S2150" s="1"/>
  <c r="R2207"/>
  <c r="S2207" s="1"/>
  <c r="R2219"/>
  <c r="S2219" s="1"/>
  <c r="R2204"/>
  <c r="S2204" s="1"/>
  <c r="R2090"/>
  <c r="S2090" s="1"/>
  <c r="R2108"/>
  <c r="S2108" s="1"/>
  <c r="R2201"/>
  <c r="S2201" s="1"/>
  <c r="R2228"/>
  <c r="S2228" s="1"/>
  <c r="R2213"/>
  <c r="S2213" s="1"/>
  <c r="R2120"/>
  <c r="S2120" s="1"/>
  <c r="R2117"/>
  <c r="S2117" s="1"/>
  <c r="R2144"/>
  <c r="S2144" s="1"/>
  <c r="R2189"/>
  <c r="S2189" s="1"/>
  <c r="R2198"/>
  <c r="S2198" s="1"/>
  <c r="R2231"/>
  <c r="S2231" s="1"/>
  <c r="R2195"/>
  <c r="S2195" s="1"/>
  <c r="R2183"/>
  <c r="S2183" s="1"/>
  <c r="R2180"/>
  <c r="S2180" s="1"/>
  <c r="R2165"/>
  <c r="S2165" s="1"/>
  <c r="R2069"/>
  <c r="S2069" s="1"/>
  <c r="R2186"/>
  <c r="S2186" s="1"/>
  <c r="R2171"/>
  <c r="S2171" s="1"/>
  <c r="R2210"/>
  <c r="S2210" s="1"/>
  <c r="R2192"/>
  <c r="S2192" s="1"/>
  <c r="R2066"/>
  <c r="S2066" s="1"/>
  <c r="R2102"/>
  <c r="S2102" s="1"/>
  <c r="R2087"/>
  <c r="S2087" s="1"/>
  <c r="R2135"/>
  <c r="S2135" s="1"/>
  <c r="R2156"/>
  <c r="S2156" s="1"/>
  <c r="R2138"/>
  <c r="S2138" s="1"/>
  <c r="R2093"/>
  <c r="S2093" s="1"/>
  <c r="R2078"/>
  <c r="S2078" s="1"/>
  <c r="R2114"/>
  <c r="S2114" s="1"/>
  <c r="R2129"/>
  <c r="S2129" s="1"/>
  <c r="R2147"/>
  <c r="S2147" s="1"/>
  <c r="R2159"/>
  <c r="S2159" s="1"/>
  <c r="R2084"/>
  <c r="S2084" s="1"/>
  <c r="R2057"/>
  <c r="S2057" s="1"/>
  <c r="R2111"/>
  <c r="S2111" s="1"/>
  <c r="R2162"/>
  <c r="S2162" s="1"/>
  <c r="R2081"/>
  <c r="S2081" s="1"/>
  <c r="R2123"/>
  <c r="S2123" s="1"/>
  <c r="R2126"/>
  <c r="S2126" s="1"/>
  <c r="Q60" i="12"/>
  <c r="R2060" i="5"/>
  <c r="S2060" s="1"/>
  <c r="R2099"/>
  <c r="S2099" s="1"/>
  <c r="R2063"/>
  <c r="S2063" s="1"/>
  <c r="R2096"/>
  <c r="S2096" s="1"/>
  <c r="R2072"/>
  <c r="S2072" s="1"/>
  <c r="R2042"/>
  <c r="S2042" s="1"/>
  <c r="S1775"/>
  <c r="R1922"/>
  <c r="S1922" s="1"/>
  <c r="R2039"/>
  <c r="S2039" s="1"/>
  <c r="R2021"/>
  <c r="S2021" s="1"/>
  <c r="R2030"/>
  <c r="S2030" s="1"/>
  <c r="R1862"/>
  <c r="S1862" s="1"/>
  <c r="R2012"/>
  <c r="S2012" s="1"/>
  <c r="R2045"/>
  <c r="S2045" s="1"/>
  <c r="R1991"/>
  <c r="S1991" s="1"/>
  <c r="R2054"/>
  <c r="S2054" s="1"/>
  <c r="R2018"/>
  <c r="S2018" s="1"/>
  <c r="R1979"/>
  <c r="S1979" s="1"/>
  <c r="R2027"/>
  <c r="S2027" s="1"/>
  <c r="R1778"/>
  <c r="S1778" s="1"/>
  <c r="R1955"/>
  <c r="S1955" s="1"/>
  <c r="R2051"/>
  <c r="S2051" s="1"/>
  <c r="R1847"/>
  <c r="S1847" s="1"/>
  <c r="R1973"/>
  <c r="S1973" s="1"/>
  <c r="R2048"/>
  <c r="S2048" s="1"/>
  <c r="R2024"/>
  <c r="S2024" s="1"/>
  <c r="R2036"/>
  <c r="S2036" s="1"/>
  <c r="R1967"/>
  <c r="S1967" s="1"/>
  <c r="R1994"/>
  <c r="S1994" s="1"/>
  <c r="R1826"/>
  <c r="S1826" s="1"/>
  <c r="S1718"/>
  <c r="Q36" i="12"/>
  <c r="Q54"/>
  <c r="R1985" i="5"/>
  <c r="S1985" s="1"/>
  <c r="R1946"/>
  <c r="S1946" s="1"/>
  <c r="R1925"/>
  <c r="S1925" s="1"/>
  <c r="S72" i="12"/>
  <c r="R1838" i="5"/>
  <c r="S1838" s="1"/>
  <c r="R2006"/>
  <c r="S2006" s="1"/>
  <c r="R1931"/>
  <c r="S1931" s="1"/>
  <c r="R1916"/>
  <c r="S1916" s="1"/>
  <c r="R1937"/>
  <c r="S1937" s="1"/>
  <c r="R1976"/>
  <c r="S1976" s="1"/>
  <c r="R1943"/>
  <c r="S1943" s="1"/>
  <c r="R1949"/>
  <c r="S1949" s="1"/>
  <c r="R1940"/>
  <c r="S1940" s="1"/>
  <c r="S1997"/>
  <c r="S1841"/>
  <c r="R1856"/>
  <c r="S1856" s="1"/>
  <c r="R1877"/>
  <c r="S1877" s="1"/>
  <c r="R1892"/>
  <c r="S1892" s="1"/>
  <c r="R1811"/>
  <c r="S1811" s="1"/>
  <c r="R1964"/>
  <c r="S1964" s="1"/>
  <c r="R2003"/>
  <c r="S2003" s="1"/>
  <c r="R1958"/>
  <c r="S1958" s="1"/>
  <c r="R1853"/>
  <c r="S1853" s="1"/>
  <c r="R1751"/>
  <c r="S1751" s="1"/>
  <c r="R1928"/>
  <c r="S1928" s="1"/>
  <c r="S2009"/>
  <c r="R2015"/>
  <c r="S2015" s="1"/>
  <c r="R2000"/>
  <c r="S2000" s="1"/>
  <c r="R1988"/>
  <c r="S1988" s="1"/>
  <c r="R1982"/>
  <c r="S1982" s="1"/>
  <c r="R1970"/>
  <c r="S1970" s="1"/>
  <c r="R1961"/>
  <c r="S1961" s="1"/>
  <c r="R1952"/>
  <c r="S1952" s="1"/>
  <c r="R1934"/>
  <c r="S1934" s="1"/>
  <c r="R1784"/>
  <c r="S1784" s="1"/>
  <c r="R1757"/>
  <c r="S1757" s="1"/>
  <c r="R1859"/>
  <c r="S1859" s="1"/>
  <c r="R1898"/>
  <c r="S1898" s="1"/>
  <c r="R1907"/>
  <c r="S1907" s="1"/>
  <c r="R1913"/>
  <c r="S1913" s="1"/>
  <c r="R1742"/>
  <c r="S1742" s="1"/>
  <c r="R1790"/>
  <c r="S1790" s="1"/>
  <c r="R1814"/>
  <c r="S1814" s="1"/>
  <c r="R1829"/>
  <c r="S1829" s="1"/>
  <c r="R1835"/>
  <c r="S1835" s="1"/>
  <c r="R1883"/>
  <c r="S1883" s="1"/>
  <c r="R1919"/>
  <c r="S1919" s="1"/>
  <c r="Q21" i="12"/>
  <c r="R39"/>
  <c r="R42"/>
  <c r="R57"/>
  <c r="R1817" i="5"/>
  <c r="S1817" s="1"/>
  <c r="R24" i="12"/>
  <c r="R45"/>
  <c r="Q63"/>
  <c r="R1715" i="5"/>
  <c r="S1715" s="1"/>
  <c r="R1799"/>
  <c r="S1799" s="1"/>
  <c r="Q27" i="12"/>
  <c r="Q48"/>
  <c r="S48"/>
  <c r="S51"/>
  <c r="S69"/>
  <c r="R1739" i="5"/>
  <c r="S1739" s="1"/>
  <c r="R1745"/>
  <c r="S1745" s="1"/>
  <c r="R1766"/>
  <c r="S1766" s="1"/>
  <c r="R1796"/>
  <c r="S1796" s="1"/>
  <c r="R1748"/>
  <c r="S1748" s="1"/>
  <c r="R1871"/>
  <c r="S1871" s="1"/>
  <c r="R1904"/>
  <c r="S1904" s="1"/>
  <c r="R1793"/>
  <c r="S1793" s="1"/>
  <c r="R1763"/>
  <c r="S1763" s="1"/>
  <c r="R1772"/>
  <c r="S1772" s="1"/>
  <c r="R1865"/>
  <c r="S1865" s="1"/>
  <c r="S1889"/>
  <c r="R1781"/>
  <c r="S1781" s="1"/>
  <c r="R1895"/>
  <c r="S1895" s="1"/>
  <c r="R1901"/>
  <c r="S1901" s="1"/>
  <c r="R1910"/>
  <c r="S1910" s="1"/>
  <c r="R1886"/>
  <c r="S1886" s="1"/>
  <c r="R1880"/>
  <c r="S1880" s="1"/>
  <c r="R1874"/>
  <c r="S1874" s="1"/>
  <c r="R1868"/>
  <c r="S1868" s="1"/>
  <c r="R1844"/>
  <c r="S1844" s="1"/>
  <c r="R1850"/>
  <c r="S1850" s="1"/>
  <c r="R1769"/>
  <c r="S1769" s="1"/>
  <c r="R1808"/>
  <c r="S1808" s="1"/>
  <c r="R1721"/>
  <c r="S1721" s="1"/>
  <c r="S1802"/>
  <c r="R1832"/>
  <c r="S1832" s="1"/>
  <c r="R1820"/>
  <c r="S1820" s="1"/>
  <c r="R1805"/>
  <c r="S1805" s="1"/>
  <c r="R1787"/>
  <c r="S1787" s="1"/>
  <c r="R1754"/>
  <c r="S1754" s="1"/>
  <c r="R1760"/>
  <c r="S1760" s="1"/>
  <c r="R1724"/>
  <c r="S1724" s="1"/>
  <c r="R18" i="12"/>
  <c r="R21"/>
  <c r="Q24"/>
  <c r="S27"/>
  <c r="Q30"/>
  <c r="S30"/>
  <c r="S36"/>
  <c r="R51"/>
  <c r="R54"/>
  <c r="Q57"/>
  <c r="S60"/>
  <c r="R63"/>
  <c r="T63" s="1"/>
  <c r="S66"/>
  <c r="Q69"/>
  <c r="R72"/>
  <c r="S21"/>
  <c r="T54"/>
  <c r="S63"/>
  <c r="S24"/>
  <c r="S33"/>
  <c r="Q39"/>
  <c r="S39"/>
  <c r="S45"/>
  <c r="S57"/>
  <c r="R66"/>
  <c r="R69"/>
  <c r="Q72"/>
  <c r="T72" s="1"/>
  <c r="U72" s="1"/>
  <c r="S75"/>
  <c r="S15"/>
  <c r="R33"/>
  <c r="R36"/>
  <c r="T36" s="1"/>
  <c r="U36" s="1"/>
  <c r="S42"/>
  <c r="Q45"/>
  <c r="R48"/>
  <c r="T48" s="1"/>
  <c r="U48" s="1"/>
  <c r="R75"/>
  <c r="S54"/>
  <c r="O1664" i="5"/>
  <c r="O1661"/>
  <c r="Q1664"/>
  <c r="P1664"/>
  <c r="N1664"/>
  <c r="N1661"/>
  <c r="P1661"/>
  <c r="Q1661"/>
  <c r="R30" i="12"/>
  <c r="R15"/>
  <c r="T15" s="1"/>
  <c r="U15" s="1"/>
  <c r="Q18"/>
  <c r="R27"/>
  <c r="Q33"/>
  <c r="Q42"/>
  <c r="T42" s="1"/>
  <c r="U42" s="1"/>
  <c r="Q51"/>
  <c r="R60"/>
  <c r="T60" s="1"/>
  <c r="Q66"/>
  <c r="Q75"/>
  <c r="T75" s="1"/>
  <c r="U75" s="1"/>
  <c r="U60" l="1"/>
  <c r="T27"/>
  <c r="U27" s="1"/>
  <c r="T45"/>
  <c r="U45" s="1"/>
  <c r="T66"/>
  <c r="U66" s="1"/>
  <c r="T30"/>
  <c r="T57"/>
  <c r="U57" s="1"/>
  <c r="T21"/>
  <c r="T18"/>
  <c r="U18" s="1"/>
  <c r="T33"/>
  <c r="U33" s="1"/>
  <c r="T39"/>
  <c r="U39" s="1"/>
  <c r="R1664" i="5"/>
  <c r="S1664" s="1"/>
  <c r="U63" i="12"/>
  <c r="U21"/>
  <c r="T24"/>
  <c r="U24" s="1"/>
  <c r="U30"/>
  <c r="R1661" i="5"/>
  <c r="S1661" s="1"/>
  <c r="T51" i="12"/>
  <c r="U51" s="1"/>
  <c r="U54"/>
  <c r="T69"/>
  <c r="U69" s="1"/>
  <c r="M1609" i="5"/>
  <c r="L1609"/>
  <c r="K1609"/>
  <c r="J1609"/>
  <c r="I1609"/>
  <c r="H1609"/>
  <c r="G1609"/>
  <c r="F1609"/>
  <c r="E1609"/>
  <c r="M1606"/>
  <c r="L1606"/>
  <c r="K1606"/>
  <c r="J1606"/>
  <c r="I1606"/>
  <c r="H1606"/>
  <c r="G1606"/>
  <c r="F1606"/>
  <c r="E1606"/>
  <c r="M1603"/>
  <c r="L1603"/>
  <c r="K1603"/>
  <c r="J1603"/>
  <c r="I1603"/>
  <c r="H1603"/>
  <c r="G1603"/>
  <c r="F1603"/>
  <c r="E1603"/>
  <c r="M1600"/>
  <c r="L1600"/>
  <c r="K1600"/>
  <c r="J1600"/>
  <c r="I1600"/>
  <c r="H1600"/>
  <c r="G1600"/>
  <c r="F1600"/>
  <c r="E1600"/>
  <c r="M1597"/>
  <c r="L1597"/>
  <c r="K1597"/>
  <c r="J1597"/>
  <c r="I1597"/>
  <c r="H1597"/>
  <c r="G1597"/>
  <c r="F1597"/>
  <c r="E1597"/>
  <c r="M1594"/>
  <c r="L1594"/>
  <c r="K1594"/>
  <c r="J1594"/>
  <c r="I1594"/>
  <c r="H1594"/>
  <c r="G1594"/>
  <c r="F1594"/>
  <c r="E1594"/>
  <c r="M1591"/>
  <c r="L1591"/>
  <c r="K1591"/>
  <c r="J1591"/>
  <c r="I1591"/>
  <c r="H1591"/>
  <c r="G1591"/>
  <c r="F1591"/>
  <c r="E1591"/>
  <c r="M1588"/>
  <c r="L1588"/>
  <c r="K1588"/>
  <c r="J1588"/>
  <c r="I1588"/>
  <c r="H1588"/>
  <c r="G1588"/>
  <c r="F1588"/>
  <c r="E1588"/>
  <c r="M1585"/>
  <c r="L1585"/>
  <c r="K1585"/>
  <c r="J1585"/>
  <c r="I1585"/>
  <c r="H1585"/>
  <c r="G1585"/>
  <c r="F1585"/>
  <c r="E1585"/>
  <c r="M1582"/>
  <c r="L1582"/>
  <c r="K1582"/>
  <c r="J1582"/>
  <c r="I1582"/>
  <c r="H1582"/>
  <c r="G1582"/>
  <c r="F1582"/>
  <c r="E1582"/>
  <c r="M1579"/>
  <c r="L1579"/>
  <c r="K1579"/>
  <c r="J1579"/>
  <c r="I1579"/>
  <c r="H1579"/>
  <c r="G1579"/>
  <c r="F1579"/>
  <c r="E1579"/>
  <c r="M1576"/>
  <c r="L1576"/>
  <c r="K1576"/>
  <c r="J1576"/>
  <c r="I1576"/>
  <c r="H1576"/>
  <c r="G1576"/>
  <c r="F1576"/>
  <c r="E1576"/>
  <c r="M1573"/>
  <c r="L1573"/>
  <c r="K1573"/>
  <c r="J1573"/>
  <c r="I1573"/>
  <c r="H1573"/>
  <c r="G1573"/>
  <c r="F1573"/>
  <c r="E1573"/>
  <c r="M1570"/>
  <c r="L1570"/>
  <c r="K1570"/>
  <c r="J1570"/>
  <c r="I1570"/>
  <c r="H1570"/>
  <c r="G1570"/>
  <c r="F1570"/>
  <c r="E1570"/>
  <c r="M1567"/>
  <c r="L1567"/>
  <c r="K1567"/>
  <c r="J1567"/>
  <c r="I1567"/>
  <c r="H1567"/>
  <c r="G1567"/>
  <c r="F1567"/>
  <c r="E1567"/>
  <c r="M1564"/>
  <c r="L1564"/>
  <c r="K1564"/>
  <c r="J1564"/>
  <c r="I1564"/>
  <c r="H1564"/>
  <c r="G1564"/>
  <c r="F1564"/>
  <c r="E1564"/>
  <c r="M1561"/>
  <c r="L1561"/>
  <c r="K1561"/>
  <c r="J1561"/>
  <c r="I1561"/>
  <c r="H1561"/>
  <c r="G1561"/>
  <c r="F1561"/>
  <c r="E1561"/>
  <c r="M1558"/>
  <c r="L1558"/>
  <c r="K1558"/>
  <c r="J1558"/>
  <c r="I1558"/>
  <c r="H1558"/>
  <c r="G1558"/>
  <c r="F1558"/>
  <c r="E1558"/>
  <c r="M1555"/>
  <c r="L1555"/>
  <c r="K1555"/>
  <c r="J1555"/>
  <c r="I1555"/>
  <c r="H1555"/>
  <c r="G1555"/>
  <c r="F1555"/>
  <c r="E1555"/>
  <c r="M1552"/>
  <c r="L1552"/>
  <c r="K1552"/>
  <c r="J1552"/>
  <c r="I1552"/>
  <c r="H1552"/>
  <c r="G1552"/>
  <c r="F1552"/>
  <c r="E1552"/>
  <c r="M1549"/>
  <c r="L1549"/>
  <c r="K1549"/>
  <c r="J1549"/>
  <c r="I1549"/>
  <c r="H1549"/>
  <c r="G1549"/>
  <c r="F1549"/>
  <c r="E1549"/>
  <c r="M1546"/>
  <c r="L1546"/>
  <c r="K1546"/>
  <c r="J1546"/>
  <c r="I1546"/>
  <c r="H1546"/>
  <c r="G1546"/>
  <c r="F1546"/>
  <c r="E1546"/>
  <c r="M1543"/>
  <c r="L1543"/>
  <c r="K1543"/>
  <c r="J1543"/>
  <c r="I1543"/>
  <c r="H1543"/>
  <c r="G1543"/>
  <c r="F1543"/>
  <c r="E1543"/>
  <c r="M1540"/>
  <c r="L1540"/>
  <c r="K1540"/>
  <c r="J1540"/>
  <c r="I1540"/>
  <c r="H1540"/>
  <c r="G1540"/>
  <c r="F1540"/>
  <c r="E1540"/>
  <c r="M1537"/>
  <c r="L1537"/>
  <c r="K1537"/>
  <c r="J1537"/>
  <c r="I1537"/>
  <c r="H1537"/>
  <c r="G1537"/>
  <c r="F1537"/>
  <c r="E1537"/>
  <c r="M1534"/>
  <c r="L1534"/>
  <c r="K1534"/>
  <c r="J1534"/>
  <c r="I1534"/>
  <c r="H1534"/>
  <c r="G1534"/>
  <c r="F1534"/>
  <c r="E1534"/>
  <c r="M1531"/>
  <c r="L1531"/>
  <c r="K1531"/>
  <c r="J1531"/>
  <c r="I1531"/>
  <c r="H1531"/>
  <c r="G1531"/>
  <c r="F1531"/>
  <c r="E1531"/>
  <c r="M1528"/>
  <c r="L1528"/>
  <c r="K1528"/>
  <c r="J1528"/>
  <c r="I1528"/>
  <c r="H1528"/>
  <c r="G1528"/>
  <c r="F1528"/>
  <c r="E1528"/>
  <c r="M1525"/>
  <c r="L1525"/>
  <c r="K1525"/>
  <c r="J1525"/>
  <c r="I1525"/>
  <c r="H1525"/>
  <c r="G1525"/>
  <c r="F1525"/>
  <c r="E1525"/>
  <c r="M1522"/>
  <c r="L1522"/>
  <c r="K1522"/>
  <c r="J1522"/>
  <c r="I1522"/>
  <c r="H1522"/>
  <c r="G1522"/>
  <c r="F1522"/>
  <c r="E1522"/>
  <c r="M1519"/>
  <c r="L1519"/>
  <c r="K1519"/>
  <c r="J1519"/>
  <c r="I1519"/>
  <c r="H1519"/>
  <c r="G1519"/>
  <c r="F1519"/>
  <c r="E1519"/>
  <c r="M1516"/>
  <c r="L1516"/>
  <c r="K1516"/>
  <c r="J1516"/>
  <c r="I1516"/>
  <c r="H1516"/>
  <c r="G1516"/>
  <c r="F1516"/>
  <c r="E1516"/>
  <c r="M1513"/>
  <c r="L1513"/>
  <c r="K1513"/>
  <c r="J1513"/>
  <c r="I1513"/>
  <c r="H1513"/>
  <c r="G1513"/>
  <c r="F1513"/>
  <c r="E1513"/>
  <c r="M1510"/>
  <c r="L1510"/>
  <c r="K1510"/>
  <c r="J1510"/>
  <c r="I1510"/>
  <c r="H1510"/>
  <c r="G1510"/>
  <c r="F1510"/>
  <c r="E1510"/>
  <c r="M1507"/>
  <c r="L1507"/>
  <c r="K1507"/>
  <c r="J1507"/>
  <c r="I1507"/>
  <c r="H1507"/>
  <c r="G1507"/>
  <c r="F1507"/>
  <c r="E1507"/>
  <c r="M1504"/>
  <c r="L1504"/>
  <c r="K1504"/>
  <c r="J1504"/>
  <c r="I1504"/>
  <c r="H1504"/>
  <c r="G1504"/>
  <c r="F1504"/>
  <c r="E1504"/>
  <c r="M1501"/>
  <c r="L1501"/>
  <c r="K1501"/>
  <c r="J1501"/>
  <c r="I1501"/>
  <c r="H1501"/>
  <c r="G1501"/>
  <c r="F1501"/>
  <c r="E1501"/>
  <c r="M1498"/>
  <c r="L1498"/>
  <c r="K1498"/>
  <c r="J1498"/>
  <c r="I1498"/>
  <c r="H1498"/>
  <c r="G1498"/>
  <c r="F1498"/>
  <c r="E1498"/>
  <c r="M1495"/>
  <c r="L1495"/>
  <c r="K1495"/>
  <c r="J1495"/>
  <c r="I1495"/>
  <c r="H1495"/>
  <c r="G1495"/>
  <c r="F1495"/>
  <c r="E1495"/>
  <c r="M1492"/>
  <c r="L1492"/>
  <c r="K1492"/>
  <c r="J1492"/>
  <c r="I1492"/>
  <c r="H1492"/>
  <c r="G1492"/>
  <c r="F1492"/>
  <c r="E1492"/>
  <c r="M1489"/>
  <c r="L1489"/>
  <c r="K1489"/>
  <c r="J1489"/>
  <c r="I1489"/>
  <c r="H1489"/>
  <c r="G1489"/>
  <c r="F1489"/>
  <c r="E1489"/>
  <c r="M1486"/>
  <c r="L1486"/>
  <c r="K1486"/>
  <c r="J1486"/>
  <c r="I1486"/>
  <c r="H1486"/>
  <c r="G1486"/>
  <c r="F1486"/>
  <c r="E1486"/>
  <c r="M1483"/>
  <c r="L1483"/>
  <c r="K1483"/>
  <c r="J1483"/>
  <c r="I1483"/>
  <c r="H1483"/>
  <c r="G1483"/>
  <c r="F1483"/>
  <c r="E1483"/>
  <c r="M1480"/>
  <c r="L1480"/>
  <c r="K1480"/>
  <c r="J1480"/>
  <c r="I1480"/>
  <c r="H1480"/>
  <c r="G1480"/>
  <c r="F1480"/>
  <c r="E1480"/>
  <c r="M1477"/>
  <c r="L1477"/>
  <c r="K1477"/>
  <c r="J1477"/>
  <c r="I1477"/>
  <c r="H1477"/>
  <c r="G1477"/>
  <c r="F1477"/>
  <c r="E1477"/>
  <c r="M1474"/>
  <c r="L1474"/>
  <c r="K1474"/>
  <c r="J1474"/>
  <c r="I1474"/>
  <c r="H1474"/>
  <c r="G1474"/>
  <c r="F1474"/>
  <c r="E1474"/>
  <c r="M1471"/>
  <c r="L1471"/>
  <c r="K1471"/>
  <c r="J1471"/>
  <c r="I1471"/>
  <c r="H1471"/>
  <c r="G1471"/>
  <c r="F1471"/>
  <c r="E1471"/>
  <c r="M1468"/>
  <c r="L1468"/>
  <c r="K1468"/>
  <c r="J1468"/>
  <c r="I1468"/>
  <c r="H1468"/>
  <c r="G1468"/>
  <c r="F1468"/>
  <c r="E1468"/>
  <c r="M1465"/>
  <c r="L1465"/>
  <c r="K1465"/>
  <c r="J1465"/>
  <c r="I1465"/>
  <c r="H1465"/>
  <c r="G1465"/>
  <c r="F1465"/>
  <c r="E1465"/>
  <c r="M1462"/>
  <c r="L1462"/>
  <c r="K1462"/>
  <c r="J1462"/>
  <c r="I1462"/>
  <c r="H1462"/>
  <c r="G1462"/>
  <c r="F1462"/>
  <c r="E1462"/>
  <c r="M1459"/>
  <c r="L1459"/>
  <c r="K1459"/>
  <c r="J1459"/>
  <c r="I1459"/>
  <c r="H1459"/>
  <c r="G1459"/>
  <c r="F1459"/>
  <c r="E1459"/>
  <c r="M1456"/>
  <c r="L1456"/>
  <c r="K1456"/>
  <c r="J1456"/>
  <c r="I1456"/>
  <c r="H1456"/>
  <c r="G1456"/>
  <c r="F1456"/>
  <c r="E1456"/>
  <c r="M1453"/>
  <c r="L1453"/>
  <c r="K1453"/>
  <c r="J1453"/>
  <c r="I1453"/>
  <c r="H1453"/>
  <c r="G1453"/>
  <c r="F1453"/>
  <c r="E1453"/>
  <c r="M1450"/>
  <c r="L1450"/>
  <c r="K1450"/>
  <c r="J1450"/>
  <c r="I1450"/>
  <c r="H1450"/>
  <c r="G1450"/>
  <c r="F1450"/>
  <c r="E1450"/>
  <c r="M1447"/>
  <c r="L1447"/>
  <c r="K1447"/>
  <c r="J1447"/>
  <c r="I1447"/>
  <c r="H1447"/>
  <c r="G1447"/>
  <c r="F1447"/>
  <c r="E1447"/>
  <c r="M1444"/>
  <c r="L1444"/>
  <c r="K1444"/>
  <c r="J1444"/>
  <c r="I1444"/>
  <c r="H1444"/>
  <c r="G1444"/>
  <c r="F1444"/>
  <c r="E1444"/>
  <c r="M1441"/>
  <c r="L1441"/>
  <c r="K1441"/>
  <c r="J1441"/>
  <c r="I1441"/>
  <c r="H1441"/>
  <c r="G1441"/>
  <c r="F1441"/>
  <c r="E1441"/>
  <c r="M1438"/>
  <c r="L1438"/>
  <c r="K1438"/>
  <c r="J1438"/>
  <c r="I1438"/>
  <c r="H1438"/>
  <c r="G1438"/>
  <c r="F1438"/>
  <c r="E1438"/>
  <c r="M1435"/>
  <c r="L1435"/>
  <c r="K1435"/>
  <c r="J1435"/>
  <c r="I1435"/>
  <c r="H1435"/>
  <c r="G1435"/>
  <c r="F1435"/>
  <c r="E1435"/>
  <c r="M1432"/>
  <c r="L1432"/>
  <c r="K1432"/>
  <c r="J1432"/>
  <c r="I1432"/>
  <c r="H1432"/>
  <c r="G1432"/>
  <c r="F1432"/>
  <c r="E1432"/>
  <c r="M1429"/>
  <c r="L1429"/>
  <c r="K1429"/>
  <c r="J1429"/>
  <c r="I1429"/>
  <c r="H1429"/>
  <c r="G1429"/>
  <c r="F1429"/>
  <c r="E1429"/>
  <c r="M1426"/>
  <c r="L1426"/>
  <c r="K1426"/>
  <c r="J1426"/>
  <c r="I1426"/>
  <c r="H1426"/>
  <c r="G1426"/>
  <c r="F1426"/>
  <c r="E1426"/>
  <c r="M1423"/>
  <c r="L1423"/>
  <c r="K1423"/>
  <c r="J1423"/>
  <c r="I1423"/>
  <c r="H1423"/>
  <c r="G1423"/>
  <c r="F1423"/>
  <c r="E1423"/>
  <c r="M1420"/>
  <c r="L1420"/>
  <c r="K1420"/>
  <c r="J1420"/>
  <c r="I1420"/>
  <c r="H1420"/>
  <c r="G1420"/>
  <c r="F1420"/>
  <c r="E1420"/>
  <c r="M1417"/>
  <c r="L1417"/>
  <c r="K1417"/>
  <c r="J1417"/>
  <c r="I1417"/>
  <c r="H1417"/>
  <c r="G1417"/>
  <c r="F1417"/>
  <c r="E1417"/>
  <c r="M1414"/>
  <c r="L1414"/>
  <c r="K1414"/>
  <c r="J1414"/>
  <c r="I1414"/>
  <c r="H1414"/>
  <c r="G1414"/>
  <c r="F1414"/>
  <c r="E1414"/>
  <c r="M1411"/>
  <c r="L1411"/>
  <c r="K1411"/>
  <c r="J1411"/>
  <c r="I1411"/>
  <c r="H1411"/>
  <c r="G1411"/>
  <c r="F1411"/>
  <c r="E1411"/>
  <c r="M1408"/>
  <c r="L1408"/>
  <c r="K1408"/>
  <c r="J1408"/>
  <c r="I1408"/>
  <c r="H1408"/>
  <c r="G1408"/>
  <c r="F1408"/>
  <c r="E1408"/>
  <c r="M1405"/>
  <c r="L1405"/>
  <c r="K1405"/>
  <c r="J1405"/>
  <c r="I1405"/>
  <c r="H1405"/>
  <c r="G1405"/>
  <c r="F1405"/>
  <c r="E1405"/>
  <c r="M1402"/>
  <c r="L1402"/>
  <c r="K1402"/>
  <c r="J1402"/>
  <c r="I1402"/>
  <c r="H1402"/>
  <c r="G1402"/>
  <c r="F1402"/>
  <c r="E1402"/>
  <c r="M1399"/>
  <c r="L1399"/>
  <c r="K1399"/>
  <c r="J1399"/>
  <c r="I1399"/>
  <c r="H1399"/>
  <c r="G1399"/>
  <c r="F1399"/>
  <c r="E1399"/>
  <c r="M1396"/>
  <c r="L1396"/>
  <c r="K1396"/>
  <c r="J1396"/>
  <c r="I1396"/>
  <c r="H1396"/>
  <c r="G1396"/>
  <c r="F1396"/>
  <c r="E1396"/>
  <c r="M1393"/>
  <c r="L1393"/>
  <c r="K1393"/>
  <c r="J1393"/>
  <c r="I1393"/>
  <c r="H1393"/>
  <c r="G1393"/>
  <c r="F1393"/>
  <c r="E1393"/>
  <c r="M1390"/>
  <c r="L1390"/>
  <c r="K1390"/>
  <c r="J1390"/>
  <c r="I1390"/>
  <c r="H1390"/>
  <c r="G1390"/>
  <c r="F1390"/>
  <c r="E1390"/>
  <c r="M1387"/>
  <c r="L1387"/>
  <c r="K1387"/>
  <c r="J1387"/>
  <c r="I1387"/>
  <c r="H1387"/>
  <c r="G1387"/>
  <c r="F1387"/>
  <c r="E1387"/>
  <c r="M1384"/>
  <c r="L1384"/>
  <c r="K1384"/>
  <c r="J1384"/>
  <c r="I1384"/>
  <c r="H1384"/>
  <c r="G1384"/>
  <c r="F1384"/>
  <c r="E1384"/>
  <c r="M1381"/>
  <c r="L1381"/>
  <c r="K1381"/>
  <c r="J1381"/>
  <c r="I1381"/>
  <c r="H1381"/>
  <c r="G1381"/>
  <c r="F1381"/>
  <c r="E1381"/>
  <c r="M1378"/>
  <c r="L1378"/>
  <c r="K1378"/>
  <c r="J1378"/>
  <c r="I1378"/>
  <c r="H1378"/>
  <c r="G1378"/>
  <c r="F1378"/>
  <c r="E1378"/>
  <c r="M1375"/>
  <c r="L1375"/>
  <c r="K1375"/>
  <c r="J1375"/>
  <c r="I1375"/>
  <c r="H1375"/>
  <c r="G1375"/>
  <c r="F1375"/>
  <c r="E1375"/>
  <c r="M1372"/>
  <c r="L1372"/>
  <c r="K1372"/>
  <c r="J1372"/>
  <c r="I1372"/>
  <c r="H1372"/>
  <c r="G1372"/>
  <c r="F1372"/>
  <c r="E1372"/>
  <c r="M1369"/>
  <c r="L1369"/>
  <c r="K1369"/>
  <c r="J1369"/>
  <c r="I1369"/>
  <c r="H1369"/>
  <c r="G1369"/>
  <c r="F1369"/>
  <c r="E1369"/>
  <c r="M1366"/>
  <c r="L1366"/>
  <c r="K1366"/>
  <c r="J1366"/>
  <c r="I1366"/>
  <c r="H1366"/>
  <c r="G1366"/>
  <c r="F1366"/>
  <c r="E1366"/>
  <c r="M1363"/>
  <c r="L1363"/>
  <c r="K1363"/>
  <c r="J1363"/>
  <c r="I1363"/>
  <c r="H1363"/>
  <c r="G1363"/>
  <c r="F1363"/>
  <c r="E1363"/>
  <c r="M1360"/>
  <c r="L1360"/>
  <c r="K1360"/>
  <c r="J1360"/>
  <c r="I1360"/>
  <c r="H1360"/>
  <c r="G1360"/>
  <c r="F1360"/>
  <c r="E1360"/>
  <c r="M1357"/>
  <c r="L1357"/>
  <c r="K1357"/>
  <c r="J1357"/>
  <c r="I1357"/>
  <c r="H1357"/>
  <c r="G1357"/>
  <c r="F1357"/>
  <c r="E1357"/>
  <c r="M1354"/>
  <c r="L1354"/>
  <c r="K1354"/>
  <c r="J1354"/>
  <c r="I1354"/>
  <c r="H1354"/>
  <c r="G1354"/>
  <c r="F1354"/>
  <c r="E1354"/>
  <c r="M1351"/>
  <c r="L1351"/>
  <c r="K1351"/>
  <c r="J1351"/>
  <c r="I1351"/>
  <c r="H1351"/>
  <c r="G1351"/>
  <c r="F1351"/>
  <c r="E1351"/>
  <c r="M1348"/>
  <c r="L1348"/>
  <c r="K1348"/>
  <c r="J1348"/>
  <c r="I1348"/>
  <c r="H1348"/>
  <c r="G1348"/>
  <c r="F1348"/>
  <c r="E1348"/>
  <c r="M1345"/>
  <c r="L1345"/>
  <c r="K1345"/>
  <c r="J1345"/>
  <c r="I1345"/>
  <c r="H1345"/>
  <c r="G1345"/>
  <c r="F1345"/>
  <c r="E1345"/>
  <c r="M1342"/>
  <c r="L1342"/>
  <c r="K1342"/>
  <c r="J1342"/>
  <c r="I1342"/>
  <c r="H1342"/>
  <c r="G1342"/>
  <c r="F1342"/>
  <c r="E1342"/>
  <c r="M1339"/>
  <c r="L1339"/>
  <c r="K1339"/>
  <c r="J1339"/>
  <c r="I1339"/>
  <c r="H1339"/>
  <c r="G1339"/>
  <c r="F1339"/>
  <c r="E1339"/>
  <c r="M1336"/>
  <c r="L1336"/>
  <c r="K1336"/>
  <c r="J1336"/>
  <c r="I1336"/>
  <c r="H1336"/>
  <c r="G1336"/>
  <c r="F1336"/>
  <c r="E1336"/>
  <c r="M1333"/>
  <c r="L1333"/>
  <c r="K1333"/>
  <c r="J1333"/>
  <c r="I1333"/>
  <c r="H1333"/>
  <c r="G1333"/>
  <c r="F1333"/>
  <c r="E1333"/>
  <c r="M1330"/>
  <c r="L1330"/>
  <c r="K1330"/>
  <c r="J1330"/>
  <c r="I1330"/>
  <c r="H1330"/>
  <c r="G1330"/>
  <c r="F1330"/>
  <c r="E1330"/>
  <c r="M1327"/>
  <c r="L1327"/>
  <c r="K1327"/>
  <c r="J1327"/>
  <c r="I1327"/>
  <c r="H1327"/>
  <c r="G1327"/>
  <c r="F1327"/>
  <c r="E1327"/>
  <c r="M1324"/>
  <c r="L1324"/>
  <c r="K1324"/>
  <c r="J1324"/>
  <c r="I1324"/>
  <c r="H1324"/>
  <c r="G1324"/>
  <c r="F1324"/>
  <c r="E1324"/>
  <c r="M1321"/>
  <c r="L1321"/>
  <c r="K1321"/>
  <c r="J1321"/>
  <c r="I1321"/>
  <c r="H1321"/>
  <c r="G1321"/>
  <c r="F1321"/>
  <c r="E1321"/>
  <c r="M1318"/>
  <c r="L1318"/>
  <c r="K1318"/>
  <c r="J1318"/>
  <c r="I1318"/>
  <c r="H1318"/>
  <c r="G1318"/>
  <c r="F1318"/>
  <c r="E1318"/>
  <c r="M1315"/>
  <c r="L1315"/>
  <c r="K1315"/>
  <c r="J1315"/>
  <c r="I1315"/>
  <c r="H1315"/>
  <c r="G1315"/>
  <c r="F1315"/>
  <c r="E1315"/>
  <c r="M1312"/>
  <c r="L1312"/>
  <c r="K1312"/>
  <c r="J1312"/>
  <c r="I1312"/>
  <c r="H1312"/>
  <c r="G1312"/>
  <c r="F1312"/>
  <c r="E1312"/>
  <c r="M1309"/>
  <c r="L1309"/>
  <c r="K1309"/>
  <c r="J1309"/>
  <c r="I1309"/>
  <c r="H1309"/>
  <c r="G1309"/>
  <c r="F1309"/>
  <c r="E1309"/>
  <c r="M1306"/>
  <c r="L1306"/>
  <c r="K1306"/>
  <c r="J1306"/>
  <c r="I1306"/>
  <c r="H1306"/>
  <c r="G1306"/>
  <c r="F1306"/>
  <c r="E1306"/>
  <c r="M1303"/>
  <c r="L1303"/>
  <c r="K1303"/>
  <c r="J1303"/>
  <c r="I1303"/>
  <c r="H1303"/>
  <c r="G1303"/>
  <c r="F1303"/>
  <c r="M1300"/>
  <c r="L1300"/>
  <c r="K1300"/>
  <c r="J1300"/>
  <c r="I1300"/>
  <c r="H1300"/>
  <c r="G1300"/>
  <c r="F1300"/>
  <c r="E1300"/>
  <c r="M1297"/>
  <c r="L1297"/>
  <c r="K1297"/>
  <c r="J1297"/>
  <c r="I1297"/>
  <c r="H1297"/>
  <c r="G1297"/>
  <c r="F1297"/>
  <c r="E1297"/>
  <c r="N153" i="4"/>
  <c r="N152"/>
  <c r="N151"/>
  <c r="N150"/>
  <c r="N149"/>
  <c r="N148"/>
  <c r="N147"/>
  <c r="S45" i="11"/>
  <c r="U45"/>
  <c r="U46" s="1"/>
  <c r="T45"/>
  <c r="T46"/>
  <c r="T47" s="1"/>
  <c r="N45"/>
  <c r="N46"/>
  <c r="N47" s="1"/>
  <c r="O45"/>
  <c r="O46"/>
  <c r="O47" s="1"/>
  <c r="I45"/>
  <c r="I46"/>
  <c r="I47" s="1"/>
  <c r="J45"/>
  <c r="J46"/>
  <c r="J47" s="1"/>
  <c r="B45"/>
  <c r="B46"/>
  <c r="B47" s="1"/>
  <c r="C45"/>
  <c r="C46"/>
  <c r="C47" s="1"/>
  <c r="S46"/>
  <c r="S47" s="1"/>
  <c r="P45"/>
  <c r="P46" s="1"/>
  <c r="K45"/>
  <c r="K46" s="1"/>
  <c r="D45"/>
  <c r="D46" s="1"/>
  <c r="M1714" i="5"/>
  <c r="L1714"/>
  <c r="K1714"/>
  <c r="J1714"/>
  <c r="I1714"/>
  <c r="H1714"/>
  <c r="G1714"/>
  <c r="F1714"/>
  <c r="E1714"/>
  <c r="M1711"/>
  <c r="L1711"/>
  <c r="K1711"/>
  <c r="J1711"/>
  <c r="I1711"/>
  <c r="H1711"/>
  <c r="G1711"/>
  <c r="F1711"/>
  <c r="E1711"/>
  <c r="M1708"/>
  <c r="L1708"/>
  <c r="K1708"/>
  <c r="J1708"/>
  <c r="I1708"/>
  <c r="H1708"/>
  <c r="G1708"/>
  <c r="F1708"/>
  <c r="E1708"/>
  <c r="M1705"/>
  <c r="L1705"/>
  <c r="K1705"/>
  <c r="J1705"/>
  <c r="I1705"/>
  <c r="H1705"/>
  <c r="G1705"/>
  <c r="F1705"/>
  <c r="E1705"/>
  <c r="M1702"/>
  <c r="L1702"/>
  <c r="K1702"/>
  <c r="J1702"/>
  <c r="I1702"/>
  <c r="H1702"/>
  <c r="G1702"/>
  <c r="F1702"/>
  <c r="E1702"/>
  <c r="M1699"/>
  <c r="L1699"/>
  <c r="K1699"/>
  <c r="J1699"/>
  <c r="I1699"/>
  <c r="H1699"/>
  <c r="G1699"/>
  <c r="F1699"/>
  <c r="E1699"/>
  <c r="M1696"/>
  <c r="L1696"/>
  <c r="K1696"/>
  <c r="J1696"/>
  <c r="I1696"/>
  <c r="H1696"/>
  <c r="G1696"/>
  <c r="F1696"/>
  <c r="E1696"/>
  <c r="M1693"/>
  <c r="L1693"/>
  <c r="K1693"/>
  <c r="J1693"/>
  <c r="I1693"/>
  <c r="H1693"/>
  <c r="G1693"/>
  <c r="F1693"/>
  <c r="E1693"/>
  <c r="M1690"/>
  <c r="L1690"/>
  <c r="K1690"/>
  <c r="J1690"/>
  <c r="I1690"/>
  <c r="H1690"/>
  <c r="G1690"/>
  <c r="F1690"/>
  <c r="E1690"/>
  <c r="M1687"/>
  <c r="L1687"/>
  <c r="K1687"/>
  <c r="J1687"/>
  <c r="I1687"/>
  <c r="H1687"/>
  <c r="G1687"/>
  <c r="F1687"/>
  <c r="E1687"/>
  <c r="M1684"/>
  <c r="L1684"/>
  <c r="K1684"/>
  <c r="J1684"/>
  <c r="I1684"/>
  <c r="H1684"/>
  <c r="G1684"/>
  <c r="F1684"/>
  <c r="E1684"/>
  <c r="M1681"/>
  <c r="L1681"/>
  <c r="K1681"/>
  <c r="J1681"/>
  <c r="I1681"/>
  <c r="H1681"/>
  <c r="G1681"/>
  <c r="F1681"/>
  <c r="E1681"/>
  <c r="M1678"/>
  <c r="L1678"/>
  <c r="K1678"/>
  <c r="J1678"/>
  <c r="I1678"/>
  <c r="H1678"/>
  <c r="G1678"/>
  <c r="F1678"/>
  <c r="E1678"/>
  <c r="M1675"/>
  <c r="L1675"/>
  <c r="K1675"/>
  <c r="J1675"/>
  <c r="I1675"/>
  <c r="H1675"/>
  <c r="G1675"/>
  <c r="F1675"/>
  <c r="E1675"/>
  <c r="M1672"/>
  <c r="L1672"/>
  <c r="K1672"/>
  <c r="J1672"/>
  <c r="I1672"/>
  <c r="H1672"/>
  <c r="G1672"/>
  <c r="F1672"/>
  <c r="M1669"/>
  <c r="L1669"/>
  <c r="K1669"/>
  <c r="J1669"/>
  <c r="I1669"/>
  <c r="H1669"/>
  <c r="G1669"/>
  <c r="F1669"/>
  <c r="M1660"/>
  <c r="L1660"/>
  <c r="K1660"/>
  <c r="J1660"/>
  <c r="I1660"/>
  <c r="H1660"/>
  <c r="G1660"/>
  <c r="F1660"/>
  <c r="E1660"/>
  <c r="M1657"/>
  <c r="L1657"/>
  <c r="K1657"/>
  <c r="J1657"/>
  <c r="I1657"/>
  <c r="H1657"/>
  <c r="G1657"/>
  <c r="F1657"/>
  <c r="E1657"/>
  <c r="M1654"/>
  <c r="L1654"/>
  <c r="K1654"/>
  <c r="J1654"/>
  <c r="I1654"/>
  <c r="H1654"/>
  <c r="G1654"/>
  <c r="F1654"/>
  <c r="E1654"/>
  <c r="M1651"/>
  <c r="L1651"/>
  <c r="K1651"/>
  <c r="J1651"/>
  <c r="I1651"/>
  <c r="H1651"/>
  <c r="G1651"/>
  <c r="F1651"/>
  <c r="E1651"/>
  <c r="M1648"/>
  <c r="L1648"/>
  <c r="K1648"/>
  <c r="J1648"/>
  <c r="I1648"/>
  <c r="H1648"/>
  <c r="G1648"/>
  <c r="F1648"/>
  <c r="E1648"/>
  <c r="M1645"/>
  <c r="L1645"/>
  <c r="K1645"/>
  <c r="J1645"/>
  <c r="I1645"/>
  <c r="H1645"/>
  <c r="G1645"/>
  <c r="F1645"/>
  <c r="E1645"/>
  <c r="M1642"/>
  <c r="L1642"/>
  <c r="K1642"/>
  <c r="J1642"/>
  <c r="I1642"/>
  <c r="H1642"/>
  <c r="G1642"/>
  <c r="F1642"/>
  <c r="E1642"/>
  <c r="M1639"/>
  <c r="L1639"/>
  <c r="K1639"/>
  <c r="J1639"/>
  <c r="I1639"/>
  <c r="H1639"/>
  <c r="G1639"/>
  <c r="F1639"/>
  <c r="E1639"/>
  <c r="M1636"/>
  <c r="L1636"/>
  <c r="K1636"/>
  <c r="J1636"/>
  <c r="I1636"/>
  <c r="H1636"/>
  <c r="G1636"/>
  <c r="F1636"/>
  <c r="E1636"/>
  <c r="M1633"/>
  <c r="L1633"/>
  <c r="K1633"/>
  <c r="J1633"/>
  <c r="I1633"/>
  <c r="H1633"/>
  <c r="G1633"/>
  <c r="F1633"/>
  <c r="E1633"/>
  <c r="M1630"/>
  <c r="L1630"/>
  <c r="K1630"/>
  <c r="J1630"/>
  <c r="I1630"/>
  <c r="H1630"/>
  <c r="G1630"/>
  <c r="F1630"/>
  <c r="E1630"/>
  <c r="M1627"/>
  <c r="L1627"/>
  <c r="K1627"/>
  <c r="J1627"/>
  <c r="I1627"/>
  <c r="H1627"/>
  <c r="G1627"/>
  <c r="F1627"/>
  <c r="E1627"/>
  <c r="M1624"/>
  <c r="L1624"/>
  <c r="K1624"/>
  <c r="J1624"/>
  <c r="I1624"/>
  <c r="H1624"/>
  <c r="G1624"/>
  <c r="F1624"/>
  <c r="E1624"/>
  <c r="M1621"/>
  <c r="L1621"/>
  <c r="K1621"/>
  <c r="J1621"/>
  <c r="I1621"/>
  <c r="H1621"/>
  <c r="G1621"/>
  <c r="F1621"/>
  <c r="E1621"/>
  <c r="M1618"/>
  <c r="L1618"/>
  <c r="K1618"/>
  <c r="J1618"/>
  <c r="I1618"/>
  <c r="H1618"/>
  <c r="G1618"/>
  <c r="F1618"/>
  <c r="E1618"/>
  <c r="M1615"/>
  <c r="L1615"/>
  <c r="K1615"/>
  <c r="J1615"/>
  <c r="I1615"/>
  <c r="H1615"/>
  <c r="G1615"/>
  <c r="F1615"/>
  <c r="E1615"/>
  <c r="M1612"/>
  <c r="L1612"/>
  <c r="K1612"/>
  <c r="J1612"/>
  <c r="I1612"/>
  <c r="H1612"/>
  <c r="G1612"/>
  <c r="F1612"/>
  <c r="E1612"/>
  <c r="M1294"/>
  <c r="L1294"/>
  <c r="K1294"/>
  <c r="J1294"/>
  <c r="I1294"/>
  <c r="H1294"/>
  <c r="G1294"/>
  <c r="F1294"/>
  <c r="E1294"/>
  <c r="M1291"/>
  <c r="L1291"/>
  <c r="K1291"/>
  <c r="J1291"/>
  <c r="I1291"/>
  <c r="H1291"/>
  <c r="G1291"/>
  <c r="F1291"/>
  <c r="E1291"/>
  <c r="M1288"/>
  <c r="L1288"/>
  <c r="K1288"/>
  <c r="J1288"/>
  <c r="I1288"/>
  <c r="H1288"/>
  <c r="G1288"/>
  <c r="F1288"/>
  <c r="E1288"/>
  <c r="M1285"/>
  <c r="L1285"/>
  <c r="K1285"/>
  <c r="J1285"/>
  <c r="I1285"/>
  <c r="H1285"/>
  <c r="G1285"/>
  <c r="F1285"/>
  <c r="E1285"/>
  <c r="M1282"/>
  <c r="L1282"/>
  <c r="K1282"/>
  <c r="J1282"/>
  <c r="I1282"/>
  <c r="H1282"/>
  <c r="G1282"/>
  <c r="F1282"/>
  <c r="E1282"/>
  <c r="M1279"/>
  <c r="L1279"/>
  <c r="K1279"/>
  <c r="J1279"/>
  <c r="I1279"/>
  <c r="H1279"/>
  <c r="G1279"/>
  <c r="F1279"/>
  <c r="E1279"/>
  <c r="M1276"/>
  <c r="L1276"/>
  <c r="K1276"/>
  <c r="J1276"/>
  <c r="I1276"/>
  <c r="H1276"/>
  <c r="G1276"/>
  <c r="F1276"/>
  <c r="E1276"/>
  <c r="M1273"/>
  <c r="L1273"/>
  <c r="K1273"/>
  <c r="J1273"/>
  <c r="I1273"/>
  <c r="H1273"/>
  <c r="G1273"/>
  <c r="F1273"/>
  <c r="E1273"/>
  <c r="M1270"/>
  <c r="L1270"/>
  <c r="K1270"/>
  <c r="J1270"/>
  <c r="I1270"/>
  <c r="H1270"/>
  <c r="G1270"/>
  <c r="F1270"/>
  <c r="M1267"/>
  <c r="L1267"/>
  <c r="K1267"/>
  <c r="J1267"/>
  <c r="I1267"/>
  <c r="H1267"/>
  <c r="G1267"/>
  <c r="F1267"/>
  <c r="M1264"/>
  <c r="L1264"/>
  <c r="K1264"/>
  <c r="J1264"/>
  <c r="I1264"/>
  <c r="H1264"/>
  <c r="G1264"/>
  <c r="F1264"/>
  <c r="M1261"/>
  <c r="L1261"/>
  <c r="K1261"/>
  <c r="J1261"/>
  <c r="I1261"/>
  <c r="H1261"/>
  <c r="G1261"/>
  <c r="F1261"/>
  <c r="E1261"/>
  <c r="M1258"/>
  <c r="L1258"/>
  <c r="K1258"/>
  <c r="J1258"/>
  <c r="I1258"/>
  <c r="H1258"/>
  <c r="G1258"/>
  <c r="F1258"/>
  <c r="E1258"/>
  <c r="M1255"/>
  <c r="L1255"/>
  <c r="K1255"/>
  <c r="J1255"/>
  <c r="I1255"/>
  <c r="H1255"/>
  <c r="G1255"/>
  <c r="F1255"/>
  <c r="E1255"/>
  <c r="M1252"/>
  <c r="L1252"/>
  <c r="K1252"/>
  <c r="J1252"/>
  <c r="I1252"/>
  <c r="H1252"/>
  <c r="G1252"/>
  <c r="F1252"/>
  <c r="E1252"/>
  <c r="M1249"/>
  <c r="L1249"/>
  <c r="K1249"/>
  <c r="J1249"/>
  <c r="I1249"/>
  <c r="H1249"/>
  <c r="G1249"/>
  <c r="F1249"/>
  <c r="E1249"/>
  <c r="M1246"/>
  <c r="L1246"/>
  <c r="K1246"/>
  <c r="J1246"/>
  <c r="I1246"/>
  <c r="H1246"/>
  <c r="G1246"/>
  <c r="F1246"/>
  <c r="E1246"/>
  <c r="M1243"/>
  <c r="L1243"/>
  <c r="K1243"/>
  <c r="J1243"/>
  <c r="I1243"/>
  <c r="H1243"/>
  <c r="G1243"/>
  <c r="F1243"/>
  <c r="E1243"/>
  <c r="M1240"/>
  <c r="L1240"/>
  <c r="K1240"/>
  <c r="J1240"/>
  <c r="I1240"/>
  <c r="H1240"/>
  <c r="G1240"/>
  <c r="F1240"/>
  <c r="E1240"/>
  <c r="M1237"/>
  <c r="L1237"/>
  <c r="K1237"/>
  <c r="J1237"/>
  <c r="I1237"/>
  <c r="H1237"/>
  <c r="G1237"/>
  <c r="F1237"/>
  <c r="E1237"/>
  <c r="M1234"/>
  <c r="L1234"/>
  <c r="K1234"/>
  <c r="J1234"/>
  <c r="I1234"/>
  <c r="H1234"/>
  <c r="G1234"/>
  <c r="F1234"/>
  <c r="E1234"/>
  <c r="M1231"/>
  <c r="L1231"/>
  <c r="K1231"/>
  <c r="J1231"/>
  <c r="I1231"/>
  <c r="H1231"/>
  <c r="G1231"/>
  <c r="F1231"/>
  <c r="E1231"/>
  <c r="M1222"/>
  <c r="L1222"/>
  <c r="K1222"/>
  <c r="J1222"/>
  <c r="I1222"/>
  <c r="H1222"/>
  <c r="G1222"/>
  <c r="F1222"/>
  <c r="E1222"/>
  <c r="M1219"/>
  <c r="L1219"/>
  <c r="K1219"/>
  <c r="J1219"/>
  <c r="I1219"/>
  <c r="H1219"/>
  <c r="G1219"/>
  <c r="F1219"/>
  <c r="E1219"/>
  <c r="M1228"/>
  <c r="L1228"/>
  <c r="K1228"/>
  <c r="J1228"/>
  <c r="I1228"/>
  <c r="H1228"/>
  <c r="G1228"/>
  <c r="F1228"/>
  <c r="E1228"/>
  <c r="M1225"/>
  <c r="L1225"/>
  <c r="K1225"/>
  <c r="J1225"/>
  <c r="I1225"/>
  <c r="H1225"/>
  <c r="G1225"/>
  <c r="F1225"/>
  <c r="E1225"/>
  <c r="M1210"/>
  <c r="L1210"/>
  <c r="K1210"/>
  <c r="J1210"/>
  <c r="I1210"/>
  <c r="H1210"/>
  <c r="G1210"/>
  <c r="F1210"/>
  <c r="E1210"/>
  <c r="M1207"/>
  <c r="L1207"/>
  <c r="K1207"/>
  <c r="J1207"/>
  <c r="I1207"/>
  <c r="H1207"/>
  <c r="G1207"/>
  <c r="F1207"/>
  <c r="E1207"/>
  <c r="M1216"/>
  <c r="L1216"/>
  <c r="K1216"/>
  <c r="J1216"/>
  <c r="I1216"/>
  <c r="H1216"/>
  <c r="G1216"/>
  <c r="F1216"/>
  <c r="E1216"/>
  <c r="M1213"/>
  <c r="L1213"/>
  <c r="K1213"/>
  <c r="J1213"/>
  <c r="I1213"/>
  <c r="H1213"/>
  <c r="G1213"/>
  <c r="F1213"/>
  <c r="E1213"/>
  <c r="M1198"/>
  <c r="L1198"/>
  <c r="K1198"/>
  <c r="J1198"/>
  <c r="I1198"/>
  <c r="H1198"/>
  <c r="G1198"/>
  <c r="F1198"/>
  <c r="E1198"/>
  <c r="M1195"/>
  <c r="L1195"/>
  <c r="K1195"/>
  <c r="J1195"/>
  <c r="I1195"/>
  <c r="H1195"/>
  <c r="G1195"/>
  <c r="F1195"/>
  <c r="E1195"/>
  <c r="M1204"/>
  <c r="L1204"/>
  <c r="K1204"/>
  <c r="J1204"/>
  <c r="I1204"/>
  <c r="H1204"/>
  <c r="G1204"/>
  <c r="F1204"/>
  <c r="E1204"/>
  <c r="M1201"/>
  <c r="L1201"/>
  <c r="K1201"/>
  <c r="J1201"/>
  <c r="I1201"/>
  <c r="H1201"/>
  <c r="G1201"/>
  <c r="F1201"/>
  <c r="E1201"/>
  <c r="M1186"/>
  <c r="L1186"/>
  <c r="K1186"/>
  <c r="J1186"/>
  <c r="I1186"/>
  <c r="H1186"/>
  <c r="G1186"/>
  <c r="F1186"/>
  <c r="E1186"/>
  <c r="M1183"/>
  <c r="L1183"/>
  <c r="K1183"/>
  <c r="J1183"/>
  <c r="I1183"/>
  <c r="H1183"/>
  <c r="G1183"/>
  <c r="F1183"/>
  <c r="E1183"/>
  <c r="M1192"/>
  <c r="L1192"/>
  <c r="K1192"/>
  <c r="J1192"/>
  <c r="I1192"/>
  <c r="H1192"/>
  <c r="G1192"/>
  <c r="F1192"/>
  <c r="E1192"/>
  <c r="M1189"/>
  <c r="L1189"/>
  <c r="K1189"/>
  <c r="J1189"/>
  <c r="I1189"/>
  <c r="H1189"/>
  <c r="G1189"/>
  <c r="F1189"/>
  <c r="E1189"/>
  <c r="M1174"/>
  <c r="L1174"/>
  <c r="K1174"/>
  <c r="J1174"/>
  <c r="I1174"/>
  <c r="H1174"/>
  <c r="G1174"/>
  <c r="F1174"/>
  <c r="E1174"/>
  <c r="M1171"/>
  <c r="L1171"/>
  <c r="K1171"/>
  <c r="J1171"/>
  <c r="I1171"/>
  <c r="H1171"/>
  <c r="G1171"/>
  <c r="F1171"/>
  <c r="E1171"/>
  <c r="M1180"/>
  <c r="L1180"/>
  <c r="K1180"/>
  <c r="J1180"/>
  <c r="I1180"/>
  <c r="H1180"/>
  <c r="G1180"/>
  <c r="F1180"/>
  <c r="E1180"/>
  <c r="M1177"/>
  <c r="L1177"/>
  <c r="K1177"/>
  <c r="J1177"/>
  <c r="I1177"/>
  <c r="H1177"/>
  <c r="G1177"/>
  <c r="F1177"/>
  <c r="E1177"/>
  <c r="M1162"/>
  <c r="L1162"/>
  <c r="K1162"/>
  <c r="J1162"/>
  <c r="I1162"/>
  <c r="H1162"/>
  <c r="G1162"/>
  <c r="F1162"/>
  <c r="E1162"/>
  <c r="M1159"/>
  <c r="L1159"/>
  <c r="K1159"/>
  <c r="J1159"/>
  <c r="I1159"/>
  <c r="H1159"/>
  <c r="G1159"/>
  <c r="F1159"/>
  <c r="E1159"/>
  <c r="M1168"/>
  <c r="L1168"/>
  <c r="K1168"/>
  <c r="J1168"/>
  <c r="I1168"/>
  <c r="H1168"/>
  <c r="G1168"/>
  <c r="F1168"/>
  <c r="E1168"/>
  <c r="M1165"/>
  <c r="L1165"/>
  <c r="K1165"/>
  <c r="J1165"/>
  <c r="I1165"/>
  <c r="H1165"/>
  <c r="G1165"/>
  <c r="F1165"/>
  <c r="E1165"/>
  <c r="M1150"/>
  <c r="L1150"/>
  <c r="K1150"/>
  <c r="J1150"/>
  <c r="I1150"/>
  <c r="H1150"/>
  <c r="G1150"/>
  <c r="F1150"/>
  <c r="E1150"/>
  <c r="M1147"/>
  <c r="L1147"/>
  <c r="K1147"/>
  <c r="J1147"/>
  <c r="I1147"/>
  <c r="H1147"/>
  <c r="G1147"/>
  <c r="F1147"/>
  <c r="E1147"/>
  <c r="M1156"/>
  <c r="L1156"/>
  <c r="K1156"/>
  <c r="J1156"/>
  <c r="I1156"/>
  <c r="H1156"/>
  <c r="G1156"/>
  <c r="F1156"/>
  <c r="E1156"/>
  <c r="M1153"/>
  <c r="L1153"/>
  <c r="K1153"/>
  <c r="J1153"/>
  <c r="I1153"/>
  <c r="H1153"/>
  <c r="G1153"/>
  <c r="F1153"/>
  <c r="E1153"/>
  <c r="M1138"/>
  <c r="L1138"/>
  <c r="K1138"/>
  <c r="J1138"/>
  <c r="I1138"/>
  <c r="H1138"/>
  <c r="G1138"/>
  <c r="F1138"/>
  <c r="E1138"/>
  <c r="M1135"/>
  <c r="L1135"/>
  <c r="K1135"/>
  <c r="J1135"/>
  <c r="I1135"/>
  <c r="H1135"/>
  <c r="G1135"/>
  <c r="F1135"/>
  <c r="E1135"/>
  <c r="M1144"/>
  <c r="L1144"/>
  <c r="K1144"/>
  <c r="J1144"/>
  <c r="I1144"/>
  <c r="H1144"/>
  <c r="G1144"/>
  <c r="F1144"/>
  <c r="E1144"/>
  <c r="M1141"/>
  <c r="L1141"/>
  <c r="K1141"/>
  <c r="J1141"/>
  <c r="I1141"/>
  <c r="H1141"/>
  <c r="G1141"/>
  <c r="F1141"/>
  <c r="E1141"/>
  <c r="M1126"/>
  <c r="L1126"/>
  <c r="K1126"/>
  <c r="J1126"/>
  <c r="I1126"/>
  <c r="H1126"/>
  <c r="G1126"/>
  <c r="F1126"/>
  <c r="E1126"/>
  <c r="M1123"/>
  <c r="L1123"/>
  <c r="K1123"/>
  <c r="J1123"/>
  <c r="I1123"/>
  <c r="H1123"/>
  <c r="G1123"/>
  <c r="F1123"/>
  <c r="E1123"/>
  <c r="M1132"/>
  <c r="L1132"/>
  <c r="K1132"/>
  <c r="J1132"/>
  <c r="I1132"/>
  <c r="H1132"/>
  <c r="G1132"/>
  <c r="F1132"/>
  <c r="E1132"/>
  <c r="M1129"/>
  <c r="L1129"/>
  <c r="K1129"/>
  <c r="J1129"/>
  <c r="I1129"/>
  <c r="H1129"/>
  <c r="G1129"/>
  <c r="F1129"/>
  <c r="E1129"/>
  <c r="M1114"/>
  <c r="L1114"/>
  <c r="K1114"/>
  <c r="J1114"/>
  <c r="I1114"/>
  <c r="H1114"/>
  <c r="G1114"/>
  <c r="F1114"/>
  <c r="E1114"/>
  <c r="M1111"/>
  <c r="L1111"/>
  <c r="K1111"/>
  <c r="J1111"/>
  <c r="I1111"/>
  <c r="H1111"/>
  <c r="G1111"/>
  <c r="F1111"/>
  <c r="E1111"/>
  <c r="M1120"/>
  <c r="L1120"/>
  <c r="K1120"/>
  <c r="J1120"/>
  <c r="I1120"/>
  <c r="H1120"/>
  <c r="G1120"/>
  <c r="F1120"/>
  <c r="E1120"/>
  <c r="M1117"/>
  <c r="L1117"/>
  <c r="K1117"/>
  <c r="J1117"/>
  <c r="I1117"/>
  <c r="H1117"/>
  <c r="G1117"/>
  <c r="F1117"/>
  <c r="E1117"/>
  <c r="M1102"/>
  <c r="L1102"/>
  <c r="K1102"/>
  <c r="J1102"/>
  <c r="I1102"/>
  <c r="H1102"/>
  <c r="G1102"/>
  <c r="F1102"/>
  <c r="E1102"/>
  <c r="M1099"/>
  <c r="L1099"/>
  <c r="K1099"/>
  <c r="J1099"/>
  <c r="I1099"/>
  <c r="H1099"/>
  <c r="G1099"/>
  <c r="F1099"/>
  <c r="E1099"/>
  <c r="M1108"/>
  <c r="L1108"/>
  <c r="K1108"/>
  <c r="J1108"/>
  <c r="I1108"/>
  <c r="H1108"/>
  <c r="G1108"/>
  <c r="F1108"/>
  <c r="E1108"/>
  <c r="M1105"/>
  <c r="L1105"/>
  <c r="K1105"/>
  <c r="J1105"/>
  <c r="I1105"/>
  <c r="H1105"/>
  <c r="G1105"/>
  <c r="F1105"/>
  <c r="E1105"/>
  <c r="M1090"/>
  <c r="L1090"/>
  <c r="K1090"/>
  <c r="J1090"/>
  <c r="I1090"/>
  <c r="H1090"/>
  <c r="G1090"/>
  <c r="F1090"/>
  <c r="E1090"/>
  <c r="M1087"/>
  <c r="L1087"/>
  <c r="K1087"/>
  <c r="J1087"/>
  <c r="I1087"/>
  <c r="H1087"/>
  <c r="G1087"/>
  <c r="F1087"/>
  <c r="E1087"/>
  <c r="M1096"/>
  <c r="L1096"/>
  <c r="K1096"/>
  <c r="J1096"/>
  <c r="I1096"/>
  <c r="H1096"/>
  <c r="G1096"/>
  <c r="F1096"/>
  <c r="E1096"/>
  <c r="M1093"/>
  <c r="L1093"/>
  <c r="K1093"/>
  <c r="J1093"/>
  <c r="I1093"/>
  <c r="H1093"/>
  <c r="G1093"/>
  <c r="F1093"/>
  <c r="E1093"/>
  <c r="M1078"/>
  <c r="L1078"/>
  <c r="K1078"/>
  <c r="J1078"/>
  <c r="I1078"/>
  <c r="H1078"/>
  <c r="G1078"/>
  <c r="F1078"/>
  <c r="E1078"/>
  <c r="M1075"/>
  <c r="L1075"/>
  <c r="K1075"/>
  <c r="J1075"/>
  <c r="I1075"/>
  <c r="H1075"/>
  <c r="G1075"/>
  <c r="F1075"/>
  <c r="E1075"/>
  <c r="M1084"/>
  <c r="L1084"/>
  <c r="K1084"/>
  <c r="J1084"/>
  <c r="I1084"/>
  <c r="H1084"/>
  <c r="G1084"/>
  <c r="F1084"/>
  <c r="E1084"/>
  <c r="M1081"/>
  <c r="L1081"/>
  <c r="K1081"/>
  <c r="J1081"/>
  <c r="I1081"/>
  <c r="H1081"/>
  <c r="G1081"/>
  <c r="F1081"/>
  <c r="E1081"/>
  <c r="M1066"/>
  <c r="L1066"/>
  <c r="K1066"/>
  <c r="J1066"/>
  <c r="I1066"/>
  <c r="H1066"/>
  <c r="G1066"/>
  <c r="F1066"/>
  <c r="E1066"/>
  <c r="M1063"/>
  <c r="L1063"/>
  <c r="K1063"/>
  <c r="J1063"/>
  <c r="I1063"/>
  <c r="H1063"/>
  <c r="G1063"/>
  <c r="F1063"/>
  <c r="E1063"/>
  <c r="M1072"/>
  <c r="L1072"/>
  <c r="K1072"/>
  <c r="J1072"/>
  <c r="I1072"/>
  <c r="H1072"/>
  <c r="G1072"/>
  <c r="F1072"/>
  <c r="E1072"/>
  <c r="M1069"/>
  <c r="L1069"/>
  <c r="K1069"/>
  <c r="J1069"/>
  <c r="I1069"/>
  <c r="H1069"/>
  <c r="G1069"/>
  <c r="F1069"/>
  <c r="E1069"/>
  <c r="M1054"/>
  <c r="L1054"/>
  <c r="K1054"/>
  <c r="J1054"/>
  <c r="I1054"/>
  <c r="H1054"/>
  <c r="G1054"/>
  <c r="F1054"/>
  <c r="E1054"/>
  <c r="M1051"/>
  <c r="L1051"/>
  <c r="K1051"/>
  <c r="J1051"/>
  <c r="I1051"/>
  <c r="H1051"/>
  <c r="G1051"/>
  <c r="F1051"/>
  <c r="E1051"/>
  <c r="M1060"/>
  <c r="L1060"/>
  <c r="K1060"/>
  <c r="J1060"/>
  <c r="I1060"/>
  <c r="H1060"/>
  <c r="G1060"/>
  <c r="F1060"/>
  <c r="E1060"/>
  <c r="M1057"/>
  <c r="L1057"/>
  <c r="K1057"/>
  <c r="J1057"/>
  <c r="I1057"/>
  <c r="H1057"/>
  <c r="G1057"/>
  <c r="F1057"/>
  <c r="E1057"/>
  <c r="M1042"/>
  <c r="L1042"/>
  <c r="K1042"/>
  <c r="J1042"/>
  <c r="I1042"/>
  <c r="H1042"/>
  <c r="G1042"/>
  <c r="F1042"/>
  <c r="E1042"/>
  <c r="M1039"/>
  <c r="L1039"/>
  <c r="K1039"/>
  <c r="J1039"/>
  <c r="I1039"/>
  <c r="H1039"/>
  <c r="G1039"/>
  <c r="F1039"/>
  <c r="E1039"/>
  <c r="M1048"/>
  <c r="L1048"/>
  <c r="K1048"/>
  <c r="J1048"/>
  <c r="I1048"/>
  <c r="H1048"/>
  <c r="G1048"/>
  <c r="F1048"/>
  <c r="E1048"/>
  <c r="M1045"/>
  <c r="L1045"/>
  <c r="K1045"/>
  <c r="J1045"/>
  <c r="I1045"/>
  <c r="H1045"/>
  <c r="G1045"/>
  <c r="F1045"/>
  <c r="E1045"/>
  <c r="M1030"/>
  <c r="L1030"/>
  <c r="K1030"/>
  <c r="J1030"/>
  <c r="I1030"/>
  <c r="H1030"/>
  <c r="G1030"/>
  <c r="F1030"/>
  <c r="E1030"/>
  <c r="M1027"/>
  <c r="L1027"/>
  <c r="K1027"/>
  <c r="J1027"/>
  <c r="I1027"/>
  <c r="H1027"/>
  <c r="G1027"/>
  <c r="F1027"/>
  <c r="E1027"/>
  <c r="M1036"/>
  <c r="L1036"/>
  <c r="K1036"/>
  <c r="J1036"/>
  <c r="I1036"/>
  <c r="H1036"/>
  <c r="G1036"/>
  <c r="F1036"/>
  <c r="E1036"/>
  <c r="M1033"/>
  <c r="L1033"/>
  <c r="K1033"/>
  <c r="J1033"/>
  <c r="I1033"/>
  <c r="H1033"/>
  <c r="G1033"/>
  <c r="F1033"/>
  <c r="E1033"/>
  <c r="M1018"/>
  <c r="L1018"/>
  <c r="K1018"/>
  <c r="J1018"/>
  <c r="I1018"/>
  <c r="H1018"/>
  <c r="G1018"/>
  <c r="F1018"/>
  <c r="E1018"/>
  <c r="M1015"/>
  <c r="L1015"/>
  <c r="K1015"/>
  <c r="J1015"/>
  <c r="I1015"/>
  <c r="H1015"/>
  <c r="G1015"/>
  <c r="F1015"/>
  <c r="E1015"/>
  <c r="M1024"/>
  <c r="L1024"/>
  <c r="K1024"/>
  <c r="J1024"/>
  <c r="I1024"/>
  <c r="H1024"/>
  <c r="G1024"/>
  <c r="F1024"/>
  <c r="E1024"/>
  <c r="M1021"/>
  <c r="L1021"/>
  <c r="K1021"/>
  <c r="J1021"/>
  <c r="I1021"/>
  <c r="H1021"/>
  <c r="G1021"/>
  <c r="F1021"/>
  <c r="E1021"/>
  <c r="M1006"/>
  <c r="L1006"/>
  <c r="K1006"/>
  <c r="J1006"/>
  <c r="I1006"/>
  <c r="H1006"/>
  <c r="G1006"/>
  <c r="F1006"/>
  <c r="E1006"/>
  <c r="M1003"/>
  <c r="L1003"/>
  <c r="K1003"/>
  <c r="J1003"/>
  <c r="I1003"/>
  <c r="H1003"/>
  <c r="G1003"/>
  <c r="F1003"/>
  <c r="E1003"/>
  <c r="M1012"/>
  <c r="L1012"/>
  <c r="K1012"/>
  <c r="J1012"/>
  <c r="I1012"/>
  <c r="H1012"/>
  <c r="G1012"/>
  <c r="F1012"/>
  <c r="E1012"/>
  <c r="M1009"/>
  <c r="L1009"/>
  <c r="K1009"/>
  <c r="J1009"/>
  <c r="I1009"/>
  <c r="H1009"/>
  <c r="G1009"/>
  <c r="F1009"/>
  <c r="E1009"/>
  <c r="M994"/>
  <c r="L994"/>
  <c r="K994"/>
  <c r="J994"/>
  <c r="I994"/>
  <c r="H994"/>
  <c r="G994"/>
  <c r="F994"/>
  <c r="E994"/>
  <c r="M991"/>
  <c r="L991"/>
  <c r="K991"/>
  <c r="J991"/>
  <c r="I991"/>
  <c r="H991"/>
  <c r="G991"/>
  <c r="F991"/>
  <c r="E991"/>
  <c r="M1000"/>
  <c r="L1000"/>
  <c r="K1000"/>
  <c r="J1000"/>
  <c r="I1000"/>
  <c r="H1000"/>
  <c r="G1000"/>
  <c r="F1000"/>
  <c r="E1000"/>
  <c r="M997"/>
  <c r="L997"/>
  <c r="K997"/>
  <c r="J997"/>
  <c r="I997"/>
  <c r="H997"/>
  <c r="G997"/>
  <c r="F997"/>
  <c r="E997"/>
  <c r="M982"/>
  <c r="L982"/>
  <c r="K982"/>
  <c r="J982"/>
  <c r="I982"/>
  <c r="H982"/>
  <c r="G982"/>
  <c r="F982"/>
  <c r="E982"/>
  <c r="M979"/>
  <c r="L979"/>
  <c r="K979"/>
  <c r="J979"/>
  <c r="I979"/>
  <c r="H979"/>
  <c r="G979"/>
  <c r="F979"/>
  <c r="E979"/>
  <c r="M988"/>
  <c r="L988"/>
  <c r="K988"/>
  <c r="J988"/>
  <c r="I988"/>
  <c r="H988"/>
  <c r="G988"/>
  <c r="F988"/>
  <c r="E988"/>
  <c r="M985"/>
  <c r="L985"/>
  <c r="K985"/>
  <c r="J985"/>
  <c r="I985"/>
  <c r="H985"/>
  <c r="G985"/>
  <c r="F985"/>
  <c r="E985"/>
  <c r="M970"/>
  <c r="L970"/>
  <c r="K970"/>
  <c r="J970"/>
  <c r="I970"/>
  <c r="H970"/>
  <c r="G970"/>
  <c r="F970"/>
  <c r="E970"/>
  <c r="M967"/>
  <c r="L967"/>
  <c r="K967"/>
  <c r="J967"/>
  <c r="I967"/>
  <c r="H967"/>
  <c r="G967"/>
  <c r="F967"/>
  <c r="E967"/>
  <c r="M976"/>
  <c r="L976"/>
  <c r="K976"/>
  <c r="J976"/>
  <c r="I976"/>
  <c r="H976"/>
  <c r="G976"/>
  <c r="F976"/>
  <c r="E976"/>
  <c r="M973"/>
  <c r="L973"/>
  <c r="K973"/>
  <c r="J973"/>
  <c r="I973"/>
  <c r="H973"/>
  <c r="G973"/>
  <c r="F973"/>
  <c r="E973"/>
  <c r="M958"/>
  <c r="L958"/>
  <c r="K958"/>
  <c r="J958"/>
  <c r="I958"/>
  <c r="H958"/>
  <c r="G958"/>
  <c r="F958"/>
  <c r="E958"/>
  <c r="M955"/>
  <c r="L955"/>
  <c r="K955"/>
  <c r="J955"/>
  <c r="I955"/>
  <c r="H955"/>
  <c r="G955"/>
  <c r="F955"/>
  <c r="E955"/>
  <c r="M964"/>
  <c r="L964"/>
  <c r="K964"/>
  <c r="J964"/>
  <c r="I964"/>
  <c r="H964"/>
  <c r="G964"/>
  <c r="F964"/>
  <c r="E964"/>
  <c r="M961"/>
  <c r="L961"/>
  <c r="K961"/>
  <c r="J961"/>
  <c r="I961"/>
  <c r="H961"/>
  <c r="G961"/>
  <c r="F961"/>
  <c r="E961"/>
  <c r="M946"/>
  <c r="L946"/>
  <c r="K946"/>
  <c r="J946"/>
  <c r="I946"/>
  <c r="H946"/>
  <c r="G946"/>
  <c r="F946"/>
  <c r="E946"/>
  <c r="M943"/>
  <c r="L943"/>
  <c r="K943"/>
  <c r="J943"/>
  <c r="I943"/>
  <c r="H943"/>
  <c r="G943"/>
  <c r="F943"/>
  <c r="E943"/>
  <c r="M952"/>
  <c r="L952"/>
  <c r="K952"/>
  <c r="J952"/>
  <c r="I952"/>
  <c r="H952"/>
  <c r="G952"/>
  <c r="F952"/>
  <c r="E952"/>
  <c r="M949"/>
  <c r="L949"/>
  <c r="K949"/>
  <c r="J949"/>
  <c r="I949"/>
  <c r="H949"/>
  <c r="G949"/>
  <c r="F949"/>
  <c r="E949"/>
  <c r="M934"/>
  <c r="L934"/>
  <c r="K934"/>
  <c r="J934"/>
  <c r="I934"/>
  <c r="H934"/>
  <c r="G934"/>
  <c r="F934"/>
  <c r="E934"/>
  <c r="M931"/>
  <c r="L931"/>
  <c r="K931"/>
  <c r="J931"/>
  <c r="I931"/>
  <c r="H931"/>
  <c r="G931"/>
  <c r="F931"/>
  <c r="E931"/>
  <c r="M940"/>
  <c r="L940"/>
  <c r="K940"/>
  <c r="J940"/>
  <c r="I940"/>
  <c r="H940"/>
  <c r="G940"/>
  <c r="F940"/>
  <c r="E940"/>
  <c r="M937"/>
  <c r="L937"/>
  <c r="K937"/>
  <c r="J937"/>
  <c r="I937"/>
  <c r="H937"/>
  <c r="G937"/>
  <c r="F937"/>
  <c r="E937"/>
  <c r="M922"/>
  <c r="L922"/>
  <c r="K922"/>
  <c r="J922"/>
  <c r="I922"/>
  <c r="H922"/>
  <c r="G922"/>
  <c r="F922"/>
  <c r="E922"/>
  <c r="M919"/>
  <c r="L919"/>
  <c r="K919"/>
  <c r="J919"/>
  <c r="I919"/>
  <c r="H919"/>
  <c r="G919"/>
  <c r="F919"/>
  <c r="E919"/>
  <c r="M928"/>
  <c r="L928"/>
  <c r="K928"/>
  <c r="J928"/>
  <c r="I928"/>
  <c r="H928"/>
  <c r="G928"/>
  <c r="F928"/>
  <c r="E928"/>
  <c r="M925"/>
  <c r="L925"/>
  <c r="K925"/>
  <c r="J925"/>
  <c r="I925"/>
  <c r="H925"/>
  <c r="G925"/>
  <c r="F925"/>
  <c r="E925"/>
  <c r="M910"/>
  <c r="L910"/>
  <c r="K910"/>
  <c r="J910"/>
  <c r="I910"/>
  <c r="H910"/>
  <c r="G910"/>
  <c r="F910"/>
  <c r="E910"/>
  <c r="M907"/>
  <c r="L907"/>
  <c r="K907"/>
  <c r="J907"/>
  <c r="I907"/>
  <c r="H907"/>
  <c r="G907"/>
  <c r="F907"/>
  <c r="E907"/>
  <c r="M916"/>
  <c r="L916"/>
  <c r="K916"/>
  <c r="J916"/>
  <c r="I916"/>
  <c r="H916"/>
  <c r="G916"/>
  <c r="F916"/>
  <c r="E916"/>
  <c r="M913"/>
  <c r="L913"/>
  <c r="K913"/>
  <c r="J913"/>
  <c r="I913"/>
  <c r="H913"/>
  <c r="G913"/>
  <c r="F913"/>
  <c r="E913"/>
  <c r="M895"/>
  <c r="L895"/>
  <c r="K895"/>
  <c r="J895"/>
  <c r="I895"/>
  <c r="H895"/>
  <c r="G895"/>
  <c r="F895"/>
  <c r="E895"/>
  <c r="M892"/>
  <c r="L892"/>
  <c r="K892"/>
  <c r="J892"/>
  <c r="I892"/>
  <c r="H892"/>
  <c r="G892"/>
  <c r="F892"/>
  <c r="E892"/>
  <c r="M904"/>
  <c r="L904"/>
  <c r="K904"/>
  <c r="J904"/>
  <c r="I904"/>
  <c r="H904"/>
  <c r="G904"/>
  <c r="F904"/>
  <c r="E904"/>
  <c r="M901"/>
  <c r="L901"/>
  <c r="K901"/>
  <c r="J901"/>
  <c r="I901"/>
  <c r="H901"/>
  <c r="G901"/>
  <c r="F901"/>
  <c r="E901"/>
  <c r="M898"/>
  <c r="L898"/>
  <c r="K898"/>
  <c r="J898"/>
  <c r="I898"/>
  <c r="H898"/>
  <c r="G898"/>
  <c r="F898"/>
  <c r="E898"/>
  <c r="M880"/>
  <c r="L880"/>
  <c r="K880"/>
  <c r="J880"/>
  <c r="I880"/>
  <c r="H880"/>
  <c r="G880"/>
  <c r="F880"/>
  <c r="E880"/>
  <c r="M877"/>
  <c r="L877"/>
  <c r="K877"/>
  <c r="J877"/>
  <c r="I877"/>
  <c r="H877"/>
  <c r="G877"/>
  <c r="F877"/>
  <c r="E877"/>
  <c r="M874"/>
  <c r="L874"/>
  <c r="K874"/>
  <c r="J874"/>
  <c r="I874"/>
  <c r="H874"/>
  <c r="G874"/>
  <c r="F874"/>
  <c r="E874"/>
  <c r="M871"/>
  <c r="L871"/>
  <c r="K871"/>
  <c r="J871"/>
  <c r="I871"/>
  <c r="H871"/>
  <c r="G871"/>
  <c r="F871"/>
  <c r="E871"/>
  <c r="M868"/>
  <c r="L868"/>
  <c r="K868"/>
  <c r="J868"/>
  <c r="I868"/>
  <c r="H868"/>
  <c r="G868"/>
  <c r="F868"/>
  <c r="E868"/>
  <c r="M889"/>
  <c r="L889"/>
  <c r="K889"/>
  <c r="J889"/>
  <c r="I889"/>
  <c r="H889"/>
  <c r="G889"/>
  <c r="F889"/>
  <c r="E889"/>
  <c r="M886"/>
  <c r="L886"/>
  <c r="K886"/>
  <c r="J886"/>
  <c r="I886"/>
  <c r="H886"/>
  <c r="G886"/>
  <c r="F886"/>
  <c r="E886"/>
  <c r="M883"/>
  <c r="L883"/>
  <c r="K883"/>
  <c r="J883"/>
  <c r="I883"/>
  <c r="H883"/>
  <c r="G883"/>
  <c r="F883"/>
  <c r="E883"/>
  <c r="M859"/>
  <c r="L859"/>
  <c r="K859"/>
  <c r="J859"/>
  <c r="I859"/>
  <c r="H859"/>
  <c r="G859"/>
  <c r="F859"/>
  <c r="E859"/>
  <c r="M856"/>
  <c r="L856"/>
  <c r="K856"/>
  <c r="J856"/>
  <c r="I856"/>
  <c r="H856"/>
  <c r="G856"/>
  <c r="F856"/>
  <c r="E856"/>
  <c r="M853"/>
  <c r="L853"/>
  <c r="K853"/>
  <c r="J853"/>
  <c r="I853"/>
  <c r="H853"/>
  <c r="G853"/>
  <c r="F853"/>
  <c r="E853"/>
  <c r="M850"/>
  <c r="L850"/>
  <c r="K850"/>
  <c r="J850"/>
  <c r="I850"/>
  <c r="H850"/>
  <c r="G850"/>
  <c r="F850"/>
  <c r="E850"/>
  <c r="M865"/>
  <c r="L865"/>
  <c r="K865"/>
  <c r="J865"/>
  <c r="I865"/>
  <c r="H865"/>
  <c r="G865"/>
  <c r="F865"/>
  <c r="E865"/>
  <c r="M862"/>
  <c r="L862"/>
  <c r="K862"/>
  <c r="J862"/>
  <c r="I862"/>
  <c r="H862"/>
  <c r="G862"/>
  <c r="F862"/>
  <c r="E862"/>
  <c r="M847"/>
  <c r="L847"/>
  <c r="K847"/>
  <c r="J847"/>
  <c r="I847"/>
  <c r="H847"/>
  <c r="G847"/>
  <c r="F847"/>
  <c r="E847"/>
  <c r="M835"/>
  <c r="L835"/>
  <c r="K835"/>
  <c r="J835"/>
  <c r="I835"/>
  <c r="H835"/>
  <c r="G835"/>
  <c r="F835"/>
  <c r="E835"/>
  <c r="M832"/>
  <c r="L832"/>
  <c r="K832"/>
  <c r="J832"/>
  <c r="I832"/>
  <c r="H832"/>
  <c r="G832"/>
  <c r="F832"/>
  <c r="E832"/>
  <c r="M844"/>
  <c r="L844"/>
  <c r="K844"/>
  <c r="J844"/>
  <c r="I844"/>
  <c r="H844"/>
  <c r="G844"/>
  <c r="F844"/>
  <c r="E844"/>
  <c r="M841"/>
  <c r="L841"/>
  <c r="K841"/>
  <c r="J841"/>
  <c r="I841"/>
  <c r="H841"/>
  <c r="G841"/>
  <c r="F841"/>
  <c r="E841"/>
  <c r="M838"/>
  <c r="L838"/>
  <c r="K838"/>
  <c r="J838"/>
  <c r="I838"/>
  <c r="H838"/>
  <c r="G838"/>
  <c r="F838"/>
  <c r="E838"/>
  <c r="M829"/>
  <c r="L829"/>
  <c r="K829"/>
  <c r="J829"/>
  <c r="I829"/>
  <c r="H829"/>
  <c r="G829"/>
  <c r="F829"/>
  <c r="E829"/>
  <c r="M817"/>
  <c r="L817"/>
  <c r="K817"/>
  <c r="J817"/>
  <c r="I817"/>
  <c r="H817"/>
  <c r="G817"/>
  <c r="F817"/>
  <c r="E817"/>
  <c r="M814"/>
  <c r="L814"/>
  <c r="K814"/>
  <c r="J814"/>
  <c r="I814"/>
  <c r="H814"/>
  <c r="G814"/>
  <c r="F814"/>
  <c r="E814"/>
  <c r="M826"/>
  <c r="L826"/>
  <c r="K826"/>
  <c r="J826"/>
  <c r="I826"/>
  <c r="H826"/>
  <c r="G826"/>
  <c r="F826"/>
  <c r="E826"/>
  <c r="M823"/>
  <c r="L823"/>
  <c r="K823"/>
  <c r="J823"/>
  <c r="I823"/>
  <c r="H823"/>
  <c r="G823"/>
  <c r="F823"/>
  <c r="E823"/>
  <c r="M820"/>
  <c r="L820"/>
  <c r="K820"/>
  <c r="J820"/>
  <c r="I820"/>
  <c r="H820"/>
  <c r="G820"/>
  <c r="F820"/>
  <c r="E820"/>
  <c r="M805"/>
  <c r="L805"/>
  <c r="K805"/>
  <c r="J805"/>
  <c r="I805"/>
  <c r="H805"/>
  <c r="G805"/>
  <c r="F805"/>
  <c r="E805"/>
  <c r="M802"/>
  <c r="L802"/>
  <c r="K802"/>
  <c r="J802"/>
  <c r="I802"/>
  <c r="H802"/>
  <c r="G802"/>
  <c r="F802"/>
  <c r="E802"/>
  <c r="M811"/>
  <c r="L811"/>
  <c r="K811"/>
  <c r="J811"/>
  <c r="I811"/>
  <c r="H811"/>
  <c r="G811"/>
  <c r="F811"/>
  <c r="E811"/>
  <c r="M808"/>
  <c r="L808"/>
  <c r="K808"/>
  <c r="J808"/>
  <c r="I808"/>
  <c r="H808"/>
  <c r="G808"/>
  <c r="F808"/>
  <c r="E808"/>
  <c r="M793"/>
  <c r="L793"/>
  <c r="K793"/>
  <c r="J793"/>
  <c r="I793"/>
  <c r="H793"/>
  <c r="G793"/>
  <c r="F793"/>
  <c r="E793"/>
  <c r="M790"/>
  <c r="L790"/>
  <c r="K790"/>
  <c r="J790"/>
  <c r="I790"/>
  <c r="H790"/>
  <c r="G790"/>
  <c r="F790"/>
  <c r="E790"/>
  <c r="M799"/>
  <c r="L799"/>
  <c r="K799"/>
  <c r="J799"/>
  <c r="I799"/>
  <c r="H799"/>
  <c r="G799"/>
  <c r="F799"/>
  <c r="E799"/>
  <c r="M796"/>
  <c r="L796"/>
  <c r="K796"/>
  <c r="J796"/>
  <c r="I796"/>
  <c r="H796"/>
  <c r="G796"/>
  <c r="F796"/>
  <c r="E796"/>
  <c r="M781"/>
  <c r="L781"/>
  <c r="K781"/>
  <c r="J781"/>
  <c r="I781"/>
  <c r="H781"/>
  <c r="G781"/>
  <c r="F781"/>
  <c r="E781"/>
  <c r="M778"/>
  <c r="L778"/>
  <c r="K778"/>
  <c r="J778"/>
  <c r="I778"/>
  <c r="H778"/>
  <c r="G778"/>
  <c r="F778"/>
  <c r="E778"/>
  <c r="M787"/>
  <c r="L787"/>
  <c r="K787"/>
  <c r="J787"/>
  <c r="I787"/>
  <c r="H787"/>
  <c r="G787"/>
  <c r="F787"/>
  <c r="E787"/>
  <c r="M784"/>
  <c r="L784"/>
  <c r="K784"/>
  <c r="J784"/>
  <c r="I784"/>
  <c r="H784"/>
  <c r="G784"/>
  <c r="F784"/>
  <c r="E784"/>
  <c r="M769"/>
  <c r="L769"/>
  <c r="K769"/>
  <c r="J769"/>
  <c r="I769"/>
  <c r="H769"/>
  <c r="G769"/>
  <c r="F769"/>
  <c r="E769"/>
  <c r="M766"/>
  <c r="L766"/>
  <c r="K766"/>
  <c r="J766"/>
  <c r="I766"/>
  <c r="H766"/>
  <c r="G766"/>
  <c r="F766"/>
  <c r="E766"/>
  <c r="M775"/>
  <c r="L775"/>
  <c r="K775"/>
  <c r="J775"/>
  <c r="I775"/>
  <c r="H775"/>
  <c r="G775"/>
  <c r="F775"/>
  <c r="E775"/>
  <c r="M772"/>
  <c r="L772"/>
  <c r="K772"/>
  <c r="J772"/>
  <c r="I772"/>
  <c r="H772"/>
  <c r="G772"/>
  <c r="F772"/>
  <c r="E772"/>
  <c r="M757"/>
  <c r="L757"/>
  <c r="K757"/>
  <c r="J757"/>
  <c r="I757"/>
  <c r="H757"/>
  <c r="G757"/>
  <c r="F757"/>
  <c r="E757"/>
  <c r="M754"/>
  <c r="L754"/>
  <c r="K754"/>
  <c r="J754"/>
  <c r="I754"/>
  <c r="H754"/>
  <c r="G754"/>
  <c r="F754"/>
  <c r="E754"/>
  <c r="M763"/>
  <c r="L763"/>
  <c r="K763"/>
  <c r="J763"/>
  <c r="I763"/>
  <c r="H763"/>
  <c r="G763"/>
  <c r="F763"/>
  <c r="E763"/>
  <c r="M760"/>
  <c r="L760"/>
  <c r="K760"/>
  <c r="J760"/>
  <c r="I760"/>
  <c r="H760"/>
  <c r="G760"/>
  <c r="F760"/>
  <c r="E760"/>
  <c r="M745"/>
  <c r="L745"/>
  <c r="K745"/>
  <c r="J745"/>
  <c r="I745"/>
  <c r="H745"/>
  <c r="G745"/>
  <c r="F745"/>
  <c r="E745"/>
  <c r="M742"/>
  <c r="L742"/>
  <c r="K742"/>
  <c r="J742"/>
  <c r="I742"/>
  <c r="H742"/>
  <c r="G742"/>
  <c r="F742"/>
  <c r="E742"/>
  <c r="M751"/>
  <c r="L751"/>
  <c r="K751"/>
  <c r="J751"/>
  <c r="I751"/>
  <c r="H751"/>
  <c r="G751"/>
  <c r="F751"/>
  <c r="E751"/>
  <c r="M748"/>
  <c r="L748"/>
  <c r="K748"/>
  <c r="J748"/>
  <c r="I748"/>
  <c r="H748"/>
  <c r="G748"/>
  <c r="F748"/>
  <c r="E748"/>
  <c r="M733"/>
  <c r="L733"/>
  <c r="K733"/>
  <c r="J733"/>
  <c r="I733"/>
  <c r="H733"/>
  <c r="G733"/>
  <c r="F733"/>
  <c r="E733"/>
  <c r="M730"/>
  <c r="L730"/>
  <c r="K730"/>
  <c r="J730"/>
  <c r="I730"/>
  <c r="H730"/>
  <c r="G730"/>
  <c r="F730"/>
  <c r="E730"/>
  <c r="M739"/>
  <c r="L739"/>
  <c r="K739"/>
  <c r="J739"/>
  <c r="I739"/>
  <c r="H739"/>
  <c r="G739"/>
  <c r="F739"/>
  <c r="E739"/>
  <c r="M736"/>
  <c r="L736"/>
  <c r="K736"/>
  <c r="J736"/>
  <c r="I736"/>
  <c r="H736"/>
  <c r="G736"/>
  <c r="F736"/>
  <c r="E736"/>
  <c r="M721"/>
  <c r="L721"/>
  <c r="K721"/>
  <c r="J721"/>
  <c r="I721"/>
  <c r="H721"/>
  <c r="G721"/>
  <c r="F721"/>
  <c r="E721"/>
  <c r="M718"/>
  <c r="L718"/>
  <c r="K718"/>
  <c r="J718"/>
  <c r="I718"/>
  <c r="H718"/>
  <c r="G718"/>
  <c r="F718"/>
  <c r="E718"/>
  <c r="M727"/>
  <c r="L727"/>
  <c r="K727"/>
  <c r="J727"/>
  <c r="I727"/>
  <c r="H727"/>
  <c r="G727"/>
  <c r="F727"/>
  <c r="E727"/>
  <c r="M724"/>
  <c r="L724"/>
  <c r="K724"/>
  <c r="J724"/>
  <c r="I724"/>
  <c r="H724"/>
  <c r="G724"/>
  <c r="F724"/>
  <c r="E724"/>
  <c r="M709"/>
  <c r="L709"/>
  <c r="K709"/>
  <c r="J709"/>
  <c r="I709"/>
  <c r="H709"/>
  <c r="G709"/>
  <c r="F709"/>
  <c r="E709"/>
  <c r="M706"/>
  <c r="L706"/>
  <c r="K706"/>
  <c r="J706"/>
  <c r="I706"/>
  <c r="H706"/>
  <c r="G706"/>
  <c r="F706"/>
  <c r="E706"/>
  <c r="M715"/>
  <c r="L715"/>
  <c r="K715"/>
  <c r="J715"/>
  <c r="I715"/>
  <c r="H715"/>
  <c r="G715"/>
  <c r="F715"/>
  <c r="E715"/>
  <c r="M712"/>
  <c r="L712"/>
  <c r="K712"/>
  <c r="J712"/>
  <c r="I712"/>
  <c r="H712"/>
  <c r="G712"/>
  <c r="F712"/>
  <c r="E712"/>
  <c r="M697"/>
  <c r="L697"/>
  <c r="K697"/>
  <c r="J697"/>
  <c r="I697"/>
  <c r="H697"/>
  <c r="G697"/>
  <c r="F697"/>
  <c r="E697"/>
  <c r="M694"/>
  <c r="L694"/>
  <c r="K694"/>
  <c r="J694"/>
  <c r="I694"/>
  <c r="H694"/>
  <c r="G694"/>
  <c r="F694"/>
  <c r="E694"/>
  <c r="M703"/>
  <c r="L703"/>
  <c r="K703"/>
  <c r="J703"/>
  <c r="I703"/>
  <c r="H703"/>
  <c r="G703"/>
  <c r="F703"/>
  <c r="E703"/>
  <c r="M700"/>
  <c r="L700"/>
  <c r="K700"/>
  <c r="J700"/>
  <c r="I700"/>
  <c r="H700"/>
  <c r="G700"/>
  <c r="F700"/>
  <c r="E700"/>
  <c r="M691"/>
  <c r="L691"/>
  <c r="K691"/>
  <c r="J691"/>
  <c r="I691"/>
  <c r="H691"/>
  <c r="G691"/>
  <c r="F691"/>
  <c r="E691"/>
  <c r="M688"/>
  <c r="L688"/>
  <c r="K688"/>
  <c r="J688"/>
  <c r="I688"/>
  <c r="H688"/>
  <c r="G688"/>
  <c r="F688"/>
  <c r="E688"/>
  <c r="M676"/>
  <c r="L676"/>
  <c r="K676"/>
  <c r="J676"/>
  <c r="I676"/>
  <c r="H676"/>
  <c r="G676"/>
  <c r="F676"/>
  <c r="E676"/>
  <c r="M673"/>
  <c r="L673"/>
  <c r="K673"/>
  <c r="J673"/>
  <c r="I673"/>
  <c r="H673"/>
  <c r="G673"/>
  <c r="F673"/>
  <c r="E673"/>
  <c r="M685"/>
  <c r="L685"/>
  <c r="K685"/>
  <c r="J685"/>
  <c r="I685"/>
  <c r="H685"/>
  <c r="G685"/>
  <c r="F685"/>
  <c r="E685"/>
  <c r="M682"/>
  <c r="L682"/>
  <c r="K682"/>
  <c r="J682"/>
  <c r="I682"/>
  <c r="H682"/>
  <c r="G682"/>
  <c r="F682"/>
  <c r="E682"/>
  <c r="M679"/>
  <c r="L679"/>
  <c r="K679"/>
  <c r="J679"/>
  <c r="I679"/>
  <c r="H679"/>
  <c r="G679"/>
  <c r="F679"/>
  <c r="E679"/>
  <c r="M664"/>
  <c r="L664"/>
  <c r="K664"/>
  <c r="J664"/>
  <c r="I664"/>
  <c r="H664"/>
  <c r="G664"/>
  <c r="F664"/>
  <c r="E664"/>
  <c r="M661"/>
  <c r="L661"/>
  <c r="K661"/>
  <c r="J661"/>
  <c r="I661"/>
  <c r="H661"/>
  <c r="G661"/>
  <c r="F661"/>
  <c r="E661"/>
  <c r="M670"/>
  <c r="L670"/>
  <c r="K670"/>
  <c r="J670"/>
  <c r="I670"/>
  <c r="H670"/>
  <c r="G670"/>
  <c r="F670"/>
  <c r="E670"/>
  <c r="M667"/>
  <c r="L667"/>
  <c r="K667"/>
  <c r="J667"/>
  <c r="I667"/>
  <c r="H667"/>
  <c r="G667"/>
  <c r="F667"/>
  <c r="E667"/>
  <c r="M652"/>
  <c r="L652"/>
  <c r="K652"/>
  <c r="J652"/>
  <c r="I652"/>
  <c r="H652"/>
  <c r="G652"/>
  <c r="F652"/>
  <c r="E652"/>
  <c r="M649"/>
  <c r="L649"/>
  <c r="K649"/>
  <c r="J649"/>
  <c r="I649"/>
  <c r="H649"/>
  <c r="G649"/>
  <c r="F649"/>
  <c r="E649"/>
  <c r="M658"/>
  <c r="L658"/>
  <c r="K658"/>
  <c r="J658"/>
  <c r="I658"/>
  <c r="H658"/>
  <c r="G658"/>
  <c r="F658"/>
  <c r="E658"/>
  <c r="M655"/>
  <c r="L655"/>
  <c r="K655"/>
  <c r="J655"/>
  <c r="I655"/>
  <c r="H655"/>
  <c r="G655"/>
  <c r="F655"/>
  <c r="E655"/>
  <c r="M640"/>
  <c r="L640"/>
  <c r="K640"/>
  <c r="J640"/>
  <c r="I640"/>
  <c r="H640"/>
  <c r="G640"/>
  <c r="F640"/>
  <c r="E640"/>
  <c r="M637"/>
  <c r="L637"/>
  <c r="K637"/>
  <c r="J637"/>
  <c r="I637"/>
  <c r="H637"/>
  <c r="G637"/>
  <c r="F637"/>
  <c r="E637"/>
  <c r="M646"/>
  <c r="L646"/>
  <c r="K646"/>
  <c r="J646"/>
  <c r="I646"/>
  <c r="H646"/>
  <c r="G646"/>
  <c r="F646"/>
  <c r="E646"/>
  <c r="M643"/>
  <c r="L643"/>
  <c r="K643"/>
  <c r="J643"/>
  <c r="I643"/>
  <c r="H643"/>
  <c r="G643"/>
  <c r="F643"/>
  <c r="E643"/>
  <c r="M628"/>
  <c r="L628"/>
  <c r="K628"/>
  <c r="J628"/>
  <c r="I628"/>
  <c r="H628"/>
  <c r="G628"/>
  <c r="F628"/>
  <c r="E628"/>
  <c r="M625"/>
  <c r="L625"/>
  <c r="K625"/>
  <c r="J625"/>
  <c r="I625"/>
  <c r="H625"/>
  <c r="G625"/>
  <c r="F625"/>
  <c r="E625"/>
  <c r="M634"/>
  <c r="L634"/>
  <c r="K634"/>
  <c r="J634"/>
  <c r="I634"/>
  <c r="H634"/>
  <c r="G634"/>
  <c r="F634"/>
  <c r="E634"/>
  <c r="M631"/>
  <c r="L631"/>
  <c r="K631"/>
  <c r="J631"/>
  <c r="I631"/>
  <c r="H631"/>
  <c r="G631"/>
  <c r="F631"/>
  <c r="E631"/>
  <c r="M616"/>
  <c r="L616"/>
  <c r="K616"/>
  <c r="J616"/>
  <c r="I616"/>
  <c r="H616"/>
  <c r="G616"/>
  <c r="F616"/>
  <c r="E616"/>
  <c r="M613"/>
  <c r="L613"/>
  <c r="K613"/>
  <c r="J613"/>
  <c r="I613"/>
  <c r="H613"/>
  <c r="G613"/>
  <c r="F613"/>
  <c r="E613"/>
  <c r="M622"/>
  <c r="L622"/>
  <c r="K622"/>
  <c r="J622"/>
  <c r="I622"/>
  <c r="H622"/>
  <c r="G622"/>
  <c r="F622"/>
  <c r="E622"/>
  <c r="M619"/>
  <c r="L619"/>
  <c r="K619"/>
  <c r="J619"/>
  <c r="I619"/>
  <c r="H619"/>
  <c r="G619"/>
  <c r="F619"/>
  <c r="E619"/>
  <c r="M604"/>
  <c r="L604"/>
  <c r="K604"/>
  <c r="J604"/>
  <c r="I604"/>
  <c r="H604"/>
  <c r="G604"/>
  <c r="F604"/>
  <c r="E604"/>
  <c r="M601"/>
  <c r="L601"/>
  <c r="K601"/>
  <c r="J601"/>
  <c r="I601"/>
  <c r="H601"/>
  <c r="G601"/>
  <c r="F601"/>
  <c r="E601"/>
  <c r="M610"/>
  <c r="L610"/>
  <c r="K610"/>
  <c r="J610"/>
  <c r="I610"/>
  <c r="H610"/>
  <c r="G610"/>
  <c r="F610"/>
  <c r="E610"/>
  <c r="M607"/>
  <c r="L607"/>
  <c r="K607"/>
  <c r="J607"/>
  <c r="I607"/>
  <c r="H607"/>
  <c r="G607"/>
  <c r="F607"/>
  <c r="E607"/>
  <c r="M592"/>
  <c r="L592"/>
  <c r="K592"/>
  <c r="J592"/>
  <c r="I592"/>
  <c r="H592"/>
  <c r="G592"/>
  <c r="F592"/>
  <c r="E592"/>
  <c r="M589"/>
  <c r="L589"/>
  <c r="K589"/>
  <c r="J589"/>
  <c r="I589"/>
  <c r="H589"/>
  <c r="G589"/>
  <c r="F589"/>
  <c r="E589"/>
  <c r="M598"/>
  <c r="L598"/>
  <c r="K598"/>
  <c r="J598"/>
  <c r="I598"/>
  <c r="H598"/>
  <c r="G598"/>
  <c r="F598"/>
  <c r="E598"/>
  <c r="M595"/>
  <c r="L595"/>
  <c r="K595"/>
  <c r="J595"/>
  <c r="I595"/>
  <c r="H595"/>
  <c r="G595"/>
  <c r="F595"/>
  <c r="E595"/>
  <c r="M580"/>
  <c r="L580"/>
  <c r="K580"/>
  <c r="J580"/>
  <c r="I580"/>
  <c r="H580"/>
  <c r="G580"/>
  <c r="F580"/>
  <c r="E580"/>
  <c r="M577"/>
  <c r="L577"/>
  <c r="K577"/>
  <c r="J577"/>
  <c r="I577"/>
  <c r="H577"/>
  <c r="G577"/>
  <c r="F577"/>
  <c r="E577"/>
  <c r="M586"/>
  <c r="L586"/>
  <c r="K586"/>
  <c r="J586"/>
  <c r="I586"/>
  <c r="H586"/>
  <c r="G586"/>
  <c r="F586"/>
  <c r="E586"/>
  <c r="M583"/>
  <c r="L583"/>
  <c r="K583"/>
  <c r="J583"/>
  <c r="I583"/>
  <c r="H583"/>
  <c r="G583"/>
  <c r="F583"/>
  <c r="E583"/>
  <c r="M568"/>
  <c r="L568"/>
  <c r="K568"/>
  <c r="J568"/>
  <c r="I568"/>
  <c r="H568"/>
  <c r="G568"/>
  <c r="F568"/>
  <c r="E568"/>
  <c r="M565"/>
  <c r="L565"/>
  <c r="K565"/>
  <c r="J565"/>
  <c r="I565"/>
  <c r="H565"/>
  <c r="G565"/>
  <c r="F565"/>
  <c r="E565"/>
  <c r="M574"/>
  <c r="L574"/>
  <c r="K574"/>
  <c r="J574"/>
  <c r="I574"/>
  <c r="H574"/>
  <c r="G574"/>
  <c r="F574"/>
  <c r="E574"/>
  <c r="M571"/>
  <c r="L571"/>
  <c r="K571"/>
  <c r="J571"/>
  <c r="I571"/>
  <c r="H571"/>
  <c r="G571"/>
  <c r="F571"/>
  <c r="E571"/>
  <c r="M556"/>
  <c r="L556"/>
  <c r="K556"/>
  <c r="J556"/>
  <c r="I556"/>
  <c r="H556"/>
  <c r="G556"/>
  <c r="F556"/>
  <c r="E556"/>
  <c r="M553"/>
  <c r="L553"/>
  <c r="K553"/>
  <c r="J553"/>
  <c r="I553"/>
  <c r="H553"/>
  <c r="G553"/>
  <c r="F553"/>
  <c r="E553"/>
  <c r="M562"/>
  <c r="L562"/>
  <c r="K562"/>
  <c r="J562"/>
  <c r="I562"/>
  <c r="H562"/>
  <c r="G562"/>
  <c r="F562"/>
  <c r="E562"/>
  <c r="M559"/>
  <c r="L559"/>
  <c r="K559"/>
  <c r="J559"/>
  <c r="I559"/>
  <c r="H559"/>
  <c r="G559"/>
  <c r="F559"/>
  <c r="E559"/>
  <c r="M544"/>
  <c r="L544"/>
  <c r="K544"/>
  <c r="J544"/>
  <c r="I544"/>
  <c r="H544"/>
  <c r="G544"/>
  <c r="F544"/>
  <c r="E544"/>
  <c r="M541"/>
  <c r="L541"/>
  <c r="K541"/>
  <c r="J541"/>
  <c r="I541"/>
  <c r="H541"/>
  <c r="G541"/>
  <c r="F541"/>
  <c r="E541"/>
  <c r="M550"/>
  <c r="L550"/>
  <c r="K550"/>
  <c r="J550"/>
  <c r="I550"/>
  <c r="H550"/>
  <c r="G550"/>
  <c r="F550"/>
  <c r="E550"/>
  <c r="M547"/>
  <c r="L547"/>
  <c r="K547"/>
  <c r="J547"/>
  <c r="I547"/>
  <c r="H547"/>
  <c r="G547"/>
  <c r="F547"/>
  <c r="E547"/>
  <c r="M532"/>
  <c r="L532"/>
  <c r="K532"/>
  <c r="J532"/>
  <c r="I532"/>
  <c r="H532"/>
  <c r="G532"/>
  <c r="F532"/>
  <c r="E532"/>
  <c r="M529"/>
  <c r="L529"/>
  <c r="K529"/>
  <c r="J529"/>
  <c r="I529"/>
  <c r="H529"/>
  <c r="G529"/>
  <c r="F529"/>
  <c r="E529"/>
  <c r="M538"/>
  <c r="L538"/>
  <c r="K538"/>
  <c r="J538"/>
  <c r="I538"/>
  <c r="H538"/>
  <c r="G538"/>
  <c r="F538"/>
  <c r="E538"/>
  <c r="M535"/>
  <c r="L535"/>
  <c r="K535"/>
  <c r="J535"/>
  <c r="I535"/>
  <c r="H535"/>
  <c r="G535"/>
  <c r="F535"/>
  <c r="E535"/>
  <c r="M520"/>
  <c r="L520"/>
  <c r="K520"/>
  <c r="J520"/>
  <c r="I520"/>
  <c r="H520"/>
  <c r="G520"/>
  <c r="F520"/>
  <c r="E520"/>
  <c r="M517"/>
  <c r="L517"/>
  <c r="K517"/>
  <c r="J517"/>
  <c r="I517"/>
  <c r="H517"/>
  <c r="G517"/>
  <c r="F517"/>
  <c r="E517"/>
  <c r="M526"/>
  <c r="L526"/>
  <c r="K526"/>
  <c r="J526"/>
  <c r="I526"/>
  <c r="H526"/>
  <c r="G526"/>
  <c r="F526"/>
  <c r="E526"/>
  <c r="M523"/>
  <c r="L523"/>
  <c r="K523"/>
  <c r="J523"/>
  <c r="I523"/>
  <c r="H523"/>
  <c r="G523"/>
  <c r="F523"/>
  <c r="E523"/>
  <c r="M508"/>
  <c r="L508"/>
  <c r="K508"/>
  <c r="J508"/>
  <c r="I508"/>
  <c r="H508"/>
  <c r="G508"/>
  <c r="F508"/>
  <c r="E508"/>
  <c r="M505"/>
  <c r="L505"/>
  <c r="K505"/>
  <c r="J505"/>
  <c r="I505"/>
  <c r="H505"/>
  <c r="G505"/>
  <c r="F505"/>
  <c r="E505"/>
  <c r="M514"/>
  <c r="L514"/>
  <c r="K514"/>
  <c r="J514"/>
  <c r="I514"/>
  <c r="H514"/>
  <c r="G514"/>
  <c r="F514"/>
  <c r="E514"/>
  <c r="M511"/>
  <c r="L511"/>
  <c r="K511"/>
  <c r="J511"/>
  <c r="I511"/>
  <c r="H511"/>
  <c r="G511"/>
  <c r="F511"/>
  <c r="E511"/>
  <c r="M496"/>
  <c r="L496"/>
  <c r="K496"/>
  <c r="J496"/>
  <c r="I496"/>
  <c r="H496"/>
  <c r="G496"/>
  <c r="F496"/>
  <c r="E496"/>
  <c r="M493"/>
  <c r="L493"/>
  <c r="K493"/>
  <c r="J493"/>
  <c r="I493"/>
  <c r="H493"/>
  <c r="G493"/>
  <c r="F493"/>
  <c r="E493"/>
  <c r="M502"/>
  <c r="L502"/>
  <c r="K502"/>
  <c r="J502"/>
  <c r="I502"/>
  <c r="H502"/>
  <c r="G502"/>
  <c r="F502"/>
  <c r="E502"/>
  <c r="M499"/>
  <c r="L499"/>
  <c r="K499"/>
  <c r="J499"/>
  <c r="I499"/>
  <c r="H499"/>
  <c r="G499"/>
  <c r="F499"/>
  <c r="E499"/>
  <c r="M484"/>
  <c r="L484"/>
  <c r="K484"/>
  <c r="J484"/>
  <c r="I484"/>
  <c r="H484"/>
  <c r="G484"/>
  <c r="F484"/>
  <c r="E484"/>
  <c r="M481"/>
  <c r="L481"/>
  <c r="K481"/>
  <c r="J481"/>
  <c r="I481"/>
  <c r="H481"/>
  <c r="G481"/>
  <c r="F481"/>
  <c r="E481"/>
  <c r="M490"/>
  <c r="L490"/>
  <c r="K490"/>
  <c r="J490"/>
  <c r="I490"/>
  <c r="H490"/>
  <c r="G490"/>
  <c r="F490"/>
  <c r="E490"/>
  <c r="M487"/>
  <c r="L487"/>
  <c r="K487"/>
  <c r="J487"/>
  <c r="I487"/>
  <c r="H487"/>
  <c r="G487"/>
  <c r="F487"/>
  <c r="E487"/>
  <c r="M472"/>
  <c r="L472"/>
  <c r="K472"/>
  <c r="J472"/>
  <c r="I472"/>
  <c r="H472"/>
  <c r="G472"/>
  <c r="F472"/>
  <c r="E472"/>
  <c r="M469"/>
  <c r="L469"/>
  <c r="K469"/>
  <c r="J469"/>
  <c r="I469"/>
  <c r="H469"/>
  <c r="G469"/>
  <c r="F469"/>
  <c r="E469"/>
  <c r="M478"/>
  <c r="L478"/>
  <c r="K478"/>
  <c r="J478"/>
  <c r="I478"/>
  <c r="H478"/>
  <c r="G478"/>
  <c r="F478"/>
  <c r="E478"/>
  <c r="M475"/>
  <c r="L475"/>
  <c r="K475"/>
  <c r="J475"/>
  <c r="I475"/>
  <c r="H475"/>
  <c r="G475"/>
  <c r="F475"/>
  <c r="E475"/>
  <c r="M460"/>
  <c r="L460"/>
  <c r="K460"/>
  <c r="J460"/>
  <c r="I460"/>
  <c r="H460"/>
  <c r="G460"/>
  <c r="F460"/>
  <c r="E460"/>
  <c r="M457"/>
  <c r="L457"/>
  <c r="K457"/>
  <c r="J457"/>
  <c r="I457"/>
  <c r="H457"/>
  <c r="G457"/>
  <c r="F457"/>
  <c r="E457"/>
  <c r="M466"/>
  <c r="L466"/>
  <c r="K466"/>
  <c r="J466"/>
  <c r="I466"/>
  <c r="H466"/>
  <c r="G466"/>
  <c r="F466"/>
  <c r="E466"/>
  <c r="M463"/>
  <c r="L463"/>
  <c r="K463"/>
  <c r="J463"/>
  <c r="I463"/>
  <c r="H463"/>
  <c r="G463"/>
  <c r="F463"/>
  <c r="E463"/>
  <c r="M448"/>
  <c r="L448"/>
  <c r="K448"/>
  <c r="J448"/>
  <c r="I448"/>
  <c r="H448"/>
  <c r="G448"/>
  <c r="F448"/>
  <c r="E448"/>
  <c r="M445"/>
  <c r="L445"/>
  <c r="K445"/>
  <c r="J445"/>
  <c r="I445"/>
  <c r="H445"/>
  <c r="G445"/>
  <c r="F445"/>
  <c r="E445"/>
  <c r="M454"/>
  <c r="L454"/>
  <c r="K454"/>
  <c r="J454"/>
  <c r="I454"/>
  <c r="H454"/>
  <c r="G454"/>
  <c r="F454"/>
  <c r="E454"/>
  <c r="M451"/>
  <c r="L451"/>
  <c r="K451"/>
  <c r="J451"/>
  <c r="I451"/>
  <c r="H451"/>
  <c r="G451"/>
  <c r="F451"/>
  <c r="E451"/>
  <c r="M436"/>
  <c r="L436"/>
  <c r="K436"/>
  <c r="J436"/>
  <c r="I436"/>
  <c r="H436"/>
  <c r="G436"/>
  <c r="F436"/>
  <c r="E436"/>
  <c r="M433"/>
  <c r="L433"/>
  <c r="K433"/>
  <c r="J433"/>
  <c r="I433"/>
  <c r="H433"/>
  <c r="G433"/>
  <c r="F433"/>
  <c r="E433"/>
  <c r="M442"/>
  <c r="L442"/>
  <c r="K442"/>
  <c r="J442"/>
  <c r="I442"/>
  <c r="H442"/>
  <c r="G442"/>
  <c r="F442"/>
  <c r="E442"/>
  <c r="M439"/>
  <c r="L439"/>
  <c r="K439"/>
  <c r="J439"/>
  <c r="I439"/>
  <c r="H439"/>
  <c r="G439"/>
  <c r="F439"/>
  <c r="E439"/>
  <c r="M424"/>
  <c r="L424"/>
  <c r="K424"/>
  <c r="J424"/>
  <c r="I424"/>
  <c r="H424"/>
  <c r="G424"/>
  <c r="F424"/>
  <c r="E424"/>
  <c r="M421"/>
  <c r="L421"/>
  <c r="K421"/>
  <c r="J421"/>
  <c r="I421"/>
  <c r="H421"/>
  <c r="G421"/>
  <c r="F421"/>
  <c r="E421"/>
  <c r="M430"/>
  <c r="L430"/>
  <c r="K430"/>
  <c r="J430"/>
  <c r="I430"/>
  <c r="H430"/>
  <c r="G430"/>
  <c r="F430"/>
  <c r="E430"/>
  <c r="M427"/>
  <c r="L427"/>
  <c r="K427"/>
  <c r="J427"/>
  <c r="I427"/>
  <c r="H427"/>
  <c r="G427"/>
  <c r="F427"/>
  <c r="E427"/>
  <c r="M412"/>
  <c r="L412"/>
  <c r="K412"/>
  <c r="J412"/>
  <c r="I412"/>
  <c r="H412"/>
  <c r="G412"/>
  <c r="F412"/>
  <c r="E412"/>
  <c r="M409"/>
  <c r="L409"/>
  <c r="K409"/>
  <c r="J409"/>
  <c r="I409"/>
  <c r="H409"/>
  <c r="G409"/>
  <c r="F409"/>
  <c r="E409"/>
  <c r="M418"/>
  <c r="L418"/>
  <c r="K418"/>
  <c r="J418"/>
  <c r="I418"/>
  <c r="H418"/>
  <c r="G418"/>
  <c r="F418"/>
  <c r="E418"/>
  <c r="M415"/>
  <c r="L415"/>
  <c r="K415"/>
  <c r="J415"/>
  <c r="I415"/>
  <c r="H415"/>
  <c r="G415"/>
  <c r="F415"/>
  <c r="E415"/>
  <c r="M400"/>
  <c r="L400"/>
  <c r="K400"/>
  <c r="J400"/>
  <c r="I400"/>
  <c r="H400"/>
  <c r="G400"/>
  <c r="F400"/>
  <c r="E400"/>
  <c r="M397"/>
  <c r="L397"/>
  <c r="K397"/>
  <c r="J397"/>
  <c r="I397"/>
  <c r="H397"/>
  <c r="G397"/>
  <c r="F397"/>
  <c r="E397"/>
  <c r="M406"/>
  <c r="L406"/>
  <c r="K406"/>
  <c r="J406"/>
  <c r="I406"/>
  <c r="H406"/>
  <c r="G406"/>
  <c r="F406"/>
  <c r="E406"/>
  <c r="M403"/>
  <c r="L403"/>
  <c r="K403"/>
  <c r="J403"/>
  <c r="I403"/>
  <c r="H403"/>
  <c r="G403"/>
  <c r="F403"/>
  <c r="E403"/>
  <c r="M388"/>
  <c r="L388"/>
  <c r="K388"/>
  <c r="J388"/>
  <c r="I388"/>
  <c r="H388"/>
  <c r="G388"/>
  <c r="F388"/>
  <c r="E388"/>
  <c r="M385"/>
  <c r="L385"/>
  <c r="K385"/>
  <c r="J385"/>
  <c r="I385"/>
  <c r="H385"/>
  <c r="G385"/>
  <c r="F385"/>
  <c r="E385"/>
  <c r="M394"/>
  <c r="L394"/>
  <c r="K394"/>
  <c r="J394"/>
  <c r="I394"/>
  <c r="H394"/>
  <c r="G394"/>
  <c r="F394"/>
  <c r="E394"/>
  <c r="M391"/>
  <c r="L391"/>
  <c r="K391"/>
  <c r="J391"/>
  <c r="I391"/>
  <c r="H391"/>
  <c r="G391"/>
  <c r="F391"/>
  <c r="E391"/>
  <c r="M376"/>
  <c r="L376"/>
  <c r="K376"/>
  <c r="J376"/>
  <c r="I376"/>
  <c r="H376"/>
  <c r="G376"/>
  <c r="F376"/>
  <c r="E376"/>
  <c r="M373"/>
  <c r="L373"/>
  <c r="K373"/>
  <c r="J373"/>
  <c r="I373"/>
  <c r="H373"/>
  <c r="G373"/>
  <c r="F373"/>
  <c r="E373"/>
  <c r="M382"/>
  <c r="L382"/>
  <c r="K382"/>
  <c r="J382"/>
  <c r="I382"/>
  <c r="H382"/>
  <c r="G382"/>
  <c r="F382"/>
  <c r="E382"/>
  <c r="M379"/>
  <c r="L379"/>
  <c r="K379"/>
  <c r="J379"/>
  <c r="I379"/>
  <c r="H379"/>
  <c r="G379"/>
  <c r="F379"/>
  <c r="E379"/>
  <c r="M364"/>
  <c r="L364"/>
  <c r="K364"/>
  <c r="J364"/>
  <c r="I364"/>
  <c r="H364"/>
  <c r="G364"/>
  <c r="F364"/>
  <c r="E364"/>
  <c r="M361"/>
  <c r="L361"/>
  <c r="K361"/>
  <c r="J361"/>
  <c r="I361"/>
  <c r="H361"/>
  <c r="G361"/>
  <c r="F361"/>
  <c r="E361"/>
  <c r="M370"/>
  <c r="L370"/>
  <c r="K370"/>
  <c r="J370"/>
  <c r="I370"/>
  <c r="H370"/>
  <c r="G370"/>
  <c r="F370"/>
  <c r="E370"/>
  <c r="M367"/>
  <c r="L367"/>
  <c r="K367"/>
  <c r="J367"/>
  <c r="I367"/>
  <c r="H367"/>
  <c r="G367"/>
  <c r="F367"/>
  <c r="E367"/>
  <c r="M352"/>
  <c r="L352"/>
  <c r="K352"/>
  <c r="J352"/>
  <c r="I352"/>
  <c r="H352"/>
  <c r="G352"/>
  <c r="F352"/>
  <c r="E352"/>
  <c r="M349"/>
  <c r="L349"/>
  <c r="K349"/>
  <c r="J349"/>
  <c r="I349"/>
  <c r="H349"/>
  <c r="G349"/>
  <c r="F349"/>
  <c r="E349"/>
  <c r="M358"/>
  <c r="L358"/>
  <c r="K358"/>
  <c r="J358"/>
  <c r="I358"/>
  <c r="H358"/>
  <c r="G358"/>
  <c r="F358"/>
  <c r="E358"/>
  <c r="M355"/>
  <c r="L355"/>
  <c r="K355"/>
  <c r="J355"/>
  <c r="I355"/>
  <c r="H355"/>
  <c r="G355"/>
  <c r="F355"/>
  <c r="E355"/>
  <c r="M340"/>
  <c r="L340"/>
  <c r="K340"/>
  <c r="J340"/>
  <c r="I340"/>
  <c r="H340"/>
  <c r="G340"/>
  <c r="F340"/>
  <c r="E340"/>
  <c r="M337"/>
  <c r="L337"/>
  <c r="K337"/>
  <c r="J337"/>
  <c r="I337"/>
  <c r="H337"/>
  <c r="G337"/>
  <c r="F337"/>
  <c r="E337"/>
  <c r="M346"/>
  <c r="L346"/>
  <c r="K346"/>
  <c r="J346"/>
  <c r="I346"/>
  <c r="H346"/>
  <c r="G346"/>
  <c r="F346"/>
  <c r="E346"/>
  <c r="M343"/>
  <c r="L343"/>
  <c r="K343"/>
  <c r="J343"/>
  <c r="I343"/>
  <c r="H343"/>
  <c r="G343"/>
  <c r="F343"/>
  <c r="E343"/>
  <c r="M328"/>
  <c r="L328"/>
  <c r="K328"/>
  <c r="J328"/>
  <c r="I328"/>
  <c r="H328"/>
  <c r="G328"/>
  <c r="F328"/>
  <c r="E328"/>
  <c r="M325"/>
  <c r="L325"/>
  <c r="K325"/>
  <c r="J325"/>
  <c r="I325"/>
  <c r="H325"/>
  <c r="G325"/>
  <c r="F325"/>
  <c r="E325"/>
  <c r="M334"/>
  <c r="L334"/>
  <c r="K334"/>
  <c r="J334"/>
  <c r="I334"/>
  <c r="H334"/>
  <c r="G334"/>
  <c r="F334"/>
  <c r="E334"/>
  <c r="M331"/>
  <c r="L331"/>
  <c r="K331"/>
  <c r="J331"/>
  <c r="I331"/>
  <c r="H331"/>
  <c r="G331"/>
  <c r="F331"/>
  <c r="E331"/>
  <c r="M316"/>
  <c r="L316"/>
  <c r="K316"/>
  <c r="J316"/>
  <c r="I316"/>
  <c r="H316"/>
  <c r="G316"/>
  <c r="F316"/>
  <c r="E316"/>
  <c r="M313"/>
  <c r="L313"/>
  <c r="K313"/>
  <c r="J313"/>
  <c r="I313"/>
  <c r="H313"/>
  <c r="G313"/>
  <c r="F313"/>
  <c r="E313"/>
  <c r="M322"/>
  <c r="L322"/>
  <c r="K322"/>
  <c r="J322"/>
  <c r="I322"/>
  <c r="H322"/>
  <c r="G322"/>
  <c r="F322"/>
  <c r="E322"/>
  <c r="M319"/>
  <c r="L319"/>
  <c r="K319"/>
  <c r="J319"/>
  <c r="I319"/>
  <c r="H319"/>
  <c r="G319"/>
  <c r="F319"/>
  <c r="E319"/>
  <c r="M304"/>
  <c r="L304"/>
  <c r="K304"/>
  <c r="J304"/>
  <c r="I304"/>
  <c r="H304"/>
  <c r="G304"/>
  <c r="F304"/>
  <c r="E304"/>
  <c r="M301"/>
  <c r="L301"/>
  <c r="K301"/>
  <c r="J301"/>
  <c r="I301"/>
  <c r="H301"/>
  <c r="G301"/>
  <c r="F301"/>
  <c r="E301"/>
  <c r="M310"/>
  <c r="L310"/>
  <c r="K310"/>
  <c r="J310"/>
  <c r="I310"/>
  <c r="H310"/>
  <c r="G310"/>
  <c r="F310"/>
  <c r="E310"/>
  <c r="M307"/>
  <c r="L307"/>
  <c r="K307"/>
  <c r="J307"/>
  <c r="I307"/>
  <c r="H307"/>
  <c r="G307"/>
  <c r="F307"/>
  <c r="E307"/>
  <c r="M292"/>
  <c r="L292"/>
  <c r="K292"/>
  <c r="J292"/>
  <c r="I292"/>
  <c r="H292"/>
  <c r="G292"/>
  <c r="F292"/>
  <c r="E292"/>
  <c r="M289"/>
  <c r="L289"/>
  <c r="K289"/>
  <c r="J289"/>
  <c r="I289"/>
  <c r="H289"/>
  <c r="G289"/>
  <c r="F289"/>
  <c r="E289"/>
  <c r="M298"/>
  <c r="L298"/>
  <c r="K298"/>
  <c r="J298"/>
  <c r="I298"/>
  <c r="H298"/>
  <c r="G298"/>
  <c r="F298"/>
  <c r="E298"/>
  <c r="M295"/>
  <c r="L295"/>
  <c r="K295"/>
  <c r="J295"/>
  <c r="I295"/>
  <c r="H295"/>
  <c r="G295"/>
  <c r="F295"/>
  <c r="E295"/>
  <c r="M280"/>
  <c r="L280"/>
  <c r="K280"/>
  <c r="J280"/>
  <c r="I280"/>
  <c r="H280"/>
  <c r="G280"/>
  <c r="F280"/>
  <c r="E280"/>
  <c r="M277"/>
  <c r="L277"/>
  <c r="K277"/>
  <c r="J277"/>
  <c r="I277"/>
  <c r="H277"/>
  <c r="G277"/>
  <c r="F277"/>
  <c r="E277"/>
  <c r="M286"/>
  <c r="L286"/>
  <c r="K286"/>
  <c r="J286"/>
  <c r="I286"/>
  <c r="H286"/>
  <c r="G286"/>
  <c r="F286"/>
  <c r="E286"/>
  <c r="M283"/>
  <c r="L283"/>
  <c r="K283"/>
  <c r="J283"/>
  <c r="I283"/>
  <c r="H283"/>
  <c r="G283"/>
  <c r="F283"/>
  <c r="E283"/>
  <c r="M268"/>
  <c r="L268"/>
  <c r="K268"/>
  <c r="J268"/>
  <c r="I268"/>
  <c r="H268"/>
  <c r="G268"/>
  <c r="F268"/>
  <c r="E268"/>
  <c r="M265"/>
  <c r="L265"/>
  <c r="K265"/>
  <c r="J265"/>
  <c r="I265"/>
  <c r="H265"/>
  <c r="G265"/>
  <c r="F265"/>
  <c r="E265"/>
  <c r="M274"/>
  <c r="L274"/>
  <c r="K274"/>
  <c r="J274"/>
  <c r="I274"/>
  <c r="H274"/>
  <c r="G274"/>
  <c r="F274"/>
  <c r="E274"/>
  <c r="M271"/>
  <c r="L271"/>
  <c r="K271"/>
  <c r="J271"/>
  <c r="I271"/>
  <c r="H271"/>
  <c r="G271"/>
  <c r="F271"/>
  <c r="E271"/>
  <c r="M256"/>
  <c r="L256"/>
  <c r="K256"/>
  <c r="J256"/>
  <c r="I256"/>
  <c r="H256"/>
  <c r="G256"/>
  <c r="F256"/>
  <c r="E256"/>
  <c r="M253"/>
  <c r="L253"/>
  <c r="K253"/>
  <c r="J253"/>
  <c r="I253"/>
  <c r="H253"/>
  <c r="G253"/>
  <c r="F253"/>
  <c r="E253"/>
  <c r="M262"/>
  <c r="L262"/>
  <c r="K262"/>
  <c r="J262"/>
  <c r="I262"/>
  <c r="H262"/>
  <c r="G262"/>
  <c r="F262"/>
  <c r="E262"/>
  <c r="M259"/>
  <c r="L259"/>
  <c r="K259"/>
  <c r="J259"/>
  <c r="I259"/>
  <c r="H259"/>
  <c r="G259"/>
  <c r="F259"/>
  <c r="E259"/>
  <c r="M244"/>
  <c r="L244"/>
  <c r="K244"/>
  <c r="J244"/>
  <c r="I244"/>
  <c r="H244"/>
  <c r="G244"/>
  <c r="F244"/>
  <c r="E244"/>
  <c r="M241"/>
  <c r="L241"/>
  <c r="K241"/>
  <c r="J241"/>
  <c r="I241"/>
  <c r="H241"/>
  <c r="G241"/>
  <c r="F241"/>
  <c r="E241"/>
  <c r="M250"/>
  <c r="L250"/>
  <c r="K250"/>
  <c r="J250"/>
  <c r="I250"/>
  <c r="H250"/>
  <c r="G250"/>
  <c r="F250"/>
  <c r="E250"/>
  <c r="M247"/>
  <c r="L247"/>
  <c r="K247"/>
  <c r="J247"/>
  <c r="I247"/>
  <c r="H247"/>
  <c r="G247"/>
  <c r="F247"/>
  <c r="E247"/>
  <c r="M232"/>
  <c r="L232"/>
  <c r="K232"/>
  <c r="J232"/>
  <c r="I232"/>
  <c r="H232"/>
  <c r="G232"/>
  <c r="F232"/>
  <c r="E232"/>
  <c r="M229"/>
  <c r="L229"/>
  <c r="K229"/>
  <c r="J229"/>
  <c r="I229"/>
  <c r="H229"/>
  <c r="G229"/>
  <c r="F229"/>
  <c r="E229"/>
  <c r="M238"/>
  <c r="L238"/>
  <c r="K238"/>
  <c r="J238"/>
  <c r="I238"/>
  <c r="H238"/>
  <c r="G238"/>
  <c r="F238"/>
  <c r="E238"/>
  <c r="M235"/>
  <c r="L235"/>
  <c r="K235"/>
  <c r="J235"/>
  <c r="I235"/>
  <c r="H235"/>
  <c r="G235"/>
  <c r="F235"/>
  <c r="E235"/>
  <c r="M226"/>
  <c r="L226"/>
  <c r="K226"/>
  <c r="J226"/>
  <c r="I226"/>
  <c r="H226"/>
  <c r="G226"/>
  <c r="F226"/>
  <c r="E226"/>
  <c r="M223"/>
  <c r="L223"/>
  <c r="K223"/>
  <c r="J223"/>
  <c r="I223"/>
  <c r="H223"/>
  <c r="G223"/>
  <c r="F223"/>
  <c r="E223"/>
  <c r="M220"/>
  <c r="L220"/>
  <c r="K220"/>
  <c r="J220"/>
  <c r="I220"/>
  <c r="H220"/>
  <c r="G220"/>
  <c r="F220"/>
  <c r="E220"/>
  <c r="M217"/>
  <c r="L217"/>
  <c r="K217"/>
  <c r="J217"/>
  <c r="I217"/>
  <c r="H217"/>
  <c r="G217"/>
  <c r="F217"/>
  <c r="E217"/>
  <c r="M214"/>
  <c r="L214"/>
  <c r="K214"/>
  <c r="J214"/>
  <c r="I214"/>
  <c r="H214"/>
  <c r="G214"/>
  <c r="F214"/>
  <c r="E214"/>
  <c r="M211"/>
  <c r="L211"/>
  <c r="K211"/>
  <c r="J211"/>
  <c r="I211"/>
  <c r="H211"/>
  <c r="G211"/>
  <c r="F211"/>
  <c r="E211"/>
  <c r="M208"/>
  <c r="L208"/>
  <c r="K208"/>
  <c r="J208"/>
  <c r="I208"/>
  <c r="H208"/>
  <c r="G208"/>
  <c r="F208"/>
  <c r="E208"/>
  <c r="M205"/>
  <c r="L205"/>
  <c r="K205"/>
  <c r="J205"/>
  <c r="I205"/>
  <c r="H205"/>
  <c r="G205"/>
  <c r="F205"/>
  <c r="E205"/>
  <c r="M202"/>
  <c r="L202"/>
  <c r="K202"/>
  <c r="J202"/>
  <c r="I202"/>
  <c r="H202"/>
  <c r="G202"/>
  <c r="F202"/>
  <c r="E202"/>
  <c r="M199"/>
  <c r="L199"/>
  <c r="K199"/>
  <c r="J199"/>
  <c r="I199"/>
  <c r="H199"/>
  <c r="G199"/>
  <c r="F199"/>
  <c r="E199"/>
  <c r="M196"/>
  <c r="L196"/>
  <c r="K196"/>
  <c r="J196"/>
  <c r="I196"/>
  <c r="H196"/>
  <c r="G196"/>
  <c r="F196"/>
  <c r="E196"/>
  <c r="M193"/>
  <c r="L193"/>
  <c r="K193"/>
  <c r="J193"/>
  <c r="I193"/>
  <c r="H193"/>
  <c r="G193"/>
  <c r="F193"/>
  <c r="E193"/>
  <c r="M190"/>
  <c r="L190"/>
  <c r="K190"/>
  <c r="J190"/>
  <c r="I190"/>
  <c r="H190"/>
  <c r="G190"/>
  <c r="F190"/>
  <c r="E190"/>
  <c r="M187"/>
  <c r="L187"/>
  <c r="K187"/>
  <c r="J187"/>
  <c r="I187"/>
  <c r="H187"/>
  <c r="G187"/>
  <c r="F187"/>
  <c r="E187"/>
  <c r="M184"/>
  <c r="L184"/>
  <c r="K184"/>
  <c r="J184"/>
  <c r="I184"/>
  <c r="H184"/>
  <c r="G184"/>
  <c r="F184"/>
  <c r="E184"/>
  <c r="M181"/>
  <c r="L181"/>
  <c r="K181"/>
  <c r="J181"/>
  <c r="I181"/>
  <c r="H181"/>
  <c r="G181"/>
  <c r="F181"/>
  <c r="E181"/>
  <c r="M178"/>
  <c r="L178"/>
  <c r="K178"/>
  <c r="J178"/>
  <c r="I178"/>
  <c r="H178"/>
  <c r="G178"/>
  <c r="F178"/>
  <c r="E178"/>
  <c r="M175"/>
  <c r="L175"/>
  <c r="K175"/>
  <c r="J175"/>
  <c r="I175"/>
  <c r="H175"/>
  <c r="G175"/>
  <c r="F175"/>
  <c r="E175"/>
  <c r="M172"/>
  <c r="L172"/>
  <c r="K172"/>
  <c r="J172"/>
  <c r="I172"/>
  <c r="H172"/>
  <c r="G172"/>
  <c r="F172"/>
  <c r="E172"/>
  <c r="M169"/>
  <c r="L169"/>
  <c r="K169"/>
  <c r="J169"/>
  <c r="I169"/>
  <c r="H169"/>
  <c r="G169"/>
  <c r="F169"/>
  <c r="E169"/>
  <c r="M166"/>
  <c r="L166"/>
  <c r="K166"/>
  <c r="J166"/>
  <c r="I166"/>
  <c r="H166"/>
  <c r="G166"/>
  <c r="F166"/>
  <c r="E166"/>
  <c r="M163"/>
  <c r="L163"/>
  <c r="K163"/>
  <c r="J163"/>
  <c r="I163"/>
  <c r="H163"/>
  <c r="G163"/>
  <c r="F163"/>
  <c r="E163"/>
  <c r="M160"/>
  <c r="L160"/>
  <c r="K160"/>
  <c r="J160"/>
  <c r="I160"/>
  <c r="H160"/>
  <c r="G160"/>
  <c r="F160"/>
  <c r="E160"/>
  <c r="M157"/>
  <c r="L157"/>
  <c r="K157"/>
  <c r="J157"/>
  <c r="I157"/>
  <c r="H157"/>
  <c r="G157"/>
  <c r="F157"/>
  <c r="E157"/>
  <c r="M154"/>
  <c r="L154"/>
  <c r="K154"/>
  <c r="J154"/>
  <c r="I154"/>
  <c r="H154"/>
  <c r="G154"/>
  <c r="F154"/>
  <c r="E154"/>
  <c r="M151"/>
  <c r="L151"/>
  <c r="K151"/>
  <c r="J151"/>
  <c r="I151"/>
  <c r="H151"/>
  <c r="G151"/>
  <c r="F151"/>
  <c r="E151"/>
  <c r="M148"/>
  <c r="L148"/>
  <c r="K148"/>
  <c r="J148"/>
  <c r="I148"/>
  <c r="H148"/>
  <c r="G148"/>
  <c r="F148"/>
  <c r="E148"/>
  <c r="M145"/>
  <c r="L145"/>
  <c r="K145"/>
  <c r="J145"/>
  <c r="I145"/>
  <c r="H145"/>
  <c r="G145"/>
  <c r="F145"/>
  <c r="E145"/>
  <c r="M142"/>
  <c r="L142"/>
  <c r="K142"/>
  <c r="J142"/>
  <c r="I142"/>
  <c r="H142"/>
  <c r="G142"/>
  <c r="F142"/>
  <c r="E142"/>
  <c r="M139"/>
  <c r="L139"/>
  <c r="K139"/>
  <c r="J139"/>
  <c r="I139"/>
  <c r="H139"/>
  <c r="G139"/>
  <c r="F139"/>
  <c r="E139"/>
  <c r="M136"/>
  <c r="L136"/>
  <c r="K136"/>
  <c r="J136"/>
  <c r="I136"/>
  <c r="H136"/>
  <c r="G136"/>
  <c r="F136"/>
  <c r="E136"/>
  <c r="M133"/>
  <c r="L133"/>
  <c r="K133"/>
  <c r="J133"/>
  <c r="I133"/>
  <c r="H133"/>
  <c r="G133"/>
  <c r="F133"/>
  <c r="E133"/>
  <c r="M130"/>
  <c r="L130"/>
  <c r="K130"/>
  <c r="J130"/>
  <c r="I130"/>
  <c r="H130"/>
  <c r="G130"/>
  <c r="F130"/>
  <c r="E130"/>
  <c r="M127"/>
  <c r="L127"/>
  <c r="K127"/>
  <c r="J127"/>
  <c r="I127"/>
  <c r="H127"/>
  <c r="G127"/>
  <c r="F127"/>
  <c r="E127"/>
  <c r="M124"/>
  <c r="L124"/>
  <c r="K124"/>
  <c r="J124"/>
  <c r="I124"/>
  <c r="H124"/>
  <c r="G124"/>
  <c r="F124"/>
  <c r="E124"/>
  <c r="M121"/>
  <c r="L121"/>
  <c r="K121"/>
  <c r="J121"/>
  <c r="I121"/>
  <c r="H121"/>
  <c r="G121"/>
  <c r="F121"/>
  <c r="E121"/>
  <c r="M118"/>
  <c r="L118"/>
  <c r="K118"/>
  <c r="J118"/>
  <c r="I118"/>
  <c r="H118"/>
  <c r="G118"/>
  <c r="F118"/>
  <c r="E118"/>
  <c r="M115"/>
  <c r="L115"/>
  <c r="K115"/>
  <c r="J115"/>
  <c r="I115"/>
  <c r="H115"/>
  <c r="G115"/>
  <c r="F115"/>
  <c r="E115"/>
  <c r="M112"/>
  <c r="L112"/>
  <c r="K112"/>
  <c r="J112"/>
  <c r="I112"/>
  <c r="H112"/>
  <c r="G112"/>
  <c r="F112"/>
  <c r="E112"/>
  <c r="M109"/>
  <c r="L109"/>
  <c r="K109"/>
  <c r="J109"/>
  <c r="I109"/>
  <c r="H109"/>
  <c r="G109"/>
  <c r="F109"/>
  <c r="E109"/>
  <c r="M106"/>
  <c r="L106"/>
  <c r="K106"/>
  <c r="J106"/>
  <c r="I106"/>
  <c r="H106"/>
  <c r="G106"/>
  <c r="F106"/>
  <c r="E106"/>
  <c r="M103"/>
  <c r="L103"/>
  <c r="K103"/>
  <c r="J103"/>
  <c r="I103"/>
  <c r="H103"/>
  <c r="G103"/>
  <c r="F103"/>
  <c r="E103"/>
  <c r="M100"/>
  <c r="L100"/>
  <c r="K100"/>
  <c r="J100"/>
  <c r="I100"/>
  <c r="H100"/>
  <c r="G100"/>
  <c r="F100"/>
  <c r="E100"/>
  <c r="M97"/>
  <c r="L97"/>
  <c r="K97"/>
  <c r="J97"/>
  <c r="I97"/>
  <c r="H97"/>
  <c r="G97"/>
  <c r="F97"/>
  <c r="E97"/>
  <c r="M94"/>
  <c r="L94"/>
  <c r="K94"/>
  <c r="J94"/>
  <c r="I94"/>
  <c r="H94"/>
  <c r="G94"/>
  <c r="F94"/>
  <c r="E94"/>
  <c r="M91"/>
  <c r="L91"/>
  <c r="K91"/>
  <c r="J91"/>
  <c r="I91"/>
  <c r="H91"/>
  <c r="G91"/>
  <c r="F91"/>
  <c r="E91"/>
  <c r="M88"/>
  <c r="L88"/>
  <c r="K88"/>
  <c r="J88"/>
  <c r="I88"/>
  <c r="H88"/>
  <c r="G88"/>
  <c r="F88"/>
  <c r="E88"/>
  <c r="M85"/>
  <c r="L85"/>
  <c r="K85"/>
  <c r="J85"/>
  <c r="I85"/>
  <c r="H85"/>
  <c r="G85"/>
  <c r="F85"/>
  <c r="E85"/>
  <c r="M82"/>
  <c r="L82"/>
  <c r="K82"/>
  <c r="J82"/>
  <c r="I82"/>
  <c r="H82"/>
  <c r="G82"/>
  <c r="F82"/>
  <c r="E82"/>
  <c r="M79"/>
  <c r="L79"/>
  <c r="K79"/>
  <c r="J79"/>
  <c r="I79"/>
  <c r="H79"/>
  <c r="G79"/>
  <c r="F79"/>
  <c r="E79"/>
  <c r="M76"/>
  <c r="L76"/>
  <c r="K76"/>
  <c r="J76"/>
  <c r="I76"/>
  <c r="H76"/>
  <c r="G76"/>
  <c r="F76"/>
  <c r="E76"/>
  <c r="M73"/>
  <c r="L73"/>
  <c r="K73"/>
  <c r="J73"/>
  <c r="I73"/>
  <c r="H73"/>
  <c r="G73"/>
  <c r="F73"/>
  <c r="E73"/>
  <c r="M70"/>
  <c r="L70"/>
  <c r="K70"/>
  <c r="J70"/>
  <c r="I70"/>
  <c r="H70"/>
  <c r="G70"/>
  <c r="F70"/>
  <c r="E70"/>
  <c r="M67"/>
  <c r="L67"/>
  <c r="K67"/>
  <c r="J67"/>
  <c r="I67"/>
  <c r="H67"/>
  <c r="G67"/>
  <c r="F67"/>
  <c r="E67"/>
  <c r="M64"/>
  <c r="L64"/>
  <c r="K64"/>
  <c r="J64"/>
  <c r="I64"/>
  <c r="H64"/>
  <c r="G64"/>
  <c r="F64"/>
  <c r="E64"/>
  <c r="M61"/>
  <c r="L61"/>
  <c r="K61"/>
  <c r="J61"/>
  <c r="I61"/>
  <c r="H61"/>
  <c r="G61"/>
  <c r="F61"/>
  <c r="E61"/>
  <c r="M58"/>
  <c r="L58"/>
  <c r="K58"/>
  <c r="J58"/>
  <c r="I58"/>
  <c r="H58"/>
  <c r="G58"/>
  <c r="F58"/>
  <c r="E58"/>
  <c r="M55"/>
  <c r="L55"/>
  <c r="K55"/>
  <c r="J55"/>
  <c r="I55"/>
  <c r="H55"/>
  <c r="G55"/>
  <c r="F55"/>
  <c r="E55"/>
  <c r="M52"/>
  <c r="L52"/>
  <c r="K52"/>
  <c r="J52"/>
  <c r="I52"/>
  <c r="H52"/>
  <c r="G52"/>
  <c r="F52"/>
  <c r="E52"/>
  <c r="M49"/>
  <c r="L49"/>
  <c r="K49"/>
  <c r="J49"/>
  <c r="I49"/>
  <c r="H49"/>
  <c r="G49"/>
  <c r="F49"/>
  <c r="E49"/>
  <c r="M46"/>
  <c r="L46"/>
  <c r="K46"/>
  <c r="J46"/>
  <c r="I46"/>
  <c r="H46"/>
  <c r="G46"/>
  <c r="F46"/>
  <c r="E46"/>
  <c r="M43"/>
  <c r="L43"/>
  <c r="K43"/>
  <c r="J43"/>
  <c r="I43"/>
  <c r="H43"/>
  <c r="G43"/>
  <c r="F43"/>
  <c r="E43"/>
  <c r="M40"/>
  <c r="L40"/>
  <c r="K40"/>
  <c r="J40"/>
  <c r="I40"/>
  <c r="H40"/>
  <c r="G40"/>
  <c r="F40"/>
  <c r="E40"/>
  <c r="M37"/>
  <c r="L37"/>
  <c r="K37"/>
  <c r="J37"/>
  <c r="I37"/>
  <c r="H37"/>
  <c r="G37"/>
  <c r="F37"/>
  <c r="E37"/>
  <c r="M34"/>
  <c r="L34"/>
  <c r="K34"/>
  <c r="J34"/>
  <c r="I34"/>
  <c r="H34"/>
  <c r="G34"/>
  <c r="F34"/>
  <c r="E34"/>
  <c r="M31"/>
  <c r="L31"/>
  <c r="K31"/>
  <c r="J31"/>
  <c r="I31"/>
  <c r="H31"/>
  <c r="G31"/>
  <c r="F31"/>
  <c r="E31"/>
  <c r="M28"/>
  <c r="L28"/>
  <c r="K28"/>
  <c r="J28"/>
  <c r="I28"/>
  <c r="H28"/>
  <c r="G28"/>
  <c r="F28"/>
  <c r="E28"/>
  <c r="M25"/>
  <c r="L25"/>
  <c r="K25"/>
  <c r="J25"/>
  <c r="I25"/>
  <c r="H25"/>
  <c r="G25"/>
  <c r="F25"/>
  <c r="E25"/>
  <c r="M22"/>
  <c r="L22"/>
  <c r="K22"/>
  <c r="J22"/>
  <c r="I22"/>
  <c r="H22"/>
  <c r="G22"/>
  <c r="F22"/>
  <c r="E22"/>
  <c r="I12"/>
  <c r="H12"/>
  <c r="D49" i="11" l="1"/>
  <c r="K49"/>
  <c r="U49"/>
  <c r="N1703" i="5"/>
  <c r="P48" i="11"/>
  <c r="U48"/>
  <c r="C49"/>
  <c r="J49"/>
  <c r="O49"/>
  <c r="O1709" i="5"/>
  <c r="P1706"/>
  <c r="N1709"/>
  <c r="Q1712"/>
  <c r="O1706"/>
  <c r="O1703"/>
  <c r="Q1709"/>
  <c r="N1706"/>
  <c r="P1709"/>
  <c r="Q1703"/>
  <c r="Q1706"/>
  <c r="P1712"/>
  <c r="O1712"/>
  <c r="N1712"/>
  <c r="P1703"/>
  <c r="Q1700"/>
  <c r="Q1697"/>
  <c r="N1700"/>
  <c r="O1700"/>
  <c r="N1697"/>
  <c r="P1697"/>
  <c r="O1697"/>
  <c r="P1700"/>
  <c r="N1691"/>
  <c r="O1694"/>
  <c r="N1694"/>
  <c r="Q1694"/>
  <c r="Q1691"/>
  <c r="P1691"/>
  <c r="O1691"/>
  <c r="P1694"/>
  <c r="P49" i="11"/>
  <c r="T49"/>
  <c r="K48"/>
  <c r="D48"/>
  <c r="N1670" i="5"/>
  <c r="Q1673"/>
  <c r="N1685"/>
  <c r="P1679"/>
  <c r="Q1682"/>
  <c r="O1670"/>
  <c r="N1679"/>
  <c r="Q1676"/>
  <c r="O1679"/>
  <c r="Q1688"/>
  <c r="P1688"/>
  <c r="O1688"/>
  <c r="N1688"/>
  <c r="O1685"/>
  <c r="Q1685"/>
  <c r="P1685"/>
  <c r="P1682"/>
  <c r="O1682"/>
  <c r="N1682"/>
  <c r="Q1679"/>
  <c r="P1676"/>
  <c r="O1676"/>
  <c r="N1676"/>
  <c r="P1673"/>
  <c r="N1673"/>
  <c r="O1673"/>
  <c r="Q1670"/>
  <c r="P1670"/>
  <c r="N1667"/>
  <c r="Q1667"/>
  <c r="P1667"/>
  <c r="O1667"/>
  <c r="Q1646"/>
  <c r="Q1658"/>
  <c r="P1646"/>
  <c r="O1658"/>
  <c r="O1646"/>
  <c r="N1646"/>
  <c r="P1658"/>
  <c r="N1658"/>
  <c r="Q1649"/>
  <c r="P1649"/>
  <c r="O1649"/>
  <c r="N1649"/>
  <c r="O1652"/>
  <c r="N1652"/>
  <c r="Q1652"/>
  <c r="P1652"/>
  <c r="N1655"/>
  <c r="O1655"/>
  <c r="Q1655"/>
  <c r="P1655"/>
  <c r="Q1634"/>
  <c r="O1640"/>
  <c r="Q1643"/>
  <c r="N1640"/>
  <c r="O1643"/>
  <c r="P1610"/>
  <c r="N1613"/>
  <c r="Q1619"/>
  <c r="O1622"/>
  <c r="Q1637"/>
  <c r="Q1640"/>
  <c r="N1643"/>
  <c r="P1643"/>
  <c r="P1640"/>
  <c r="Q1616"/>
  <c r="Q1631"/>
  <c r="N1634"/>
  <c r="N1610"/>
  <c r="O1619"/>
  <c r="Q1622"/>
  <c r="Q1625"/>
  <c r="N1631"/>
  <c r="N1637"/>
  <c r="Q1610"/>
  <c r="Q1613"/>
  <c r="Q1628"/>
  <c r="P1634"/>
  <c r="P1637"/>
  <c r="O1637"/>
  <c r="O1634"/>
  <c r="N1628"/>
  <c r="O1628"/>
  <c r="O1625"/>
  <c r="N1625"/>
  <c r="P1631"/>
  <c r="O1631"/>
  <c r="P1628"/>
  <c r="P1625"/>
  <c r="N1622"/>
  <c r="P1622"/>
  <c r="P1619"/>
  <c r="N1619"/>
  <c r="O1616"/>
  <c r="N1616"/>
  <c r="P1616"/>
  <c r="P1613"/>
  <c r="O1613"/>
  <c r="O1610"/>
  <c r="Q1295"/>
  <c r="P1607"/>
  <c r="O1598"/>
  <c r="N1607"/>
  <c r="P1601"/>
  <c r="O1301"/>
  <c r="N1595"/>
  <c r="Q1304"/>
  <c r="Q1316"/>
  <c r="Q1328"/>
  <c r="Q1340"/>
  <c r="Q1352"/>
  <c r="Q1364"/>
  <c r="Q1376"/>
  <c r="Q1388"/>
  <c r="Q1400"/>
  <c r="Q1412"/>
  <c r="Q1424"/>
  <c r="Q1436"/>
  <c r="Q1448"/>
  <c r="Q1460"/>
  <c r="Q1472"/>
  <c r="Q1484"/>
  <c r="Q1496"/>
  <c r="Q1508"/>
  <c r="Q1520"/>
  <c r="Q1532"/>
  <c r="Q1544"/>
  <c r="Q1556"/>
  <c r="Q1568"/>
  <c r="Q1580"/>
  <c r="Q1592"/>
  <c r="N1307"/>
  <c r="Q1319"/>
  <c r="Q1331"/>
  <c r="Q1343"/>
  <c r="Q1355"/>
  <c r="Q1367"/>
  <c r="Q1379"/>
  <c r="Q1391"/>
  <c r="Q1403"/>
  <c r="Q1415"/>
  <c r="Q1427"/>
  <c r="Q1439"/>
  <c r="Q1451"/>
  <c r="Q1463"/>
  <c r="Q1475"/>
  <c r="Q1487"/>
  <c r="Q1499"/>
  <c r="Q1511"/>
  <c r="Q1523"/>
  <c r="Q1535"/>
  <c r="Q1547"/>
  <c r="Q1559"/>
  <c r="Q1571"/>
  <c r="Q1583"/>
  <c r="O1601"/>
  <c r="O1313"/>
  <c r="P1313"/>
  <c r="O1325"/>
  <c r="P1325"/>
  <c r="O1337"/>
  <c r="P1337"/>
  <c r="O1349"/>
  <c r="P1349"/>
  <c r="O1361"/>
  <c r="P1361"/>
  <c r="O1373"/>
  <c r="P1373"/>
  <c r="O1385"/>
  <c r="P1385"/>
  <c r="O1397"/>
  <c r="P1397"/>
  <c r="O1409"/>
  <c r="P1409"/>
  <c r="O1421"/>
  <c r="P1421"/>
  <c r="O1433"/>
  <c r="P1433"/>
  <c r="O1445"/>
  <c r="P1445"/>
  <c r="O1457"/>
  <c r="P1457"/>
  <c r="O1469"/>
  <c r="P1469"/>
  <c r="O1481"/>
  <c r="P1481"/>
  <c r="O1493"/>
  <c r="P1493"/>
  <c r="O1505"/>
  <c r="P1505"/>
  <c r="O1517"/>
  <c r="P1517"/>
  <c r="O1529"/>
  <c r="P1529"/>
  <c r="O1541"/>
  <c r="P1541"/>
  <c r="O1553"/>
  <c r="P1553"/>
  <c r="O1565"/>
  <c r="P1565"/>
  <c r="O1577"/>
  <c r="P1577"/>
  <c r="O1589"/>
  <c r="P1604"/>
  <c r="O1310"/>
  <c r="O1322"/>
  <c r="O1334"/>
  <c r="O1346"/>
  <c r="O1358"/>
  <c r="O1370"/>
  <c r="O1382"/>
  <c r="O1394"/>
  <c r="O1406"/>
  <c r="O1418"/>
  <c r="O1430"/>
  <c r="O1442"/>
  <c r="O1454"/>
  <c r="O1466"/>
  <c r="O1478"/>
  <c r="O1490"/>
  <c r="O1502"/>
  <c r="O1514"/>
  <c r="O1526"/>
  <c r="O1538"/>
  <c r="O1550"/>
  <c r="O1562"/>
  <c r="O1574"/>
  <c r="O1586"/>
  <c r="Q1595"/>
  <c r="Q1604"/>
  <c r="N1301"/>
  <c r="N1298"/>
  <c r="Q1298"/>
  <c r="N1310"/>
  <c r="N1322"/>
  <c r="Q1334"/>
  <c r="Q1346"/>
  <c r="Q1358"/>
  <c r="Q1370"/>
  <c r="Q1382"/>
  <c r="Q1394"/>
  <c r="Q1406"/>
  <c r="Q1418"/>
  <c r="Q1430"/>
  <c r="Q1442"/>
  <c r="Q1454"/>
  <c r="Q1466"/>
  <c r="Q1478"/>
  <c r="Q1490"/>
  <c r="Q1502"/>
  <c r="Q1514"/>
  <c r="Q1526"/>
  <c r="Q1538"/>
  <c r="Q1550"/>
  <c r="Q1562"/>
  <c r="Q1574"/>
  <c r="Q1586"/>
  <c r="Q1598"/>
  <c r="Q1607"/>
  <c r="P1301"/>
  <c r="P1304"/>
  <c r="P1316"/>
  <c r="N1319"/>
  <c r="P1328"/>
  <c r="N1331"/>
  <c r="N1334"/>
  <c r="P1340"/>
  <c r="N1343"/>
  <c r="N1346"/>
  <c r="P1352"/>
  <c r="N1355"/>
  <c r="N1358"/>
  <c r="P1364"/>
  <c r="N1367"/>
  <c r="N1370"/>
  <c r="P1376"/>
  <c r="N1379"/>
  <c r="N1382"/>
  <c r="P1388"/>
  <c r="N1391"/>
  <c r="N1394"/>
  <c r="P1400"/>
  <c r="N1403"/>
  <c r="N1406"/>
  <c r="P1412"/>
  <c r="N1415"/>
  <c r="N1418"/>
  <c r="P1424"/>
  <c r="N1427"/>
  <c r="N1430"/>
  <c r="P1436"/>
  <c r="N1439"/>
  <c r="N1442"/>
  <c r="P1448"/>
  <c r="N1451"/>
  <c r="N1454"/>
  <c r="P1460"/>
  <c r="N1463"/>
  <c r="N1466"/>
  <c r="P1472"/>
  <c r="N1475"/>
  <c r="P1478"/>
  <c r="P1484"/>
  <c r="N1487"/>
  <c r="N1490"/>
  <c r="P1496"/>
  <c r="N1499"/>
  <c r="N1502"/>
  <c r="P1508"/>
  <c r="N1511"/>
  <c r="N1514"/>
  <c r="P1520"/>
  <c r="N1523"/>
  <c r="N1526"/>
  <c r="P1532"/>
  <c r="N1535"/>
  <c r="N1538"/>
  <c r="P1544"/>
  <c r="N1547"/>
  <c r="P1550"/>
  <c r="P1556"/>
  <c r="N1559"/>
  <c r="P1562"/>
  <c r="P1568"/>
  <c r="N1571"/>
  <c r="P1574"/>
  <c r="P1580"/>
  <c r="N1583"/>
  <c r="P1586"/>
  <c r="P1589"/>
  <c r="P1592"/>
  <c r="P1598"/>
  <c r="P1295"/>
  <c r="Q1307"/>
  <c r="O1319"/>
  <c r="P1331"/>
  <c r="P1343"/>
  <c r="P1355"/>
  <c r="P1367"/>
  <c r="P1379"/>
  <c r="P1391"/>
  <c r="P1403"/>
  <c r="P1415"/>
  <c r="P1427"/>
  <c r="P1439"/>
  <c r="P1451"/>
  <c r="P1463"/>
  <c r="P1475"/>
  <c r="N1478"/>
  <c r="P1487"/>
  <c r="P1499"/>
  <c r="N1508"/>
  <c r="P1511"/>
  <c r="P1523"/>
  <c r="P1535"/>
  <c r="P1547"/>
  <c r="N1550"/>
  <c r="P1559"/>
  <c r="N1562"/>
  <c r="P1571"/>
  <c r="N1574"/>
  <c r="P1583"/>
  <c r="N1586"/>
  <c r="P1595"/>
  <c r="N1598"/>
  <c r="O1295"/>
  <c r="P1298"/>
  <c r="Q1301"/>
  <c r="O1304"/>
  <c r="P1307"/>
  <c r="Q1310"/>
  <c r="N1313"/>
  <c r="O1316"/>
  <c r="P1319"/>
  <c r="Q1322"/>
  <c r="N1325"/>
  <c r="O1328"/>
  <c r="N1337"/>
  <c r="O1340"/>
  <c r="N1349"/>
  <c r="O1352"/>
  <c r="N1361"/>
  <c r="O1364"/>
  <c r="N1373"/>
  <c r="O1376"/>
  <c r="N1385"/>
  <c r="O1388"/>
  <c r="N1397"/>
  <c r="O1400"/>
  <c r="N1409"/>
  <c r="O1412"/>
  <c r="N1421"/>
  <c r="O1424"/>
  <c r="N1433"/>
  <c r="O1436"/>
  <c r="N1445"/>
  <c r="O1448"/>
  <c r="N1457"/>
  <c r="O1460"/>
  <c r="N1469"/>
  <c r="O1472"/>
  <c r="N1481"/>
  <c r="O1484"/>
  <c r="N1493"/>
  <c r="O1496"/>
  <c r="N1505"/>
  <c r="O1508"/>
  <c r="N1517"/>
  <c r="O1520"/>
  <c r="N1529"/>
  <c r="O1532"/>
  <c r="N1541"/>
  <c r="O1544"/>
  <c r="N1553"/>
  <c r="O1556"/>
  <c r="N1565"/>
  <c r="O1568"/>
  <c r="N1577"/>
  <c r="O1580"/>
  <c r="N1589"/>
  <c r="O1592"/>
  <c r="N1601"/>
  <c r="O1604"/>
  <c r="N1295"/>
  <c r="O1298"/>
  <c r="N1304"/>
  <c r="O1307"/>
  <c r="P1310"/>
  <c r="Q1313"/>
  <c r="N1316"/>
  <c r="P1322"/>
  <c r="Q1325"/>
  <c r="N1328"/>
  <c r="R1328" s="1"/>
  <c r="O1331"/>
  <c r="P1334"/>
  <c r="Q1337"/>
  <c r="N1340"/>
  <c r="O1343"/>
  <c r="P1346"/>
  <c r="Q1349"/>
  <c r="N1352"/>
  <c r="R1352" s="1"/>
  <c r="O1355"/>
  <c r="P1358"/>
  <c r="Q1361"/>
  <c r="N1364"/>
  <c r="O1367"/>
  <c r="P1370"/>
  <c r="Q1373"/>
  <c r="N1376"/>
  <c r="R1376" s="1"/>
  <c r="O1379"/>
  <c r="P1382"/>
  <c r="Q1385"/>
  <c r="N1388"/>
  <c r="O1391"/>
  <c r="P1394"/>
  <c r="Q1397"/>
  <c r="N1400"/>
  <c r="R1400" s="1"/>
  <c r="O1403"/>
  <c r="P1406"/>
  <c r="Q1409"/>
  <c r="N1412"/>
  <c r="O1415"/>
  <c r="P1418"/>
  <c r="Q1421"/>
  <c r="N1424"/>
  <c r="R1424" s="1"/>
  <c r="O1427"/>
  <c r="P1430"/>
  <c r="Q1433"/>
  <c r="N1436"/>
  <c r="O1439"/>
  <c r="P1442"/>
  <c r="Q1445"/>
  <c r="N1448"/>
  <c r="R1448" s="1"/>
  <c r="O1451"/>
  <c r="P1454"/>
  <c r="Q1457"/>
  <c r="N1460"/>
  <c r="O1463"/>
  <c r="P1466"/>
  <c r="Q1469"/>
  <c r="N1472"/>
  <c r="O1475"/>
  <c r="Q1481"/>
  <c r="N1484"/>
  <c r="O1487"/>
  <c r="P1490"/>
  <c r="Q1493"/>
  <c r="N1496"/>
  <c r="O1499"/>
  <c r="P1502"/>
  <c r="Q1505"/>
  <c r="O1511"/>
  <c r="P1514"/>
  <c r="Q1517"/>
  <c r="N1520"/>
  <c r="O1523"/>
  <c r="P1526"/>
  <c r="Q1529"/>
  <c r="N1532"/>
  <c r="R1532" s="1"/>
  <c r="S1532" s="1"/>
  <c r="O1535"/>
  <c r="P1538"/>
  <c r="Q1541"/>
  <c r="N1544"/>
  <c r="O1547"/>
  <c r="Q1553"/>
  <c r="N1556"/>
  <c r="O1559"/>
  <c r="Q1565"/>
  <c r="N1568"/>
  <c r="R1568" s="1"/>
  <c r="O1571"/>
  <c r="Q1577"/>
  <c r="N1580"/>
  <c r="O1583"/>
  <c r="Q1589"/>
  <c r="N1592"/>
  <c r="O1595"/>
  <c r="Q1601"/>
  <c r="N1604"/>
  <c r="O1607"/>
  <c r="R1607" s="1"/>
  <c r="P689"/>
  <c r="P746"/>
  <c r="O473"/>
  <c r="Q266"/>
  <c r="Q23"/>
  <c r="N1106"/>
  <c r="N1121"/>
  <c r="N1133"/>
  <c r="N1169"/>
  <c r="N1259"/>
  <c r="P113"/>
  <c r="Q254"/>
  <c r="N632"/>
  <c r="P515"/>
  <c r="Q593"/>
  <c r="N587"/>
  <c r="O833"/>
  <c r="O881"/>
  <c r="O869"/>
  <c r="O956"/>
  <c r="O1271"/>
  <c r="P332"/>
  <c r="P20"/>
  <c r="N44"/>
  <c r="Q248"/>
  <c r="Q263"/>
  <c r="O413"/>
  <c r="P455"/>
  <c r="N704"/>
  <c r="O728"/>
  <c r="Q779"/>
  <c r="Q1031"/>
  <c r="N959"/>
  <c r="Q1019"/>
  <c r="P1016"/>
  <c r="P1028"/>
  <c r="P1148"/>
  <c r="P1172"/>
  <c r="Q1190"/>
  <c r="P1220"/>
  <c r="P563"/>
  <c r="N680"/>
  <c r="N686"/>
  <c r="P788"/>
  <c r="O194"/>
  <c r="O437"/>
  <c r="Q434"/>
  <c r="P635"/>
  <c r="N767"/>
  <c r="P974"/>
  <c r="Q1067"/>
  <c r="Q1079"/>
  <c r="N1157"/>
  <c r="N1235"/>
  <c r="N1247"/>
  <c r="N1205"/>
  <c r="O95"/>
  <c r="O245"/>
  <c r="P461"/>
  <c r="P899"/>
  <c r="Q191"/>
  <c r="O569"/>
  <c r="N65"/>
  <c r="N74"/>
  <c r="O119"/>
  <c r="N125"/>
  <c r="O131"/>
  <c r="N137"/>
  <c r="Q146"/>
  <c r="N173"/>
  <c r="P179"/>
  <c r="P266"/>
  <c r="O284"/>
  <c r="P329"/>
  <c r="P356"/>
  <c r="N407"/>
  <c r="Q617"/>
  <c r="Q740"/>
  <c r="Q836"/>
  <c r="O908"/>
  <c r="P983"/>
  <c r="N989"/>
  <c r="Q1226"/>
  <c r="P812"/>
  <c r="P1277"/>
  <c r="O233"/>
  <c r="Q233"/>
  <c r="P1196"/>
  <c r="O59"/>
  <c r="N62"/>
  <c r="P443"/>
  <c r="P854"/>
  <c r="P887"/>
  <c r="P926"/>
  <c r="Q1010"/>
  <c r="N1010"/>
  <c r="P947"/>
  <c r="N29"/>
  <c r="P29"/>
  <c r="P41"/>
  <c r="P47"/>
  <c r="P185"/>
  <c r="P284"/>
  <c r="O521"/>
  <c r="Q521"/>
  <c r="N1058"/>
  <c r="Q1154"/>
  <c r="O1154"/>
  <c r="P860"/>
  <c r="P914"/>
  <c r="P935"/>
  <c r="O968"/>
  <c r="O998"/>
  <c r="O1106"/>
  <c r="R1106" s="1"/>
  <c r="P1100"/>
  <c r="Q1127"/>
  <c r="Q1142"/>
  <c r="Q1166"/>
  <c r="N1187"/>
  <c r="N1193"/>
  <c r="Q1232"/>
  <c r="P1262"/>
  <c r="N1286"/>
  <c r="Q119"/>
  <c r="Q167"/>
  <c r="P209"/>
  <c r="P221"/>
  <c r="O344"/>
  <c r="Q386"/>
  <c r="O425"/>
  <c r="P527"/>
  <c r="Q581"/>
  <c r="Q716"/>
  <c r="P764"/>
  <c r="P779"/>
  <c r="O35"/>
  <c r="N38"/>
  <c r="O143"/>
  <c r="O155"/>
  <c r="P188"/>
  <c r="Q203"/>
  <c r="P233"/>
  <c r="P236"/>
  <c r="N227"/>
  <c r="N260"/>
  <c r="O302"/>
  <c r="P302"/>
  <c r="P314"/>
  <c r="O389"/>
  <c r="O500"/>
  <c r="P533"/>
  <c r="O533"/>
  <c r="O536"/>
  <c r="O572"/>
  <c r="P602"/>
  <c r="Q677"/>
  <c r="Q692"/>
  <c r="P770"/>
  <c r="O800"/>
  <c r="P836"/>
  <c r="N845"/>
  <c r="Q881"/>
  <c r="N911"/>
  <c r="P923"/>
  <c r="O920"/>
  <c r="P971"/>
  <c r="P980"/>
  <c r="O1058"/>
  <c r="P1052"/>
  <c r="Q1106"/>
  <c r="O1130"/>
  <c r="P1169"/>
  <c r="P1184"/>
  <c r="Q1214"/>
  <c r="N1217"/>
  <c r="Q1256"/>
  <c r="P1259"/>
  <c r="Q1283"/>
  <c r="N110"/>
  <c r="P191"/>
  <c r="N209"/>
  <c r="P353"/>
  <c r="N431"/>
  <c r="O497"/>
  <c r="P503"/>
  <c r="N527"/>
  <c r="N539"/>
  <c r="Q653"/>
  <c r="Q665"/>
  <c r="P683"/>
  <c r="Q728"/>
  <c r="N743"/>
  <c r="P767"/>
  <c r="N839"/>
  <c r="P839"/>
  <c r="Q47"/>
  <c r="Q59"/>
  <c r="O50"/>
  <c r="O71"/>
  <c r="O83"/>
  <c r="P86"/>
  <c r="P92"/>
  <c r="N122"/>
  <c r="O158"/>
  <c r="N170"/>
  <c r="O182"/>
  <c r="O191"/>
  <c r="Q215"/>
  <c r="P224"/>
  <c r="N239"/>
  <c r="P239"/>
  <c r="P257"/>
  <c r="O281"/>
  <c r="O293"/>
  <c r="P293"/>
  <c r="O305"/>
  <c r="O326"/>
  <c r="P326"/>
  <c r="O350"/>
  <c r="P350"/>
  <c r="Q374"/>
  <c r="O452"/>
  <c r="O461"/>
  <c r="N467"/>
  <c r="P467"/>
  <c r="O545"/>
  <c r="O596"/>
  <c r="Q629"/>
  <c r="P647"/>
  <c r="N731"/>
  <c r="N791"/>
  <c r="P791"/>
  <c r="P902"/>
  <c r="P962"/>
  <c r="O1010"/>
  <c r="P1004"/>
  <c r="P1064"/>
  <c r="Q1130"/>
  <c r="N1181"/>
  <c r="P1205"/>
  <c r="N1274"/>
  <c r="P659"/>
  <c r="O776"/>
  <c r="Q776"/>
  <c r="P845"/>
  <c r="P896"/>
  <c r="O896"/>
  <c r="P938"/>
  <c r="P989"/>
  <c r="N1070"/>
  <c r="Q1070"/>
  <c r="P1289"/>
  <c r="N26"/>
  <c r="O38"/>
  <c r="P44"/>
  <c r="N53"/>
  <c r="P80"/>
  <c r="Q83"/>
  <c r="P83"/>
  <c r="O86"/>
  <c r="N98"/>
  <c r="P104"/>
  <c r="N113"/>
  <c r="N146"/>
  <c r="P152"/>
  <c r="Q155"/>
  <c r="P155"/>
  <c r="N161"/>
  <c r="P161"/>
  <c r="P194"/>
  <c r="N197"/>
  <c r="N203"/>
  <c r="N206"/>
  <c r="O215"/>
  <c r="P218"/>
  <c r="O230"/>
  <c r="N248"/>
  <c r="P242"/>
  <c r="N257"/>
  <c r="P251"/>
  <c r="N254"/>
  <c r="O254"/>
  <c r="Q272"/>
  <c r="N266"/>
  <c r="Q284"/>
  <c r="O329"/>
  <c r="N323"/>
  <c r="O377"/>
  <c r="N383"/>
  <c r="P434"/>
  <c r="Q473"/>
  <c r="N491"/>
  <c r="P491"/>
  <c r="P539"/>
  <c r="P551"/>
  <c r="O581"/>
  <c r="O584"/>
  <c r="P578"/>
  <c r="P587"/>
  <c r="P824"/>
  <c r="O824"/>
  <c r="N86"/>
  <c r="O218"/>
  <c r="N218"/>
  <c r="P959"/>
  <c r="O26"/>
  <c r="P32"/>
  <c r="Q35"/>
  <c r="N35"/>
  <c r="P62"/>
  <c r="P68"/>
  <c r="Q71"/>
  <c r="N71"/>
  <c r="O74"/>
  <c r="N89"/>
  <c r="O98"/>
  <c r="P110"/>
  <c r="P122"/>
  <c r="P128"/>
  <c r="N134"/>
  <c r="P140"/>
  <c r="Q143"/>
  <c r="P143"/>
  <c r="O146"/>
  <c r="P146"/>
  <c r="P170"/>
  <c r="P176"/>
  <c r="N185"/>
  <c r="O206"/>
  <c r="P212"/>
  <c r="N221"/>
  <c r="N233"/>
  <c r="O248"/>
  <c r="N263"/>
  <c r="Q281"/>
  <c r="Q278"/>
  <c r="O320"/>
  <c r="P320"/>
  <c r="P338"/>
  <c r="O368"/>
  <c r="P368"/>
  <c r="P362"/>
  <c r="Q398"/>
  <c r="O449"/>
  <c r="Q449"/>
  <c r="Q485"/>
  <c r="O485"/>
  <c r="Q497"/>
  <c r="P494"/>
  <c r="P554"/>
  <c r="P599"/>
  <c r="P611"/>
  <c r="N644"/>
  <c r="Q713"/>
  <c r="O704"/>
  <c r="Q704"/>
  <c r="Q752"/>
  <c r="O752"/>
  <c r="P848"/>
  <c r="O848"/>
  <c r="O167"/>
  <c r="Q179"/>
  <c r="O203"/>
  <c r="P272"/>
  <c r="P344"/>
  <c r="N20"/>
  <c r="P23"/>
  <c r="N41"/>
  <c r="N50"/>
  <c r="P56"/>
  <c r="P59"/>
  <c r="O62"/>
  <c r="N77"/>
  <c r="P77"/>
  <c r="P95"/>
  <c r="Q95"/>
  <c r="N101"/>
  <c r="P107"/>
  <c r="Q107"/>
  <c r="O110"/>
  <c r="P116"/>
  <c r="P119"/>
  <c r="O122"/>
  <c r="O134"/>
  <c r="N149"/>
  <c r="P158"/>
  <c r="N158"/>
  <c r="P164"/>
  <c r="P167"/>
  <c r="O170"/>
  <c r="N182"/>
  <c r="P182"/>
  <c r="N194"/>
  <c r="R194" s="1"/>
  <c r="P200"/>
  <c r="P203"/>
  <c r="P206"/>
  <c r="N215"/>
  <c r="O236"/>
  <c r="N236"/>
  <c r="N245"/>
  <c r="Q245"/>
  <c r="Q257"/>
  <c r="P296"/>
  <c r="N287"/>
  <c r="O290"/>
  <c r="P308"/>
  <c r="N299"/>
  <c r="O353"/>
  <c r="N347"/>
  <c r="O401"/>
  <c r="Q422"/>
  <c r="O476"/>
  <c r="Q509"/>
  <c r="O524"/>
  <c r="P545"/>
  <c r="O557"/>
  <c r="Q557"/>
  <c r="P605"/>
  <c r="P623"/>
  <c r="N692"/>
  <c r="Q848"/>
  <c r="P230"/>
  <c r="P245"/>
  <c r="O242"/>
  <c r="O260"/>
  <c r="R260" s="1"/>
  <c r="N269"/>
  <c r="P269"/>
  <c r="P275"/>
  <c r="O278"/>
  <c r="N293"/>
  <c r="R293" s="1"/>
  <c r="O296"/>
  <c r="P290"/>
  <c r="P305"/>
  <c r="O308"/>
  <c r="O317"/>
  <c r="N311"/>
  <c r="O332"/>
  <c r="O341"/>
  <c r="N335"/>
  <c r="O356"/>
  <c r="O365"/>
  <c r="N359"/>
  <c r="O362"/>
  <c r="N419"/>
  <c r="N455"/>
  <c r="P470"/>
  <c r="N479"/>
  <c r="P479"/>
  <c r="O548"/>
  <c r="Q569"/>
  <c r="N563"/>
  <c r="O593"/>
  <c r="P590"/>
  <c r="N656"/>
  <c r="P650"/>
  <c r="O677"/>
  <c r="P671"/>
  <c r="O692"/>
  <c r="Q737"/>
  <c r="P731"/>
  <c r="Q764"/>
  <c r="N776"/>
  <c r="P803"/>
  <c r="Q824"/>
  <c r="N812"/>
  <c r="P842"/>
  <c r="Q833"/>
  <c r="P872"/>
  <c r="Q896"/>
  <c r="P911"/>
  <c r="P950"/>
  <c r="Q944"/>
  <c r="O944"/>
  <c r="O980"/>
  <c r="N1022"/>
  <c r="Q1022"/>
  <c r="N1082"/>
  <c r="Q1082"/>
  <c r="P1124"/>
  <c r="N1145"/>
  <c r="Q1178"/>
  <c r="O1244"/>
  <c r="Q1244"/>
  <c r="Q1271"/>
  <c r="O266"/>
  <c r="P317"/>
  <c r="O314"/>
  <c r="P341"/>
  <c r="O338"/>
  <c r="P365"/>
  <c r="N371"/>
  <c r="N395"/>
  <c r="Q410"/>
  <c r="N443"/>
  <c r="P458"/>
  <c r="P482"/>
  <c r="O509"/>
  <c r="P506"/>
  <c r="P518"/>
  <c r="N551"/>
  <c r="P566"/>
  <c r="N575"/>
  <c r="P575"/>
  <c r="N620"/>
  <c r="P614"/>
  <c r="O653"/>
  <c r="P662"/>
  <c r="P698"/>
  <c r="N716"/>
  <c r="O731"/>
  <c r="R731" s="1"/>
  <c r="N755"/>
  <c r="O788"/>
  <c r="O836"/>
  <c r="N884"/>
  <c r="P884"/>
  <c r="Q893"/>
  <c r="O893"/>
  <c r="N1034"/>
  <c r="Q1034"/>
  <c r="N1094"/>
  <c r="Q1094"/>
  <c r="N1118"/>
  <c r="O1118"/>
  <c r="Q1118"/>
  <c r="O605"/>
  <c r="O617"/>
  <c r="N629"/>
  <c r="O641"/>
  <c r="P638"/>
  <c r="Q701"/>
  <c r="P722"/>
  <c r="P794"/>
  <c r="P815"/>
  <c r="N851"/>
  <c r="P851"/>
  <c r="P881"/>
  <c r="P932"/>
  <c r="O932"/>
  <c r="P986"/>
  <c r="N1046"/>
  <c r="Q1046"/>
  <c r="Q1058"/>
  <c r="P1076"/>
  <c r="P1160"/>
  <c r="P1238"/>
  <c r="P1250"/>
  <c r="N899"/>
  <c r="P920"/>
  <c r="Q932"/>
  <c r="N947"/>
  <c r="P968"/>
  <c r="Q980"/>
  <c r="P1130"/>
  <c r="P1136"/>
  <c r="P1157"/>
  <c r="O1169"/>
  <c r="P1193"/>
  <c r="P1235"/>
  <c r="P1247"/>
  <c r="P1286"/>
  <c r="P755"/>
  <c r="N773"/>
  <c r="N764"/>
  <c r="O779"/>
  <c r="P800"/>
  <c r="P869"/>
  <c r="P908"/>
  <c r="Q920"/>
  <c r="N935"/>
  <c r="P956"/>
  <c r="Q968"/>
  <c r="N983"/>
  <c r="P992"/>
  <c r="O1046"/>
  <c r="P1040"/>
  <c r="O1094"/>
  <c r="P1088"/>
  <c r="Q1115"/>
  <c r="P1118"/>
  <c r="P1217"/>
  <c r="P1274"/>
  <c r="P446"/>
  <c r="N503"/>
  <c r="N515"/>
  <c r="P530"/>
  <c r="P542"/>
  <c r="O629"/>
  <c r="P626"/>
  <c r="O665"/>
  <c r="O674"/>
  <c r="O716"/>
  <c r="P743"/>
  <c r="O755"/>
  <c r="Q800"/>
  <c r="N803"/>
  <c r="P833"/>
  <c r="Q869"/>
  <c r="N872"/>
  <c r="P893"/>
  <c r="Q908"/>
  <c r="N923"/>
  <c r="P944"/>
  <c r="Q956"/>
  <c r="N971"/>
  <c r="O1022"/>
  <c r="O1034"/>
  <c r="O1070"/>
  <c r="O1082"/>
  <c r="P1112"/>
  <c r="P1181"/>
  <c r="O47"/>
  <c r="P53"/>
  <c r="P65"/>
  <c r="P125"/>
  <c r="P197"/>
  <c r="N392"/>
  <c r="Q392"/>
  <c r="N404"/>
  <c r="Q404"/>
  <c r="N428"/>
  <c r="Q428"/>
  <c r="P488"/>
  <c r="Q488"/>
  <c r="N488"/>
  <c r="O668"/>
  <c r="Q668"/>
  <c r="N782"/>
  <c r="O782"/>
  <c r="Q782"/>
  <c r="P1175"/>
  <c r="N1175"/>
  <c r="O1175"/>
  <c r="Q1175"/>
  <c r="N1208"/>
  <c r="O1208"/>
  <c r="Q1208"/>
  <c r="O20"/>
  <c r="O32"/>
  <c r="O56"/>
  <c r="Q80"/>
  <c r="N83"/>
  <c r="Q92"/>
  <c r="O92"/>
  <c r="N95"/>
  <c r="P98"/>
  <c r="Q104"/>
  <c r="O104"/>
  <c r="N107"/>
  <c r="Q116"/>
  <c r="O116"/>
  <c r="N119"/>
  <c r="Q128"/>
  <c r="O128"/>
  <c r="N131"/>
  <c r="P134"/>
  <c r="Q140"/>
  <c r="O140"/>
  <c r="N143"/>
  <c r="Q152"/>
  <c r="O152"/>
  <c r="N155"/>
  <c r="Q164"/>
  <c r="O164"/>
  <c r="N167"/>
  <c r="Q176"/>
  <c r="O176"/>
  <c r="N179"/>
  <c r="Q188"/>
  <c r="O188"/>
  <c r="N191"/>
  <c r="Q200"/>
  <c r="O200"/>
  <c r="Q212"/>
  <c r="O212"/>
  <c r="Q224"/>
  <c r="O224"/>
  <c r="Q230"/>
  <c r="Q242"/>
  <c r="P260"/>
  <c r="O251"/>
  <c r="N284"/>
  <c r="R284" s="1"/>
  <c r="O275"/>
  <c r="N305"/>
  <c r="N317"/>
  <c r="N329"/>
  <c r="N341"/>
  <c r="N353"/>
  <c r="N365"/>
  <c r="P371"/>
  <c r="P383"/>
  <c r="P395"/>
  <c r="P407"/>
  <c r="P419"/>
  <c r="P431"/>
  <c r="P452"/>
  <c r="Q452"/>
  <c r="N452"/>
  <c r="O488"/>
  <c r="P500"/>
  <c r="Q500"/>
  <c r="N500"/>
  <c r="P548"/>
  <c r="Q548"/>
  <c r="N548"/>
  <c r="P596"/>
  <c r="Q596"/>
  <c r="N596"/>
  <c r="O644"/>
  <c r="Q644"/>
  <c r="Q674"/>
  <c r="O23"/>
  <c r="P101"/>
  <c r="O107"/>
  <c r="Q131"/>
  <c r="P137"/>
  <c r="P173"/>
  <c r="O179"/>
  <c r="O257"/>
  <c r="P380"/>
  <c r="P392"/>
  <c r="P404"/>
  <c r="P440"/>
  <c r="P536"/>
  <c r="Q536"/>
  <c r="N536"/>
  <c r="R536" s="1"/>
  <c r="N668"/>
  <c r="P782"/>
  <c r="Q20"/>
  <c r="N23"/>
  <c r="P38"/>
  <c r="Q44"/>
  <c r="O44"/>
  <c r="R44" s="1"/>
  <c r="N47"/>
  <c r="Q56"/>
  <c r="N59"/>
  <c r="Q68"/>
  <c r="O68"/>
  <c r="P74"/>
  <c r="Q29"/>
  <c r="O29"/>
  <c r="N32"/>
  <c r="P35"/>
  <c r="Q41"/>
  <c r="O41"/>
  <c r="R41" s="1"/>
  <c r="S41" s="1"/>
  <c r="Q53"/>
  <c r="O53"/>
  <c r="N56"/>
  <c r="R56" s="1"/>
  <c r="Q65"/>
  <c r="O65"/>
  <c r="N68"/>
  <c r="P71"/>
  <c r="Q77"/>
  <c r="O77"/>
  <c r="R77" s="1"/>
  <c r="N80"/>
  <c r="Q89"/>
  <c r="O89"/>
  <c r="N92"/>
  <c r="Q101"/>
  <c r="O101"/>
  <c r="N104"/>
  <c r="Q113"/>
  <c r="O113"/>
  <c r="N116"/>
  <c r="Q125"/>
  <c r="O125"/>
  <c r="N128"/>
  <c r="P131"/>
  <c r="Q137"/>
  <c r="O137"/>
  <c r="N140"/>
  <c r="Q149"/>
  <c r="O149"/>
  <c r="N152"/>
  <c r="O161"/>
  <c r="N164"/>
  <c r="R164" s="1"/>
  <c r="Q173"/>
  <c r="O173"/>
  <c r="N176"/>
  <c r="Q185"/>
  <c r="O185"/>
  <c r="R185" s="1"/>
  <c r="N188"/>
  <c r="Q197"/>
  <c r="O197"/>
  <c r="R197" s="1"/>
  <c r="N200"/>
  <c r="R200" s="1"/>
  <c r="Q209"/>
  <c r="O209"/>
  <c r="N212"/>
  <c r="P215"/>
  <c r="Q221"/>
  <c r="O221"/>
  <c r="N224"/>
  <c r="Q227"/>
  <c r="O227"/>
  <c r="N230"/>
  <c r="Q239"/>
  <c r="O239"/>
  <c r="N242"/>
  <c r="Q251"/>
  <c r="N251"/>
  <c r="P254"/>
  <c r="O269"/>
  <c r="Q269"/>
  <c r="O272"/>
  <c r="P263"/>
  <c r="Q275"/>
  <c r="N275"/>
  <c r="P278"/>
  <c r="N296"/>
  <c r="N290"/>
  <c r="N308"/>
  <c r="N302"/>
  <c r="N320"/>
  <c r="N314"/>
  <c r="N332"/>
  <c r="N326"/>
  <c r="N344"/>
  <c r="R344" s="1"/>
  <c r="N338"/>
  <c r="N356"/>
  <c r="N350"/>
  <c r="R350" s="1"/>
  <c r="N368"/>
  <c r="R368" s="1"/>
  <c r="N362"/>
  <c r="N374"/>
  <c r="O374"/>
  <c r="P374"/>
  <c r="N386"/>
  <c r="O386"/>
  <c r="P386"/>
  <c r="N398"/>
  <c r="O398"/>
  <c r="P398"/>
  <c r="N410"/>
  <c r="O410"/>
  <c r="P410"/>
  <c r="N422"/>
  <c r="O422"/>
  <c r="P422"/>
  <c r="P464"/>
  <c r="Q464"/>
  <c r="N464"/>
  <c r="P512"/>
  <c r="Q512"/>
  <c r="N512"/>
  <c r="P560"/>
  <c r="Q560"/>
  <c r="N560"/>
  <c r="P608"/>
  <c r="Q608"/>
  <c r="N608"/>
  <c r="O620"/>
  <c r="Q620"/>
  <c r="O719"/>
  <c r="Q719"/>
  <c r="N719"/>
  <c r="P719"/>
  <c r="P89"/>
  <c r="P149"/>
  <c r="P227"/>
  <c r="P281"/>
  <c r="N278"/>
  <c r="N380"/>
  <c r="Q380"/>
  <c r="N416"/>
  <c r="Q416"/>
  <c r="P416"/>
  <c r="P428"/>
  <c r="N440"/>
  <c r="Q440"/>
  <c r="P584"/>
  <c r="Q584"/>
  <c r="N584"/>
  <c r="P1208"/>
  <c r="P1292"/>
  <c r="N1292"/>
  <c r="O1292"/>
  <c r="Q1292"/>
  <c r="P26"/>
  <c r="Q32"/>
  <c r="P50"/>
  <c r="O80"/>
  <c r="Q26"/>
  <c r="Q38"/>
  <c r="Q50"/>
  <c r="Q62"/>
  <c r="Q74"/>
  <c r="Q86"/>
  <c r="Q98"/>
  <c r="Q110"/>
  <c r="Q122"/>
  <c r="Q134"/>
  <c r="Q158"/>
  <c r="Q161"/>
  <c r="Q170"/>
  <c r="Q182"/>
  <c r="Q194"/>
  <c r="Q206"/>
  <c r="Q218"/>
  <c r="Q236"/>
  <c r="P248"/>
  <c r="Q260"/>
  <c r="N272"/>
  <c r="O263"/>
  <c r="N281"/>
  <c r="Q296"/>
  <c r="P287"/>
  <c r="O287"/>
  <c r="Q287"/>
  <c r="Q290"/>
  <c r="Q308"/>
  <c r="P299"/>
  <c r="O299"/>
  <c r="Q299"/>
  <c r="Q302"/>
  <c r="Q320"/>
  <c r="P311"/>
  <c r="O311"/>
  <c r="Q311"/>
  <c r="Q314"/>
  <c r="Q332"/>
  <c r="P323"/>
  <c r="O323"/>
  <c r="Q323"/>
  <c r="Q326"/>
  <c r="Q344"/>
  <c r="P335"/>
  <c r="O335"/>
  <c r="Q335"/>
  <c r="Q338"/>
  <c r="Q356"/>
  <c r="P347"/>
  <c r="O347"/>
  <c r="Q347"/>
  <c r="Q350"/>
  <c r="Q368"/>
  <c r="P359"/>
  <c r="O359"/>
  <c r="Q359"/>
  <c r="Q362"/>
  <c r="O380"/>
  <c r="N389"/>
  <c r="Q389"/>
  <c r="O392"/>
  <c r="O404"/>
  <c r="N413"/>
  <c r="R413" s="1"/>
  <c r="Q413"/>
  <c r="O416"/>
  <c r="O428"/>
  <c r="N437"/>
  <c r="Q437"/>
  <c r="O440"/>
  <c r="O464"/>
  <c r="P476"/>
  <c r="Q476"/>
  <c r="N476"/>
  <c r="O512"/>
  <c r="P524"/>
  <c r="Q524"/>
  <c r="N524"/>
  <c r="O560"/>
  <c r="P572"/>
  <c r="Q572"/>
  <c r="N572"/>
  <c r="O608"/>
  <c r="Q641"/>
  <c r="O686"/>
  <c r="Q686"/>
  <c r="P377"/>
  <c r="O383"/>
  <c r="Q383"/>
  <c r="P401"/>
  <c r="O407"/>
  <c r="Q407"/>
  <c r="P425"/>
  <c r="O431"/>
  <c r="Q431"/>
  <c r="N434"/>
  <c r="O434"/>
  <c r="N446"/>
  <c r="O446"/>
  <c r="Q446"/>
  <c r="N458"/>
  <c r="O458"/>
  <c r="Q458"/>
  <c r="N470"/>
  <c r="O470"/>
  <c r="Q470"/>
  <c r="N482"/>
  <c r="O482"/>
  <c r="Q482"/>
  <c r="N494"/>
  <c r="O494"/>
  <c r="Q494"/>
  <c r="N506"/>
  <c r="O506"/>
  <c r="Q506"/>
  <c r="N518"/>
  <c r="O518"/>
  <c r="Q518"/>
  <c r="N530"/>
  <c r="O530"/>
  <c r="Q530"/>
  <c r="N542"/>
  <c r="O542"/>
  <c r="Q542"/>
  <c r="N554"/>
  <c r="O554"/>
  <c r="Q554"/>
  <c r="N566"/>
  <c r="O566"/>
  <c r="Q566"/>
  <c r="N578"/>
  <c r="O578"/>
  <c r="Q578"/>
  <c r="N590"/>
  <c r="O590"/>
  <c r="Q590"/>
  <c r="N599"/>
  <c r="O599"/>
  <c r="Q599"/>
  <c r="N614"/>
  <c r="P629"/>
  <c r="P632"/>
  <c r="N623"/>
  <c r="O623"/>
  <c r="Q623"/>
  <c r="N638"/>
  <c r="P653"/>
  <c r="P656"/>
  <c r="N647"/>
  <c r="O647"/>
  <c r="Q647"/>
  <c r="N662"/>
  <c r="P677"/>
  <c r="P680"/>
  <c r="N683"/>
  <c r="O683"/>
  <c r="Q683"/>
  <c r="O707"/>
  <c r="Q707"/>
  <c r="N707"/>
  <c r="P707"/>
  <c r="P725"/>
  <c r="N725"/>
  <c r="O725"/>
  <c r="P734"/>
  <c r="N758"/>
  <c r="O758"/>
  <c r="Q758"/>
  <c r="P758"/>
  <c r="P1103"/>
  <c r="N1103"/>
  <c r="O1103"/>
  <c r="Q1103"/>
  <c r="P449"/>
  <c r="N449"/>
  <c r="O443"/>
  <c r="Q443"/>
  <c r="N461"/>
  <c r="Q461"/>
  <c r="O455"/>
  <c r="Q455"/>
  <c r="P473"/>
  <c r="N473"/>
  <c r="O467"/>
  <c r="Q467"/>
  <c r="P485"/>
  <c r="N485"/>
  <c r="O479"/>
  <c r="R479" s="1"/>
  <c r="Q479"/>
  <c r="P497"/>
  <c r="N497"/>
  <c r="O491"/>
  <c r="Q491"/>
  <c r="P509"/>
  <c r="N509"/>
  <c r="O503"/>
  <c r="R503" s="1"/>
  <c r="Q503"/>
  <c r="P521"/>
  <c r="N521"/>
  <c r="O515"/>
  <c r="Q515"/>
  <c r="N533"/>
  <c r="Q533"/>
  <c r="O527"/>
  <c r="Q527"/>
  <c r="N545"/>
  <c r="Q545"/>
  <c r="O539"/>
  <c r="Q539"/>
  <c r="P557"/>
  <c r="N557"/>
  <c r="O551"/>
  <c r="Q551"/>
  <c r="P569"/>
  <c r="N569"/>
  <c r="R569" s="1"/>
  <c r="O563"/>
  <c r="Q563"/>
  <c r="P581"/>
  <c r="N581"/>
  <c r="O575"/>
  <c r="Q575"/>
  <c r="P593"/>
  <c r="N593"/>
  <c r="O587"/>
  <c r="Q587"/>
  <c r="N605"/>
  <c r="R605" s="1"/>
  <c r="S605" s="1"/>
  <c r="Q605"/>
  <c r="O632"/>
  <c r="Q632"/>
  <c r="O656"/>
  <c r="Q656"/>
  <c r="O680"/>
  <c r="Q680"/>
  <c r="O695"/>
  <c r="Q695"/>
  <c r="N695"/>
  <c r="P695"/>
  <c r="P713"/>
  <c r="O713"/>
  <c r="Q293"/>
  <c r="Q305"/>
  <c r="Q317"/>
  <c r="Q329"/>
  <c r="Q341"/>
  <c r="Q353"/>
  <c r="Q365"/>
  <c r="Q377"/>
  <c r="N377"/>
  <c r="O371"/>
  <c r="Q371"/>
  <c r="P389"/>
  <c r="Q401"/>
  <c r="N401"/>
  <c r="O395"/>
  <c r="Q395"/>
  <c r="P413"/>
  <c r="Q425"/>
  <c r="N425"/>
  <c r="O419"/>
  <c r="Q419"/>
  <c r="P437"/>
  <c r="N602"/>
  <c r="P617"/>
  <c r="P620"/>
  <c r="N611"/>
  <c r="O611"/>
  <c r="Q611"/>
  <c r="N626"/>
  <c r="P641"/>
  <c r="P644"/>
  <c r="N635"/>
  <c r="O635"/>
  <c r="Q635"/>
  <c r="N650"/>
  <c r="P665"/>
  <c r="P668"/>
  <c r="N659"/>
  <c r="O659"/>
  <c r="Q659"/>
  <c r="N671"/>
  <c r="P674"/>
  <c r="P686"/>
  <c r="N689"/>
  <c r="O689"/>
  <c r="Q689"/>
  <c r="P701"/>
  <c r="N701"/>
  <c r="O701"/>
  <c r="P710"/>
  <c r="Q725"/>
  <c r="Q602"/>
  <c r="O602"/>
  <c r="N617"/>
  <c r="Q614"/>
  <c r="O614"/>
  <c r="Q626"/>
  <c r="O626"/>
  <c r="N641"/>
  <c r="Q638"/>
  <c r="O638"/>
  <c r="N653"/>
  <c r="Q650"/>
  <c r="O650"/>
  <c r="N665"/>
  <c r="Q662"/>
  <c r="O662"/>
  <c r="N677"/>
  <c r="Q671"/>
  <c r="O671"/>
  <c r="N674"/>
  <c r="P749"/>
  <c r="N749"/>
  <c r="O749"/>
  <c r="Q749"/>
  <c r="P740"/>
  <c r="N740"/>
  <c r="P773"/>
  <c r="O773"/>
  <c r="Q773"/>
  <c r="Q809"/>
  <c r="O809"/>
  <c r="Q827"/>
  <c r="O827"/>
  <c r="Q863"/>
  <c r="O863"/>
  <c r="P866"/>
  <c r="O866"/>
  <c r="Q890"/>
  <c r="O890"/>
  <c r="Q917"/>
  <c r="O917"/>
  <c r="Q941"/>
  <c r="O941"/>
  <c r="Q965"/>
  <c r="O965"/>
  <c r="P1055"/>
  <c r="N1055"/>
  <c r="O1055"/>
  <c r="Q1055"/>
  <c r="O1061"/>
  <c r="Q1061"/>
  <c r="N1061"/>
  <c r="P1061"/>
  <c r="P692"/>
  <c r="P704"/>
  <c r="P716"/>
  <c r="N746"/>
  <c r="O746"/>
  <c r="Q746"/>
  <c r="O740"/>
  <c r="O743"/>
  <c r="N761"/>
  <c r="N770"/>
  <c r="O770"/>
  <c r="Q770"/>
  <c r="O764"/>
  <c r="R764" s="1"/>
  <c r="O767"/>
  <c r="N785"/>
  <c r="P776"/>
  <c r="P998"/>
  <c r="Q998"/>
  <c r="N998"/>
  <c r="R998" s="1"/>
  <c r="P1007"/>
  <c r="N1007"/>
  <c r="O1007"/>
  <c r="Q1007"/>
  <c r="O1013"/>
  <c r="Q1013"/>
  <c r="N1013"/>
  <c r="P1013"/>
  <c r="N698"/>
  <c r="O698"/>
  <c r="Q698"/>
  <c r="N710"/>
  <c r="O710"/>
  <c r="Q710"/>
  <c r="N713"/>
  <c r="N722"/>
  <c r="O722"/>
  <c r="Q722"/>
  <c r="N734"/>
  <c r="O734"/>
  <c r="Q734"/>
  <c r="P737"/>
  <c r="N737"/>
  <c r="O737"/>
  <c r="P728"/>
  <c r="N728"/>
  <c r="P761"/>
  <c r="O761"/>
  <c r="Q761"/>
  <c r="P752"/>
  <c r="N752"/>
  <c r="P785"/>
  <c r="O785"/>
  <c r="Q785"/>
  <c r="Q797"/>
  <c r="O797"/>
  <c r="Q821"/>
  <c r="O821"/>
  <c r="Q830"/>
  <c r="O830"/>
  <c r="Q857"/>
  <c r="O857"/>
  <c r="Q878"/>
  <c r="O878"/>
  <c r="Q905"/>
  <c r="O905"/>
  <c r="Q929"/>
  <c r="O929"/>
  <c r="Q953"/>
  <c r="O953"/>
  <c r="Q977"/>
  <c r="O977"/>
  <c r="P1178"/>
  <c r="O1178"/>
  <c r="O1001"/>
  <c r="Q1001"/>
  <c r="N1001"/>
  <c r="P1001"/>
  <c r="P1043"/>
  <c r="N1043"/>
  <c r="O1043"/>
  <c r="O1049"/>
  <c r="Q1049"/>
  <c r="N1049"/>
  <c r="P1049"/>
  <c r="P1091"/>
  <c r="N1091"/>
  <c r="O1091"/>
  <c r="O1097"/>
  <c r="Q1097"/>
  <c r="N1097"/>
  <c r="P1097"/>
  <c r="O1109"/>
  <c r="Q1109"/>
  <c r="N1109"/>
  <c r="P1109"/>
  <c r="N779"/>
  <c r="N794"/>
  <c r="O794"/>
  <c r="Q794"/>
  <c r="N797"/>
  <c r="N788"/>
  <c r="N806"/>
  <c r="Q806"/>
  <c r="O806"/>
  <c r="P806"/>
  <c r="N809"/>
  <c r="R809" s="1"/>
  <c r="N800"/>
  <c r="N818"/>
  <c r="Q818"/>
  <c r="O818"/>
  <c r="P818"/>
  <c r="N821"/>
  <c r="N824"/>
  <c r="N815"/>
  <c r="O815"/>
  <c r="Q815"/>
  <c r="N827"/>
  <c r="N836"/>
  <c r="N842"/>
  <c r="O842"/>
  <c r="Q842"/>
  <c r="N830"/>
  <c r="N833"/>
  <c r="R833" s="1"/>
  <c r="N860"/>
  <c r="O860"/>
  <c r="Q860"/>
  <c r="N863"/>
  <c r="N848"/>
  <c r="N854"/>
  <c r="O854"/>
  <c r="Q854"/>
  <c r="N857"/>
  <c r="N881"/>
  <c r="N887"/>
  <c r="O887"/>
  <c r="Q887"/>
  <c r="N866"/>
  <c r="N869"/>
  <c r="N875"/>
  <c r="Q875"/>
  <c r="O875"/>
  <c r="P875"/>
  <c r="N878"/>
  <c r="N896"/>
  <c r="N902"/>
  <c r="O902"/>
  <c r="Q902"/>
  <c r="N890"/>
  <c r="N893"/>
  <c r="N914"/>
  <c r="O914"/>
  <c r="Q914"/>
  <c r="N905"/>
  <c r="N908"/>
  <c r="N926"/>
  <c r="O926"/>
  <c r="Q926"/>
  <c r="N917"/>
  <c r="N920"/>
  <c r="R920" s="1"/>
  <c r="N938"/>
  <c r="O938"/>
  <c r="Q938"/>
  <c r="N929"/>
  <c r="N932"/>
  <c r="N950"/>
  <c r="O950"/>
  <c r="Q950"/>
  <c r="N941"/>
  <c r="N944"/>
  <c r="N962"/>
  <c r="O962"/>
  <c r="Q962"/>
  <c r="N953"/>
  <c r="N956"/>
  <c r="R956" s="1"/>
  <c r="N974"/>
  <c r="O974"/>
  <c r="Q974"/>
  <c r="N965"/>
  <c r="N968"/>
  <c r="N986"/>
  <c r="O986"/>
  <c r="Q986"/>
  <c r="N977"/>
  <c r="N980"/>
  <c r="Q992"/>
  <c r="P1031"/>
  <c r="N1031"/>
  <c r="O1031"/>
  <c r="Q1043"/>
  <c r="O1037"/>
  <c r="Q1037"/>
  <c r="N1037"/>
  <c r="P1037"/>
  <c r="P1079"/>
  <c r="N1079"/>
  <c r="O1079"/>
  <c r="Q1091"/>
  <c r="O1085"/>
  <c r="Q1085"/>
  <c r="N1085"/>
  <c r="P1085"/>
  <c r="P1202"/>
  <c r="N1202"/>
  <c r="O1202"/>
  <c r="O1193"/>
  <c r="Q731"/>
  <c r="Q743"/>
  <c r="Q755"/>
  <c r="Q767"/>
  <c r="P797"/>
  <c r="Q788"/>
  <c r="O791"/>
  <c r="Q791"/>
  <c r="P809"/>
  <c r="O803"/>
  <c r="Q803"/>
  <c r="P821"/>
  <c r="O812"/>
  <c r="Q812"/>
  <c r="P827"/>
  <c r="O839"/>
  <c r="Q839"/>
  <c r="P830"/>
  <c r="O845"/>
  <c r="Q845"/>
  <c r="P863"/>
  <c r="O851"/>
  <c r="Q851"/>
  <c r="P857"/>
  <c r="O884"/>
  <c r="Q884"/>
  <c r="O872"/>
  <c r="Q872"/>
  <c r="P878"/>
  <c r="O899"/>
  <c r="Q899"/>
  <c r="P890"/>
  <c r="O911"/>
  <c r="Q911"/>
  <c r="P905"/>
  <c r="O923"/>
  <c r="Q923"/>
  <c r="P917"/>
  <c r="O935"/>
  <c r="Q935"/>
  <c r="P929"/>
  <c r="O947"/>
  <c r="Q947"/>
  <c r="P941"/>
  <c r="O959"/>
  <c r="Q959"/>
  <c r="P953"/>
  <c r="O971"/>
  <c r="Q971"/>
  <c r="P965"/>
  <c r="O983"/>
  <c r="Q983"/>
  <c r="P977"/>
  <c r="P995"/>
  <c r="N995"/>
  <c r="Q995"/>
  <c r="O995"/>
  <c r="P1019"/>
  <c r="N1019"/>
  <c r="O1019"/>
  <c r="O1025"/>
  <c r="Q1025"/>
  <c r="N1025"/>
  <c r="P1025"/>
  <c r="P1067"/>
  <c r="N1067"/>
  <c r="O1067"/>
  <c r="O1073"/>
  <c r="Q1073"/>
  <c r="N1073"/>
  <c r="P1073"/>
  <c r="P1115"/>
  <c r="N1115"/>
  <c r="O1115"/>
  <c r="P1127"/>
  <c r="N1127"/>
  <c r="O1127"/>
  <c r="Q1121"/>
  <c r="P1121"/>
  <c r="N1136"/>
  <c r="O1136"/>
  <c r="Q1136"/>
  <c r="P1199"/>
  <c r="O1199"/>
  <c r="Q1199"/>
  <c r="Q1202"/>
  <c r="N1238"/>
  <c r="O1238"/>
  <c r="Q1238"/>
  <c r="N1265"/>
  <c r="O1265"/>
  <c r="Q866"/>
  <c r="P1010"/>
  <c r="P1022"/>
  <c r="P1034"/>
  <c r="P1046"/>
  <c r="P1058"/>
  <c r="P1070"/>
  <c r="P1082"/>
  <c r="P1094"/>
  <c r="P1106"/>
  <c r="O1121"/>
  <c r="Q1145"/>
  <c r="P1145"/>
  <c r="N1160"/>
  <c r="O1160"/>
  <c r="Q1160"/>
  <c r="P1223"/>
  <c r="O1223"/>
  <c r="Q1223"/>
  <c r="P1226"/>
  <c r="N1226"/>
  <c r="O1217"/>
  <c r="N1262"/>
  <c r="O1262"/>
  <c r="Q1262"/>
  <c r="Q1265"/>
  <c r="N1289"/>
  <c r="O1289"/>
  <c r="Q1289"/>
  <c r="O989"/>
  <c r="Q989"/>
  <c r="N992"/>
  <c r="O992"/>
  <c r="N1004"/>
  <c r="O1004"/>
  <c r="Q1004"/>
  <c r="N1016"/>
  <c r="O1016"/>
  <c r="Q1016"/>
  <c r="N1028"/>
  <c r="O1028"/>
  <c r="Q1028"/>
  <c r="N1040"/>
  <c r="O1040"/>
  <c r="Q1040"/>
  <c r="N1052"/>
  <c r="O1052"/>
  <c r="Q1052"/>
  <c r="N1064"/>
  <c r="O1064"/>
  <c r="Q1064"/>
  <c r="N1076"/>
  <c r="O1076"/>
  <c r="Q1076"/>
  <c r="N1088"/>
  <c r="O1088"/>
  <c r="Q1088"/>
  <c r="N1100"/>
  <c r="O1100"/>
  <c r="Q1100"/>
  <c r="N1112"/>
  <c r="O1112"/>
  <c r="Q1112"/>
  <c r="N1130"/>
  <c r="P1151"/>
  <c r="O1151"/>
  <c r="Q1151"/>
  <c r="P1154"/>
  <c r="N1154"/>
  <c r="O1145"/>
  <c r="N1184"/>
  <c r="O1184"/>
  <c r="Q1184"/>
  <c r="O1226"/>
  <c r="P1241"/>
  <c r="N1241"/>
  <c r="O1241"/>
  <c r="Q1241"/>
  <c r="P1244"/>
  <c r="N1244"/>
  <c r="O1247"/>
  <c r="R1247" s="1"/>
  <c r="N1268"/>
  <c r="O1268"/>
  <c r="Q1268"/>
  <c r="P1268"/>
  <c r="P1271"/>
  <c r="N1271"/>
  <c r="R1271" s="1"/>
  <c r="O1274"/>
  <c r="P1139"/>
  <c r="N1139"/>
  <c r="O1139"/>
  <c r="Q1139"/>
  <c r="P1142"/>
  <c r="N1142"/>
  <c r="Q1133"/>
  <c r="P1133"/>
  <c r="P1163"/>
  <c r="N1163"/>
  <c r="O1163"/>
  <c r="Q1163"/>
  <c r="P1166"/>
  <c r="N1166"/>
  <c r="N1178"/>
  <c r="P1187"/>
  <c r="O1187"/>
  <c r="Q1187"/>
  <c r="P1190"/>
  <c r="N1190"/>
  <c r="P1211"/>
  <c r="N1211"/>
  <c r="O1211"/>
  <c r="Q1211"/>
  <c r="P1214"/>
  <c r="N1214"/>
  <c r="P1229"/>
  <c r="N1229"/>
  <c r="O1229"/>
  <c r="Q1229"/>
  <c r="P1232"/>
  <c r="N1232"/>
  <c r="P1253"/>
  <c r="N1253"/>
  <c r="O1253"/>
  <c r="Q1253"/>
  <c r="P1256"/>
  <c r="N1256"/>
  <c r="P1265"/>
  <c r="P1280"/>
  <c r="N1280"/>
  <c r="O1280"/>
  <c r="Q1280"/>
  <c r="P1283"/>
  <c r="N1283"/>
  <c r="N1124"/>
  <c r="O1124"/>
  <c r="Q1124"/>
  <c r="O1142"/>
  <c r="O1133"/>
  <c r="R1133" s="1"/>
  <c r="N1151"/>
  <c r="N1148"/>
  <c r="O1148"/>
  <c r="Q1148"/>
  <c r="O1166"/>
  <c r="O1157"/>
  <c r="N1172"/>
  <c r="O1172"/>
  <c r="Q1172"/>
  <c r="O1190"/>
  <c r="O1181"/>
  <c r="N1199"/>
  <c r="N1196"/>
  <c r="O1196"/>
  <c r="Q1196"/>
  <c r="O1214"/>
  <c r="O1205"/>
  <c r="N1223"/>
  <c r="N1220"/>
  <c r="O1220"/>
  <c r="Q1220"/>
  <c r="O1232"/>
  <c r="O1235"/>
  <c r="N1250"/>
  <c r="O1250"/>
  <c r="Q1250"/>
  <c r="O1256"/>
  <c r="O1259"/>
  <c r="N1277"/>
  <c r="O1277"/>
  <c r="Q1277"/>
  <c r="O1283"/>
  <c r="O1286"/>
  <c r="Q1157"/>
  <c r="Q1169"/>
  <c r="Q1181"/>
  <c r="Q1193"/>
  <c r="Q1205"/>
  <c r="Q1217"/>
  <c r="Q1235"/>
  <c r="Q1247"/>
  <c r="Q1259"/>
  <c r="Q1274"/>
  <c r="Q1286"/>
  <c r="R1703" l="1"/>
  <c r="S1703" s="1"/>
  <c r="R1709"/>
  <c r="S1709" s="1"/>
  <c r="R1706"/>
  <c r="S1706" s="1"/>
  <c r="R1712"/>
  <c r="S1712" s="1"/>
  <c r="R1691"/>
  <c r="S1691" s="1"/>
  <c r="R1700"/>
  <c r="S1700" s="1"/>
  <c r="R1673"/>
  <c r="S1673" s="1"/>
  <c r="R1679"/>
  <c r="S1679" s="1"/>
  <c r="R1697"/>
  <c r="S1697" s="1"/>
  <c r="R1685"/>
  <c r="S1685" s="1"/>
  <c r="R1694"/>
  <c r="S1694" s="1"/>
  <c r="R1670"/>
  <c r="S1670" s="1"/>
  <c r="R1688"/>
  <c r="S1688" s="1"/>
  <c r="R1682"/>
  <c r="S1682" s="1"/>
  <c r="R1676"/>
  <c r="S1676" s="1"/>
  <c r="R1667"/>
  <c r="S1667" s="1"/>
  <c r="R1646"/>
  <c r="S1646" s="1"/>
  <c r="R1658"/>
  <c r="S1658" s="1"/>
  <c r="R1649"/>
  <c r="S1649" s="1"/>
  <c r="R1655"/>
  <c r="S1655" s="1"/>
  <c r="R1652"/>
  <c r="S1652" s="1"/>
  <c r="R1622"/>
  <c r="S1622" s="1"/>
  <c r="R1619"/>
  <c r="S1619" s="1"/>
  <c r="R1643"/>
  <c r="R1640"/>
  <c r="S1640" s="1"/>
  <c r="R1637"/>
  <c r="S1637" s="1"/>
  <c r="R1472"/>
  <c r="S1472" s="1"/>
  <c r="R1613"/>
  <c r="S1613" s="1"/>
  <c r="R1610"/>
  <c r="S1610" s="1"/>
  <c r="R1631"/>
  <c r="S1631" s="1"/>
  <c r="R1634"/>
  <c r="S1634" s="1"/>
  <c r="S1643"/>
  <c r="R674"/>
  <c r="S674" s="1"/>
  <c r="R425"/>
  <c r="S425" s="1"/>
  <c r="R545"/>
  <c r="S545" s="1"/>
  <c r="R173"/>
  <c r="S173" s="1"/>
  <c r="R125"/>
  <c r="S125" s="1"/>
  <c r="S77"/>
  <c r="R1595"/>
  <c r="S1595" s="1"/>
  <c r="R1235"/>
  <c r="S1235" s="1"/>
  <c r="R839"/>
  <c r="S839" s="1"/>
  <c r="R881"/>
  <c r="S881" s="1"/>
  <c r="R1259"/>
  <c r="S1259" s="1"/>
  <c r="R989"/>
  <c r="S989" s="1"/>
  <c r="S956"/>
  <c r="R752"/>
  <c r="S752" s="1"/>
  <c r="R1628"/>
  <c r="S1628" s="1"/>
  <c r="R1625"/>
  <c r="S1625" s="1"/>
  <c r="R1616"/>
  <c r="S1616" s="1"/>
  <c r="R50"/>
  <c r="S50" s="1"/>
  <c r="R1547"/>
  <c r="R1523"/>
  <c r="S1523" s="1"/>
  <c r="R1511"/>
  <c r="S1511" s="1"/>
  <c r="R1496"/>
  <c r="S1496" s="1"/>
  <c r="R1589"/>
  <c r="S1589" s="1"/>
  <c r="R1565"/>
  <c r="S1565" s="1"/>
  <c r="R1541"/>
  <c r="S1541" s="1"/>
  <c r="R1517"/>
  <c r="S1517" s="1"/>
  <c r="R1493"/>
  <c r="S1493" s="1"/>
  <c r="R1469"/>
  <c r="S1469" s="1"/>
  <c r="R1445"/>
  <c r="S1445" s="1"/>
  <c r="R1421"/>
  <c r="S1421" s="1"/>
  <c r="R1397"/>
  <c r="S1397" s="1"/>
  <c r="R1373"/>
  <c r="S1373" s="1"/>
  <c r="R1349"/>
  <c r="S1349" s="1"/>
  <c r="R1325"/>
  <c r="S1325" s="1"/>
  <c r="R728"/>
  <c r="S728" s="1"/>
  <c r="S764"/>
  <c r="R680"/>
  <c r="S680" s="1"/>
  <c r="R437"/>
  <c r="S437" s="1"/>
  <c r="R359"/>
  <c r="S359" s="1"/>
  <c r="R302"/>
  <c r="S302" s="1"/>
  <c r="R239"/>
  <c r="S239" s="1"/>
  <c r="S200"/>
  <c r="S185"/>
  <c r="R29"/>
  <c r="S29" s="1"/>
  <c r="R245"/>
  <c r="S245" s="1"/>
  <c r="S1607"/>
  <c r="R1592"/>
  <c r="S1592" s="1"/>
  <c r="R1544"/>
  <c r="S1544" s="1"/>
  <c r="R1520"/>
  <c r="S1520" s="1"/>
  <c r="R1499"/>
  <c r="S1499" s="1"/>
  <c r="R1574"/>
  <c r="S1574" s="1"/>
  <c r="R1478"/>
  <c r="S1478" s="1"/>
  <c r="R1451"/>
  <c r="S1451" s="1"/>
  <c r="R1403"/>
  <c r="S1403" s="1"/>
  <c r="R1355"/>
  <c r="S1355" s="1"/>
  <c r="R1526"/>
  <c r="S1526" s="1"/>
  <c r="R1430"/>
  <c r="S1430" s="1"/>
  <c r="R1382"/>
  <c r="S1382" s="1"/>
  <c r="R1334"/>
  <c r="S1334" s="1"/>
  <c r="R1307"/>
  <c r="S1307" s="1"/>
  <c r="R1301"/>
  <c r="S1301" s="1"/>
  <c r="R1298"/>
  <c r="S1298" s="1"/>
  <c r="R1601"/>
  <c r="S1601" s="1"/>
  <c r="R1586"/>
  <c r="S1586" s="1"/>
  <c r="S1448"/>
  <c r="S1400"/>
  <c r="S1352"/>
  <c r="R1502"/>
  <c r="S1502" s="1"/>
  <c r="R1454"/>
  <c r="S1454" s="1"/>
  <c r="R1406"/>
  <c r="S1406" s="1"/>
  <c r="R1358"/>
  <c r="S1358" s="1"/>
  <c r="R1559"/>
  <c r="S1559" s="1"/>
  <c r="R1598"/>
  <c r="S1598" s="1"/>
  <c r="R911"/>
  <c r="S911" s="1"/>
  <c r="R869"/>
  <c r="S869" s="1"/>
  <c r="R296"/>
  <c r="S296" s="1"/>
  <c r="R104"/>
  <c r="S104" s="1"/>
  <c r="R89"/>
  <c r="S89" s="1"/>
  <c r="S44"/>
  <c r="R1550"/>
  <c r="S1550" s="1"/>
  <c r="R1538"/>
  <c r="S1538" s="1"/>
  <c r="R1490"/>
  <c r="S1490" s="1"/>
  <c r="R1442"/>
  <c r="S1442" s="1"/>
  <c r="R1394"/>
  <c r="S1394" s="1"/>
  <c r="R1346"/>
  <c r="S1346" s="1"/>
  <c r="R1310"/>
  <c r="S1310" s="1"/>
  <c r="S1547"/>
  <c r="R1535"/>
  <c r="S1535" s="1"/>
  <c r="R1313"/>
  <c r="S1313" s="1"/>
  <c r="R1604"/>
  <c r="S1604" s="1"/>
  <c r="R1571"/>
  <c r="S1571" s="1"/>
  <c r="R1556"/>
  <c r="S1556" s="1"/>
  <c r="R1475"/>
  <c r="S1475" s="1"/>
  <c r="R1463"/>
  <c r="S1463" s="1"/>
  <c r="R1427"/>
  <c r="S1427" s="1"/>
  <c r="R1415"/>
  <c r="S1415" s="1"/>
  <c r="R1379"/>
  <c r="S1379" s="1"/>
  <c r="R1367"/>
  <c r="S1367" s="1"/>
  <c r="R1331"/>
  <c r="S1331" s="1"/>
  <c r="R1316"/>
  <c r="S1316" s="1"/>
  <c r="R1304"/>
  <c r="S1304" s="1"/>
  <c r="R1577"/>
  <c r="S1577" s="1"/>
  <c r="R1553"/>
  <c r="S1553" s="1"/>
  <c r="R1529"/>
  <c r="S1529" s="1"/>
  <c r="R1505"/>
  <c r="S1505" s="1"/>
  <c r="R1481"/>
  <c r="S1481" s="1"/>
  <c r="R1457"/>
  <c r="S1457" s="1"/>
  <c r="R1433"/>
  <c r="S1433" s="1"/>
  <c r="R1409"/>
  <c r="S1409" s="1"/>
  <c r="R1385"/>
  <c r="S1385" s="1"/>
  <c r="R1361"/>
  <c r="S1361" s="1"/>
  <c r="R1337"/>
  <c r="S1337" s="1"/>
  <c r="R1562"/>
  <c r="S1562" s="1"/>
  <c r="R1514"/>
  <c r="S1514" s="1"/>
  <c r="R1466"/>
  <c r="S1466" s="1"/>
  <c r="R1418"/>
  <c r="S1418" s="1"/>
  <c r="R1370"/>
  <c r="S1370" s="1"/>
  <c r="R1583"/>
  <c r="S1583" s="1"/>
  <c r="R1487"/>
  <c r="S1487" s="1"/>
  <c r="R1322"/>
  <c r="S1322" s="1"/>
  <c r="S1568"/>
  <c r="S1424"/>
  <c r="S1376"/>
  <c r="S1328"/>
  <c r="R1439"/>
  <c r="S1439" s="1"/>
  <c r="R1391"/>
  <c r="S1391" s="1"/>
  <c r="R1343"/>
  <c r="S1343" s="1"/>
  <c r="R419"/>
  <c r="S419" s="1"/>
  <c r="R1508"/>
  <c r="S1508" s="1"/>
  <c r="R1319"/>
  <c r="S1319" s="1"/>
  <c r="R1460"/>
  <c r="S1460" s="1"/>
  <c r="R1436"/>
  <c r="S1436" s="1"/>
  <c r="R1412"/>
  <c r="S1412" s="1"/>
  <c r="R1388"/>
  <c r="S1388" s="1"/>
  <c r="R1364"/>
  <c r="S1364" s="1"/>
  <c r="R1340"/>
  <c r="S1340" s="1"/>
  <c r="R1580"/>
  <c r="S1580" s="1"/>
  <c r="R1484"/>
  <c r="S1484" s="1"/>
  <c r="R1295"/>
  <c r="S1295" s="1"/>
  <c r="R473"/>
  <c r="S473" s="1"/>
  <c r="R485"/>
  <c r="S485" s="1"/>
  <c r="R1121"/>
  <c r="S1121" s="1"/>
  <c r="R170"/>
  <c r="S170" s="1"/>
  <c r="R146"/>
  <c r="S146" s="1"/>
  <c r="R923"/>
  <c r="S923" s="1"/>
  <c r="R1193"/>
  <c r="S1193" s="1"/>
  <c r="R944"/>
  <c r="S944" s="1"/>
  <c r="R893"/>
  <c r="S893" s="1"/>
  <c r="R1007"/>
  <c r="S1007" s="1"/>
  <c r="R377"/>
  <c r="S377" s="1"/>
  <c r="R632"/>
  <c r="S632" s="1"/>
  <c r="R587"/>
  <c r="S587" s="1"/>
  <c r="S503"/>
  <c r="R491"/>
  <c r="S491" s="1"/>
  <c r="R467"/>
  <c r="S467" s="1"/>
  <c r="R389"/>
  <c r="S389" s="1"/>
  <c r="R278"/>
  <c r="S278" s="1"/>
  <c r="R326"/>
  <c r="S326" s="1"/>
  <c r="R101"/>
  <c r="S101" s="1"/>
  <c r="R59"/>
  <c r="S59" s="1"/>
  <c r="R119"/>
  <c r="S119" s="1"/>
  <c r="R563"/>
  <c r="S563" s="1"/>
  <c r="R158"/>
  <c r="S158" s="1"/>
  <c r="R704"/>
  <c r="S704" s="1"/>
  <c r="R959"/>
  <c r="S959" s="1"/>
  <c r="R812"/>
  <c r="S812" s="1"/>
  <c r="R836"/>
  <c r="S836" s="1"/>
  <c r="R767"/>
  <c r="S767" s="1"/>
  <c r="R149"/>
  <c r="S149" s="1"/>
  <c r="R548"/>
  <c r="S548" s="1"/>
  <c r="R365"/>
  <c r="S365" s="1"/>
  <c r="R167"/>
  <c r="S167" s="1"/>
  <c r="R95"/>
  <c r="S95" s="1"/>
  <c r="R1169"/>
  <c r="S1169" s="1"/>
  <c r="R1094"/>
  <c r="S1094" s="1"/>
  <c r="R134"/>
  <c r="S134" s="1"/>
  <c r="R1223"/>
  <c r="S1223" s="1"/>
  <c r="R1157"/>
  <c r="S1157" s="1"/>
  <c r="R1274"/>
  <c r="S1274" s="1"/>
  <c r="R845"/>
  <c r="S845" s="1"/>
  <c r="R941"/>
  <c r="S941" s="1"/>
  <c r="R890"/>
  <c r="S890" s="1"/>
  <c r="R509"/>
  <c r="S509" s="1"/>
  <c r="R347"/>
  <c r="S347" s="1"/>
  <c r="R281"/>
  <c r="S281" s="1"/>
  <c r="R332"/>
  <c r="S332" s="1"/>
  <c r="R209"/>
  <c r="S209" s="1"/>
  <c r="R68"/>
  <c r="S68" s="1"/>
  <c r="R26"/>
  <c r="S26" s="1"/>
  <c r="R38"/>
  <c r="S38" s="1"/>
  <c r="R848"/>
  <c r="S848" s="1"/>
  <c r="R779"/>
  <c r="S779" s="1"/>
  <c r="R743"/>
  <c r="S743" s="1"/>
  <c r="R581"/>
  <c r="S581" s="1"/>
  <c r="R521"/>
  <c r="S521" s="1"/>
  <c r="R449"/>
  <c r="S449" s="1"/>
  <c r="R1010"/>
  <c r="S1010" s="1"/>
  <c r="R122"/>
  <c r="S122" s="1"/>
  <c r="R1199"/>
  <c r="S1199" s="1"/>
  <c r="S1133"/>
  <c r="R1145"/>
  <c r="S1145" s="1"/>
  <c r="R899"/>
  <c r="S899" s="1"/>
  <c r="R803"/>
  <c r="S803" s="1"/>
  <c r="R968"/>
  <c r="S968" s="1"/>
  <c r="R533"/>
  <c r="S533" s="1"/>
  <c r="R299"/>
  <c r="S299" s="1"/>
  <c r="R230"/>
  <c r="S230" s="1"/>
  <c r="R161"/>
  <c r="S161" s="1"/>
  <c r="R53"/>
  <c r="S53" s="1"/>
  <c r="R131"/>
  <c r="S131" s="1"/>
  <c r="R1046"/>
  <c r="S1046" s="1"/>
  <c r="R851"/>
  <c r="S851" s="1"/>
  <c r="R1118"/>
  <c r="S1118" s="1"/>
  <c r="R1034"/>
  <c r="S1034" s="1"/>
  <c r="R884"/>
  <c r="S884" s="1"/>
  <c r="S731"/>
  <c r="R776"/>
  <c r="S776" s="1"/>
  <c r="R656"/>
  <c r="S656" s="1"/>
  <c r="S293"/>
  <c r="R74"/>
  <c r="S74" s="1"/>
  <c r="R1070"/>
  <c r="S1070" s="1"/>
  <c r="R1058"/>
  <c r="S1058" s="1"/>
  <c r="R62"/>
  <c r="S62" s="1"/>
  <c r="R1205"/>
  <c r="S1205" s="1"/>
  <c r="R983"/>
  <c r="S983" s="1"/>
  <c r="R857"/>
  <c r="S857" s="1"/>
  <c r="R821"/>
  <c r="S821" s="1"/>
  <c r="R497"/>
  <c r="S497" s="1"/>
  <c r="R407"/>
  <c r="S407" s="1"/>
  <c r="R311"/>
  <c r="S311" s="1"/>
  <c r="R410"/>
  <c r="S410" s="1"/>
  <c r="S350"/>
  <c r="R305"/>
  <c r="S305" s="1"/>
  <c r="S1247"/>
  <c r="R1154"/>
  <c r="S1154" s="1"/>
  <c r="R917"/>
  <c r="S917" s="1"/>
  <c r="R908"/>
  <c r="S908" s="1"/>
  <c r="R713"/>
  <c r="S713" s="1"/>
  <c r="R371"/>
  <c r="S371" s="1"/>
  <c r="R686"/>
  <c r="S686" s="1"/>
  <c r="R335"/>
  <c r="S335" s="1"/>
  <c r="R362"/>
  <c r="S362" s="1"/>
  <c r="R314"/>
  <c r="S314" s="1"/>
  <c r="R227"/>
  <c r="S227" s="1"/>
  <c r="R137"/>
  <c r="S137" s="1"/>
  <c r="R65"/>
  <c r="S65" s="1"/>
  <c r="R83"/>
  <c r="S83" s="1"/>
  <c r="R1022"/>
  <c r="S1022" s="1"/>
  <c r="R755"/>
  <c r="S755" s="1"/>
  <c r="R716"/>
  <c r="S716" s="1"/>
  <c r="R266"/>
  <c r="S266" s="1"/>
  <c r="R1082"/>
  <c r="S1082" s="1"/>
  <c r="R215"/>
  <c r="S215" s="1"/>
  <c r="S194"/>
  <c r="R35"/>
  <c r="S35" s="1"/>
  <c r="R110"/>
  <c r="S110" s="1"/>
  <c r="R644"/>
  <c r="S644" s="1"/>
  <c r="R71"/>
  <c r="S71" s="1"/>
  <c r="R254"/>
  <c r="S254" s="1"/>
  <c r="R206"/>
  <c r="S206" s="1"/>
  <c r="R98"/>
  <c r="S98" s="1"/>
  <c r="R1181"/>
  <c r="S1181" s="1"/>
  <c r="R1187"/>
  <c r="S1187" s="1"/>
  <c r="R737"/>
  <c r="S737" s="1"/>
  <c r="R734"/>
  <c r="S734" s="1"/>
  <c r="R722"/>
  <c r="S722" s="1"/>
  <c r="R653"/>
  <c r="S653" s="1"/>
  <c r="R617"/>
  <c r="S617" s="1"/>
  <c r="R659"/>
  <c r="S659" s="1"/>
  <c r="R611"/>
  <c r="S611" s="1"/>
  <c r="R401"/>
  <c r="S401" s="1"/>
  <c r="R461"/>
  <c r="S461" s="1"/>
  <c r="R431"/>
  <c r="S431" s="1"/>
  <c r="R308"/>
  <c r="S308" s="1"/>
  <c r="R251"/>
  <c r="S251" s="1"/>
  <c r="R224"/>
  <c r="S224" s="1"/>
  <c r="S56"/>
  <c r="R596"/>
  <c r="S596" s="1"/>
  <c r="R1244"/>
  <c r="S1244" s="1"/>
  <c r="R1130"/>
  <c r="S1130" s="1"/>
  <c r="R1238"/>
  <c r="S1238" s="1"/>
  <c r="R1025"/>
  <c r="S1025" s="1"/>
  <c r="R1019"/>
  <c r="S1019" s="1"/>
  <c r="R995"/>
  <c r="S995" s="1"/>
  <c r="R935"/>
  <c r="S935" s="1"/>
  <c r="R872"/>
  <c r="S872" s="1"/>
  <c r="R791"/>
  <c r="S791" s="1"/>
  <c r="R1085"/>
  <c r="S1085" s="1"/>
  <c r="R1037"/>
  <c r="S1037" s="1"/>
  <c r="R980"/>
  <c r="S980" s="1"/>
  <c r="R986"/>
  <c r="S986" s="1"/>
  <c r="R932"/>
  <c r="S932" s="1"/>
  <c r="R938"/>
  <c r="S938" s="1"/>
  <c r="R896"/>
  <c r="S896" s="1"/>
  <c r="R860"/>
  <c r="S860" s="1"/>
  <c r="R818"/>
  <c r="S818" s="1"/>
  <c r="R797"/>
  <c r="S797" s="1"/>
  <c r="R665"/>
  <c r="S665" s="1"/>
  <c r="R572"/>
  <c r="S572" s="1"/>
  <c r="R524"/>
  <c r="S524" s="1"/>
  <c r="R263"/>
  <c r="S263" s="1"/>
  <c r="R338"/>
  <c r="S338" s="1"/>
  <c r="R290"/>
  <c r="S290" s="1"/>
  <c r="R221"/>
  <c r="S221" s="1"/>
  <c r="R113"/>
  <c r="S113" s="1"/>
  <c r="R257"/>
  <c r="S257" s="1"/>
  <c r="R341"/>
  <c r="S341" s="1"/>
  <c r="R191"/>
  <c r="S191" s="1"/>
  <c r="R143"/>
  <c r="S143" s="1"/>
  <c r="R1208"/>
  <c r="S1208" s="1"/>
  <c r="R971"/>
  <c r="S971" s="1"/>
  <c r="R692"/>
  <c r="S692" s="1"/>
  <c r="R1286"/>
  <c r="S1286" s="1"/>
  <c r="R1151"/>
  <c r="S1151" s="1"/>
  <c r="R1217"/>
  <c r="S1217" s="1"/>
  <c r="R947"/>
  <c r="S947" s="1"/>
  <c r="R863"/>
  <c r="S863" s="1"/>
  <c r="R800"/>
  <c r="S800" s="1"/>
  <c r="R773"/>
  <c r="S773" s="1"/>
  <c r="R701"/>
  <c r="S701" s="1"/>
  <c r="R689"/>
  <c r="S689" s="1"/>
  <c r="R635"/>
  <c r="S635" s="1"/>
  <c r="R575"/>
  <c r="S575" s="1"/>
  <c r="R539"/>
  <c r="S539" s="1"/>
  <c r="R527"/>
  <c r="S527" s="1"/>
  <c r="R455"/>
  <c r="S455" s="1"/>
  <c r="R443"/>
  <c r="S443" s="1"/>
  <c r="R323"/>
  <c r="S323" s="1"/>
  <c r="S344"/>
  <c r="R269"/>
  <c r="S269" s="1"/>
  <c r="R152"/>
  <c r="S152" s="1"/>
  <c r="R92"/>
  <c r="S92" s="1"/>
  <c r="R500"/>
  <c r="S500" s="1"/>
  <c r="R452"/>
  <c r="S452" s="1"/>
  <c r="R329"/>
  <c r="S329" s="1"/>
  <c r="S284"/>
  <c r="R155"/>
  <c r="S155" s="1"/>
  <c r="R20"/>
  <c r="S20" s="1"/>
  <c r="R629"/>
  <c r="S629" s="1"/>
  <c r="R236"/>
  <c r="S236" s="1"/>
  <c r="R182"/>
  <c r="S182" s="1"/>
  <c r="R233"/>
  <c r="S233" s="1"/>
  <c r="R218"/>
  <c r="S218" s="1"/>
  <c r="R248"/>
  <c r="S248" s="1"/>
  <c r="R647"/>
  <c r="S647" s="1"/>
  <c r="R599"/>
  <c r="S599" s="1"/>
  <c r="R554"/>
  <c r="S554" s="1"/>
  <c r="R506"/>
  <c r="S506" s="1"/>
  <c r="R458"/>
  <c r="S458" s="1"/>
  <c r="R584"/>
  <c r="S584" s="1"/>
  <c r="R356"/>
  <c r="S356" s="1"/>
  <c r="R275"/>
  <c r="S275" s="1"/>
  <c r="R212"/>
  <c r="S212" s="1"/>
  <c r="S164"/>
  <c r="R116"/>
  <c r="S116" s="1"/>
  <c r="R203"/>
  <c r="S203" s="1"/>
  <c r="R1277"/>
  <c r="S1277" s="1"/>
  <c r="R1196"/>
  <c r="S1196" s="1"/>
  <c r="S833"/>
  <c r="R1043"/>
  <c r="S1043" s="1"/>
  <c r="R1232"/>
  <c r="S1232" s="1"/>
  <c r="R1226"/>
  <c r="S1226" s="1"/>
  <c r="R962"/>
  <c r="S962" s="1"/>
  <c r="R914"/>
  <c r="S914" s="1"/>
  <c r="R887"/>
  <c r="S887" s="1"/>
  <c r="R815"/>
  <c r="S815" s="1"/>
  <c r="R1109"/>
  <c r="S1109" s="1"/>
  <c r="R1097"/>
  <c r="S1097" s="1"/>
  <c r="S998"/>
  <c r="R785"/>
  <c r="S785" s="1"/>
  <c r="R1061"/>
  <c r="S1061" s="1"/>
  <c r="R677"/>
  <c r="S677" s="1"/>
  <c r="R551"/>
  <c r="S551" s="1"/>
  <c r="R515"/>
  <c r="S515" s="1"/>
  <c r="S479"/>
  <c r="R383"/>
  <c r="S383" s="1"/>
  <c r="R476"/>
  <c r="S476" s="1"/>
  <c r="R287"/>
  <c r="S287" s="1"/>
  <c r="R719"/>
  <c r="S719" s="1"/>
  <c r="R620"/>
  <c r="S620" s="1"/>
  <c r="R386"/>
  <c r="S386" s="1"/>
  <c r="R176"/>
  <c r="S176" s="1"/>
  <c r="R140"/>
  <c r="S140" s="1"/>
  <c r="R128"/>
  <c r="S128" s="1"/>
  <c r="R80"/>
  <c r="S80" s="1"/>
  <c r="R668"/>
  <c r="S668" s="1"/>
  <c r="R317"/>
  <c r="S317" s="1"/>
  <c r="S197"/>
  <c r="R1139"/>
  <c r="S1139" s="1"/>
  <c r="R1268"/>
  <c r="S1268" s="1"/>
  <c r="S920"/>
  <c r="R1229"/>
  <c r="S1229" s="1"/>
  <c r="R1190"/>
  <c r="S1190" s="1"/>
  <c r="R1115"/>
  <c r="S1115" s="1"/>
  <c r="R1220"/>
  <c r="S1220" s="1"/>
  <c r="R1172"/>
  <c r="S1172" s="1"/>
  <c r="R1241"/>
  <c r="S1241" s="1"/>
  <c r="R1112"/>
  <c r="S1112" s="1"/>
  <c r="R1100"/>
  <c r="S1100" s="1"/>
  <c r="R1088"/>
  <c r="S1088" s="1"/>
  <c r="R1076"/>
  <c r="S1076" s="1"/>
  <c r="R1064"/>
  <c r="S1064" s="1"/>
  <c r="R1052"/>
  <c r="S1052" s="1"/>
  <c r="R1040"/>
  <c r="S1040" s="1"/>
  <c r="R1028"/>
  <c r="S1028" s="1"/>
  <c r="R1016"/>
  <c r="S1016" s="1"/>
  <c r="R1004"/>
  <c r="S1004" s="1"/>
  <c r="R1289"/>
  <c r="S1289" s="1"/>
  <c r="R1136"/>
  <c r="S1136" s="1"/>
  <c r="R953"/>
  <c r="S953" s="1"/>
  <c r="R905"/>
  <c r="S905" s="1"/>
  <c r="R824"/>
  <c r="S824" s="1"/>
  <c r="R788"/>
  <c r="S788" s="1"/>
  <c r="R641"/>
  <c r="S641" s="1"/>
  <c r="R395"/>
  <c r="S395" s="1"/>
  <c r="R593"/>
  <c r="S593" s="1"/>
  <c r="S569"/>
  <c r="R557"/>
  <c r="S557" s="1"/>
  <c r="R1103"/>
  <c r="S1103" s="1"/>
  <c r="R725"/>
  <c r="S725" s="1"/>
  <c r="R683"/>
  <c r="S683" s="1"/>
  <c r="R623"/>
  <c r="S623" s="1"/>
  <c r="R578"/>
  <c r="S578" s="1"/>
  <c r="R530"/>
  <c r="S530" s="1"/>
  <c r="R482"/>
  <c r="S482" s="1"/>
  <c r="R272"/>
  <c r="S272" s="1"/>
  <c r="S368"/>
  <c r="R320"/>
  <c r="S320" s="1"/>
  <c r="R242"/>
  <c r="S242" s="1"/>
  <c r="R32"/>
  <c r="S32" s="1"/>
  <c r="R47"/>
  <c r="S47" s="1"/>
  <c r="R353"/>
  <c r="S353" s="1"/>
  <c r="R86"/>
  <c r="S86" s="1"/>
  <c r="R1148"/>
  <c r="S1148" s="1"/>
  <c r="R1283"/>
  <c r="S1283" s="1"/>
  <c r="R1280"/>
  <c r="S1280" s="1"/>
  <c r="R1256"/>
  <c r="S1256" s="1"/>
  <c r="R1253"/>
  <c r="S1253" s="1"/>
  <c r="R1166"/>
  <c r="S1166" s="1"/>
  <c r="R1163"/>
  <c r="S1163" s="1"/>
  <c r="S1271"/>
  <c r="R1184"/>
  <c r="S1184" s="1"/>
  <c r="S1106"/>
  <c r="R1262"/>
  <c r="S1262" s="1"/>
  <c r="R1073"/>
  <c r="S1073" s="1"/>
  <c r="R1067"/>
  <c r="S1067" s="1"/>
  <c r="R1202"/>
  <c r="S1202" s="1"/>
  <c r="R1079"/>
  <c r="S1079" s="1"/>
  <c r="R1031"/>
  <c r="S1031" s="1"/>
  <c r="R977"/>
  <c r="S977" s="1"/>
  <c r="R974"/>
  <c r="S974" s="1"/>
  <c r="R929"/>
  <c r="S929" s="1"/>
  <c r="R926"/>
  <c r="S926" s="1"/>
  <c r="R878"/>
  <c r="S878" s="1"/>
  <c r="R875"/>
  <c r="S875" s="1"/>
  <c r="R842"/>
  <c r="S842" s="1"/>
  <c r="R1001"/>
  <c r="S1001" s="1"/>
  <c r="R1013"/>
  <c r="S1013" s="1"/>
  <c r="R770"/>
  <c r="S770" s="1"/>
  <c r="R1055"/>
  <c r="S1055" s="1"/>
  <c r="R740"/>
  <c r="S740" s="1"/>
  <c r="R749"/>
  <c r="S749" s="1"/>
  <c r="R671"/>
  <c r="S671" s="1"/>
  <c r="R626"/>
  <c r="S626" s="1"/>
  <c r="R707"/>
  <c r="S707" s="1"/>
  <c r="R662"/>
  <c r="S662" s="1"/>
  <c r="R614"/>
  <c r="S614" s="1"/>
  <c r="R566"/>
  <c r="S566" s="1"/>
  <c r="R518"/>
  <c r="S518" s="1"/>
  <c r="R470"/>
  <c r="S470" s="1"/>
  <c r="R434"/>
  <c r="S434" s="1"/>
  <c r="S413"/>
  <c r="R380"/>
  <c r="S380" s="1"/>
  <c r="R398"/>
  <c r="S398" s="1"/>
  <c r="R188"/>
  <c r="S188" s="1"/>
  <c r="R23"/>
  <c r="S23" s="1"/>
  <c r="R107"/>
  <c r="S107" s="1"/>
  <c r="R404"/>
  <c r="S404" s="1"/>
  <c r="S809"/>
  <c r="R761"/>
  <c r="S761" s="1"/>
  <c r="R695"/>
  <c r="S695" s="1"/>
  <c r="R608"/>
  <c r="S608" s="1"/>
  <c r="R560"/>
  <c r="S560" s="1"/>
  <c r="R512"/>
  <c r="S512" s="1"/>
  <c r="R464"/>
  <c r="S464" s="1"/>
  <c r="S536"/>
  <c r="R179"/>
  <c r="S179" s="1"/>
  <c r="R1142"/>
  <c r="S1142" s="1"/>
  <c r="R965"/>
  <c r="S965" s="1"/>
  <c r="R830"/>
  <c r="S830" s="1"/>
  <c r="R806"/>
  <c r="S806" s="1"/>
  <c r="R1049"/>
  <c r="S1049" s="1"/>
  <c r="R1250"/>
  <c r="S1250" s="1"/>
  <c r="R1124"/>
  <c r="S1124" s="1"/>
  <c r="R1214"/>
  <c r="S1214" s="1"/>
  <c r="R1211"/>
  <c r="S1211" s="1"/>
  <c r="R1178"/>
  <c r="S1178" s="1"/>
  <c r="R992"/>
  <c r="S992" s="1"/>
  <c r="R1160"/>
  <c r="S1160" s="1"/>
  <c r="R1265"/>
  <c r="S1265" s="1"/>
  <c r="R1127"/>
  <c r="S1127" s="1"/>
  <c r="R950"/>
  <c r="S950" s="1"/>
  <c r="R902"/>
  <c r="S902" s="1"/>
  <c r="R866"/>
  <c r="S866" s="1"/>
  <c r="R854"/>
  <c r="S854" s="1"/>
  <c r="R827"/>
  <c r="S827" s="1"/>
  <c r="R794"/>
  <c r="S794" s="1"/>
  <c r="R1091"/>
  <c r="S1091" s="1"/>
  <c r="R710"/>
  <c r="S710" s="1"/>
  <c r="R698"/>
  <c r="S698" s="1"/>
  <c r="R746"/>
  <c r="S746" s="1"/>
  <c r="R650"/>
  <c r="S650" s="1"/>
  <c r="R602"/>
  <c r="S602" s="1"/>
  <c r="R758"/>
  <c r="S758" s="1"/>
  <c r="R638"/>
  <c r="S638" s="1"/>
  <c r="R590"/>
  <c r="S590" s="1"/>
  <c r="R542"/>
  <c r="S542" s="1"/>
  <c r="R494"/>
  <c r="S494" s="1"/>
  <c r="R446"/>
  <c r="S446" s="1"/>
  <c r="R1292"/>
  <c r="S1292" s="1"/>
  <c r="R440"/>
  <c r="S440" s="1"/>
  <c r="R416"/>
  <c r="S416" s="1"/>
  <c r="R422"/>
  <c r="S422" s="1"/>
  <c r="R374"/>
  <c r="S374" s="1"/>
  <c r="R1175"/>
  <c r="S1175" s="1"/>
  <c r="R782"/>
  <c r="S782" s="1"/>
  <c r="R488"/>
  <c r="S488" s="1"/>
  <c r="R428"/>
  <c r="S428" s="1"/>
  <c r="R392"/>
  <c r="S392" s="1"/>
  <c r="S260"/>
</calcChain>
</file>

<file path=xl/sharedStrings.xml><?xml version="1.0" encoding="utf-8"?>
<sst xmlns="http://schemas.openxmlformats.org/spreadsheetml/2006/main" count="7115" uniqueCount="453">
  <si>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</si>
  <si>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</si>
  <si>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</si>
  <si>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</si>
  <si>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</si>
  <si>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</si>
  <si>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</si>
  <si>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</si>
  <si>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</si>
  <si>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</si>
  <si>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</si>
  <si>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</si>
  <si>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t>LSL</t>
  </si>
  <si>
    <t>USL</t>
  </si>
  <si>
    <t>Result</t>
  </si>
  <si>
    <t xml:space="preserve"> EC</t>
  </si>
  <si>
    <t>Tool</t>
  </si>
  <si>
    <t>Remarks</t>
  </si>
  <si>
    <t>RESP1A</t>
  </si>
  <si>
    <t>YEDR1( LPDN pre 0, Post 159)</t>
  </si>
  <si>
    <t>YEDR1</t>
  </si>
  <si>
    <t>YEDR1( LPDN pre 56, Post 103)</t>
  </si>
  <si>
    <t>YEDR1( LPDN pre 48, Post 63)</t>
  </si>
  <si>
    <t>YEDR1( LPDN pre 129, Post 215)</t>
  </si>
  <si>
    <t>YEDR1( LPDN pre 104, Post 192)</t>
  </si>
  <si>
    <t>YEDR1( LPDN pre 130, Post 212)</t>
  </si>
  <si>
    <t>YEDR1( LPDN pre 197, Post 299)</t>
  </si>
  <si>
    <t>YEDR1( LPDN pre 181, Post 307)</t>
  </si>
  <si>
    <t>YEDR1( LPDN pre 108, Post 204)</t>
  </si>
  <si>
    <t>YEDR1( LPDN pre 119, Post 198)</t>
  </si>
  <si>
    <t>YEDR1( LPDN pre 111, Post 181)</t>
  </si>
  <si>
    <t>YEDR1( LPDN pre 108, Post 123)</t>
  </si>
  <si>
    <t>YEDR1( LPDN pre 85, Post 142)</t>
  </si>
  <si>
    <t>YEDR1( LPDN pre 78, Post 128)</t>
  </si>
  <si>
    <t>YEDR1( LPDN pre 111, Post 176)</t>
  </si>
  <si>
    <t>YEDR1( LPDN pre 104, Post 182)</t>
  </si>
  <si>
    <t>YEDR1( LPDN pre 194, Post 305)</t>
  </si>
  <si>
    <t>YEDR1( LPDN pre 138, Post 254)</t>
  </si>
  <si>
    <t>CPX</t>
  </si>
  <si>
    <t>YEDI1</t>
  </si>
  <si>
    <t>CPX/DIA</t>
  </si>
  <si>
    <t>1159/102</t>
  </si>
  <si>
    <t>YEDI</t>
  </si>
  <si>
    <t>YEDR1( LPDN pre 160, Post 241)</t>
  </si>
  <si>
    <t>YEDR1( LPDN pre 0, Post 4)</t>
  </si>
  <si>
    <t>YEDR1( LPDN pre 0, Post 01)</t>
  </si>
  <si>
    <t>YEDR1( LPDN pre 99, Post 165)</t>
  </si>
  <si>
    <t>YEDR1( LPDN pre 142, Post 246)</t>
  </si>
  <si>
    <t>YEDR1( LPDN pre 121, Post )</t>
  </si>
  <si>
    <t>Fresh</t>
  </si>
  <si>
    <t>YEDR1( LPDN pre 0, Post 07)</t>
  </si>
  <si>
    <t>YEDR1( LPDN pre 03, Post 02)</t>
  </si>
  <si>
    <t>YEDR1( LPDN pre 85, Post 161)</t>
  </si>
  <si>
    <t>YEDR1( LPDN pre 83, Post 154)</t>
  </si>
  <si>
    <t>YEDR1( LPDN pre 1, Post 1)</t>
  </si>
  <si>
    <t>YEDR1( LPDN pre 1, Post 4)</t>
  </si>
  <si>
    <t>YEDR1(LPDN pre 103, Post 211)</t>
  </si>
  <si>
    <t>YEDR1(LPDN pre 133, Post 234)</t>
  </si>
  <si>
    <t>102/121</t>
  </si>
  <si>
    <t>YEDR1(LPDN pre 187, Post 293)</t>
  </si>
  <si>
    <t>YEDR1(LPDN pre 188, Post 320)</t>
  </si>
  <si>
    <t>64/1159</t>
  </si>
  <si>
    <t>YEDR1(LPDN pre 108, Post 189)</t>
  </si>
  <si>
    <t>YEDR1(LPDN pre 15, Post 33)</t>
  </si>
  <si>
    <t>NESTEC wfs</t>
  </si>
  <si>
    <t>YEDR1(LPDN pre 29, Post 74)</t>
  </si>
  <si>
    <t>YEDR1(LPDN pre 08, Post 38)</t>
  </si>
  <si>
    <t>121/1428</t>
  </si>
  <si>
    <t>YEDR1(LPDN pre 156, Post 225)</t>
  </si>
  <si>
    <t>YEDR1(LPDN pre 36, Post 81)</t>
  </si>
  <si>
    <t>YEDR1(LPDN pre 4, Post 25)</t>
  </si>
  <si>
    <t>YEDR1(LPDN pre 20, Post 48)</t>
  </si>
  <si>
    <t>YEDR1(LPDN pre 2, Post 60)</t>
  </si>
  <si>
    <t>YEDR1(LPDN pre 01, Post 02</t>
  </si>
  <si>
    <t>YEDR1( LPDN pre 03, Post 03)</t>
  </si>
  <si>
    <t>YEDR1( LPDN pre 01, Post 04)</t>
  </si>
  <si>
    <t>YEDR1( LPDN pre 153, Post 268)</t>
  </si>
  <si>
    <t>YEDR1( LPDN pre 264, Post 355)</t>
  </si>
  <si>
    <t>YEDR1( LPDN pre 116, Post 198)</t>
  </si>
  <si>
    <t>YEDR1( LPDN pre 396, Post 553)</t>
  </si>
  <si>
    <t>YEDR1( LPDN Pre 158, Post 234)</t>
  </si>
  <si>
    <t>YEDR1( LPDN Pre 100, Post 187)</t>
  </si>
  <si>
    <t>YEDR1( LPDN Pre 1, Post89)</t>
  </si>
  <si>
    <t>YEDR1( LPDN Pre 46, Post 109)</t>
  </si>
  <si>
    <t>YEDR1( LPDN Pre 5, Post 10)</t>
  </si>
  <si>
    <t>YEDR1( LPDN Pre 34, Post 97)</t>
  </si>
  <si>
    <t>YEDR1( LPDN Pre 7, Post 95)</t>
  </si>
  <si>
    <t>YEDR1( LPDN Pre 1, Post 5)</t>
  </si>
  <si>
    <t>YEDR1( LPDN Pre 10, Post 15)</t>
  </si>
  <si>
    <t>delta CP</t>
  </si>
  <si>
    <t xml:space="preserve">YEDR1( LPDN pre 2, Post 5) </t>
  </si>
  <si>
    <t>QC After Facility Shutdown</t>
  </si>
  <si>
    <r>
      <t>Area</t>
    </r>
    <r>
      <rPr>
        <b/>
        <sz val="10"/>
        <rFont val="Calibri"/>
        <family val="2"/>
        <scheme val="minor"/>
      </rPr>
      <t>: Dry Etch</t>
    </r>
  </si>
  <si>
    <r>
      <t>Tool</t>
    </r>
    <r>
      <rPr>
        <b/>
        <sz val="10"/>
        <rFont val="Calibri"/>
        <family val="2"/>
        <scheme val="minor"/>
      </rPr>
      <t>: RESP1</t>
    </r>
  </si>
  <si>
    <r>
      <t>QC Name</t>
    </r>
    <r>
      <rPr>
        <b/>
        <sz val="10"/>
        <rFont val="Calibri"/>
        <family val="2"/>
        <scheme val="minor"/>
      </rPr>
      <t>: CP Test</t>
    </r>
  </si>
  <si>
    <r>
      <t xml:space="preserve">Recipe: </t>
    </r>
    <r>
      <rPr>
        <b/>
        <sz val="10"/>
        <rFont val="Calibri"/>
        <family val="2"/>
        <scheme val="minor"/>
      </rPr>
      <t>CP-TEST</t>
    </r>
  </si>
  <si>
    <r>
      <t>Wafer Type</t>
    </r>
    <r>
      <rPr>
        <b/>
        <sz val="10"/>
        <rFont val="Calibri"/>
        <family val="2"/>
        <scheme val="minor"/>
      </rPr>
      <t>: Bare Si (&lt;50 Particle of size &gt;0.16 µ)</t>
    </r>
  </si>
  <si>
    <r>
      <t>Pass Criteria</t>
    </r>
    <r>
      <rPr>
        <b/>
        <sz val="10"/>
        <rFont val="Calibri"/>
        <family val="2"/>
        <scheme val="minor"/>
      </rPr>
      <t>:  LSL = 0, USL = 50 (&lt;0.16µ)</t>
    </r>
  </si>
  <si>
    <t>Date (MM/DD/YYYY)</t>
  </si>
  <si>
    <t>Pre</t>
  </si>
  <si>
    <t>Post</t>
  </si>
  <si>
    <t>CP Count</t>
  </si>
  <si>
    <t>MeasurmentTool Recipe: Etch/blanket/SiN_ONSi,Etch/blanket/Ox_ONSi</t>
  </si>
  <si>
    <t>Steps</t>
  </si>
  <si>
    <t>Layer</t>
  </si>
  <si>
    <t>ER Å/min</t>
  </si>
  <si>
    <t>Uniformity %</t>
  </si>
  <si>
    <t>1st Step</t>
  </si>
  <si>
    <t>SiN</t>
  </si>
  <si>
    <t>2nd Step</t>
  </si>
  <si>
    <t>TEOS</t>
  </si>
  <si>
    <t>Layer-Step</t>
  </si>
  <si>
    <t>Max Etch Rate</t>
  </si>
  <si>
    <t>Min Etch Rate</t>
  </si>
  <si>
    <t>Tech EC</t>
  </si>
  <si>
    <t>LCL</t>
  </si>
  <si>
    <t>UCL</t>
  </si>
  <si>
    <t>% Uni USL</t>
  </si>
  <si>
    <t>Site</t>
  </si>
  <si>
    <t>SiN-1Step</t>
  </si>
  <si>
    <t xml:space="preserve">∆ /Time=ERÅ/Min
</t>
  </si>
  <si>
    <t>SiN-2Step</t>
  </si>
  <si>
    <t>TEOS-1Step</t>
  </si>
  <si>
    <t>TEOS-2Step</t>
  </si>
  <si>
    <t xml:space="preserve"> QC After Facility Shutdown</t>
  </si>
  <si>
    <t>1335/1159</t>
  </si>
  <si>
    <t>RAA lot processing started</t>
  </si>
  <si>
    <t>1335/121</t>
  </si>
  <si>
    <t>1335/102</t>
  </si>
  <si>
    <t>121/1335</t>
  </si>
  <si>
    <t>Fresh wf</t>
  </si>
  <si>
    <t>Used wf</t>
  </si>
  <si>
    <t>After tool shutdown</t>
  </si>
  <si>
    <t>1428/1335</t>
  </si>
  <si>
    <t>1340/1335</t>
  </si>
  <si>
    <t>Q18430084.F1</t>
  </si>
  <si>
    <t>Q18450062.F1</t>
  </si>
  <si>
    <r>
      <t>QC Name</t>
    </r>
    <r>
      <rPr>
        <b/>
        <sz val="10"/>
        <rFont val="Calibri"/>
        <family val="2"/>
        <scheme val="minor"/>
      </rPr>
      <t>: ER</t>
    </r>
  </si>
  <si>
    <r>
      <rPr>
        <b/>
        <u/>
        <sz val="10"/>
        <rFont val="Calibri"/>
        <family val="2"/>
        <scheme val="minor"/>
      </rPr>
      <t xml:space="preserve">Frequency: </t>
    </r>
    <r>
      <rPr>
        <b/>
        <sz val="10"/>
        <rFont val="Calibri"/>
        <family val="2"/>
        <scheme val="minor"/>
      </rPr>
      <t xml:space="preserve">72hrs or 375 production wfs   </t>
    </r>
  </si>
  <si>
    <r>
      <t>Wafer Type</t>
    </r>
    <r>
      <rPr>
        <b/>
        <sz val="10"/>
        <rFont val="Calibri"/>
        <family val="2"/>
        <scheme val="minor"/>
      </rPr>
      <t>: NNIT2800 &amp; TEOS6400</t>
    </r>
  </si>
  <si>
    <r>
      <t>Recipe;</t>
    </r>
    <r>
      <rPr>
        <b/>
        <sz val="10"/>
        <rFont val="Calibri"/>
        <family val="2"/>
        <scheme val="minor"/>
      </rPr>
      <t xml:space="preserve"> SiN ER &amp; Poly ER(SPACER-ER-1ST,SPACER-ER-2ND)</t>
    </r>
  </si>
  <si>
    <r>
      <t>Pass Criteria for Etch rate</t>
    </r>
    <r>
      <rPr>
        <b/>
        <sz val="10"/>
        <rFont val="Calibri"/>
        <family val="2"/>
        <scheme val="minor"/>
      </rPr>
      <t xml:space="preserve">: </t>
    </r>
  </si>
  <si>
    <t>% STDEV</t>
  </si>
  <si>
    <t>Etch Rate (A/Min)</t>
  </si>
  <si>
    <t>SiN1step</t>
  </si>
  <si>
    <t xml:space="preserve"> Uni</t>
  </si>
  <si>
    <t>ER STDEV</t>
  </si>
  <si>
    <t>SiN2step</t>
  </si>
  <si>
    <t>TEOS1st</t>
  </si>
  <si>
    <t>TEOS2st</t>
  </si>
  <si>
    <t>AVG</t>
  </si>
  <si>
    <t>sigma</t>
  </si>
  <si>
    <t>Sigma</t>
  </si>
  <si>
    <t>3 sigma</t>
  </si>
  <si>
    <t>3Sigma</t>
  </si>
  <si>
    <t>Lot ID</t>
  </si>
  <si>
    <t>% Uni UCL</t>
  </si>
  <si>
    <t>YEDR1( LPDN Pre 02, Post 15)</t>
  </si>
  <si>
    <t>YEDR1( LPDN Pre 08, Post 16)</t>
  </si>
  <si>
    <t>YEDR1( LPDN Pre 22, Post 39)</t>
  </si>
  <si>
    <t>YEDR1( LPDN Pre 103, Post 282)</t>
  </si>
  <si>
    <t>After semi-annual PM</t>
  </si>
  <si>
    <t>YEDR1( LPDN Pre 121, Post 283)</t>
  </si>
  <si>
    <t>YEDR1( LPDN Pre 20, Post 40)</t>
  </si>
  <si>
    <t>YEDR1( LPDN Pre 06, Post 29)</t>
  </si>
  <si>
    <t>YEDR1( LPDN Pre 02, Post 23)</t>
  </si>
  <si>
    <t>YEDR1( LPDN Pre 22, Post 36)</t>
  </si>
  <si>
    <t>YEDR1( LPDN Pre 3, Post 28)</t>
  </si>
  <si>
    <t>NIL</t>
  </si>
  <si>
    <t>% Uni</t>
  </si>
  <si>
    <t>Thickness  (Å)</t>
  </si>
  <si>
    <t>YEDR1( LPDN Pre 16, Post 27)</t>
  </si>
  <si>
    <t>Q19040013.F1</t>
  </si>
  <si>
    <t>Q19050041.F1</t>
  </si>
  <si>
    <t>Q19070023.F1</t>
  </si>
  <si>
    <t>Q19080108.F1</t>
  </si>
  <si>
    <t>Q19090025.F1</t>
  </si>
  <si>
    <t>Q19090089.F1</t>
  </si>
  <si>
    <t>Q19100022.F1</t>
  </si>
  <si>
    <t>121/1340</t>
  </si>
  <si>
    <t>Q19100074.F1</t>
  </si>
  <si>
    <t>Q19110110.F1</t>
  </si>
  <si>
    <t>Q19120017.F1</t>
  </si>
  <si>
    <t>After Semi-Annual PM</t>
  </si>
  <si>
    <t>1340/74</t>
  </si>
  <si>
    <t>Q19130110.F1</t>
  </si>
  <si>
    <t>Q19140101.F1</t>
  </si>
  <si>
    <t>Q19150113.F1</t>
  </si>
  <si>
    <t>Q19160004.F1</t>
  </si>
  <si>
    <t>Q19180078.F1</t>
  </si>
  <si>
    <t>Q19180134.F1</t>
  </si>
  <si>
    <t>Q19200038.F1</t>
  </si>
  <si>
    <r>
      <t>Area</t>
    </r>
    <r>
      <rPr>
        <b/>
        <sz val="9"/>
        <rFont val="Arial"/>
        <family val="2"/>
      </rPr>
      <t>: Dry Etch</t>
    </r>
  </si>
  <si>
    <r>
      <t>Tool</t>
    </r>
    <r>
      <rPr>
        <b/>
        <sz val="9"/>
        <rFont val="Arial"/>
        <family val="2"/>
      </rPr>
      <t>: REOX1C</t>
    </r>
  </si>
  <si>
    <r>
      <t>QC Name</t>
    </r>
    <r>
      <rPr>
        <b/>
        <sz val="9"/>
        <rFont val="Arial"/>
        <family val="2"/>
      </rPr>
      <t>: ARC Etch Rate &amp;TEOS Etch rate</t>
    </r>
  </si>
  <si>
    <r>
      <t>Frequency: 72hrs or 500 producti</t>
    </r>
    <r>
      <rPr>
        <b/>
        <sz val="10"/>
        <rFont val="Calibri"/>
        <family val="2"/>
      </rPr>
      <t xml:space="preserve">on wfs   </t>
    </r>
  </si>
  <si>
    <r>
      <t>Wafer Type</t>
    </r>
    <r>
      <rPr>
        <b/>
        <sz val="9"/>
        <rFont val="Arial"/>
        <family val="2"/>
      </rPr>
      <t>: ARC1800 &amp; ATZP91</t>
    </r>
  </si>
  <si>
    <r>
      <t xml:space="preserve">Recipe; </t>
    </r>
    <r>
      <rPr>
        <b/>
        <sz val="9"/>
        <rFont val="Arial"/>
        <family val="2"/>
      </rPr>
      <t>RAA-BARC-ER &amp; RAA-ER</t>
    </r>
  </si>
  <si>
    <r>
      <t>Measurment Tool Recipe:</t>
    </r>
    <r>
      <rPr>
        <b/>
        <sz val="9"/>
        <rFont val="Arial"/>
        <family val="2"/>
      </rPr>
      <t>ETCH/LAM/ARC1800A, ETCH/LAM/TAAARC13orAATEOS13</t>
    </r>
  </si>
  <si>
    <t>Parameter</t>
  </si>
  <si>
    <r>
      <t>Pass Criteria</t>
    </r>
    <r>
      <rPr>
        <b/>
        <sz val="9"/>
        <rFont val="Arial"/>
        <family val="2"/>
      </rPr>
      <t xml:space="preserve">:  </t>
    </r>
  </si>
  <si>
    <t>ARC Etch Rate Å/min</t>
  </si>
  <si>
    <t>ARC ER uniformity%</t>
  </si>
  <si>
    <t>TEOS ER Å/min</t>
  </si>
  <si>
    <t>TEOS ER Uniformity%</t>
  </si>
  <si>
    <t>Date
(MM/DD/YYYY)
&amp; Parameter</t>
  </si>
  <si>
    <t>Pre Thickkness  Å</t>
  </si>
  <si>
    <t>Etch Rate Å/Min</t>
  </si>
  <si>
    <t>%Uniformity</t>
  </si>
  <si>
    <t>STDEV</t>
  </si>
  <si>
    <t>ARC</t>
  </si>
  <si>
    <t>done in RESP1A</t>
  </si>
  <si>
    <t>YEDR1( LPDN Pre 22, Post 15)</t>
  </si>
  <si>
    <t>Q19210127.F1</t>
  </si>
  <si>
    <t>YEDR1( LPDN Pre 38, Post 51)</t>
  </si>
  <si>
    <t>Q19220052.F1</t>
  </si>
  <si>
    <t>YEDR1( LPDN Pre 209, Post 398)</t>
  </si>
  <si>
    <t>Q19230018.F1</t>
  </si>
  <si>
    <t>Repeat ER</t>
  </si>
  <si>
    <t>Q19240049.F1</t>
  </si>
  <si>
    <t>Wafer Lot Issue suspected</t>
  </si>
  <si>
    <t>NOX 8300 wf</t>
  </si>
  <si>
    <t>YEDR1( LPDN Pre 15, Post 27)</t>
  </si>
  <si>
    <t>Q19240096.F1</t>
  </si>
  <si>
    <t>YEDR1( LPDN Pre 25, Post 63)</t>
  </si>
  <si>
    <t>YEDR1( LPDN Pre 34, Post 802)</t>
  </si>
  <si>
    <t>FRESH WAFER</t>
  </si>
  <si>
    <t>Q19250107.F1</t>
  </si>
  <si>
    <t>YEDR1( LPDN Pre 08, Post 90)</t>
  </si>
  <si>
    <t>Q19270079.F1</t>
  </si>
  <si>
    <t>YEDR1( LPDN Pre 7, Post 12)</t>
  </si>
  <si>
    <t>Q19280044.F1</t>
  </si>
  <si>
    <t>Q19280090.F1</t>
  </si>
  <si>
    <t>YEDR1( LPDN Pre 12, Post 16)</t>
  </si>
  <si>
    <t xml:space="preserve"> Q19290033.F1</t>
  </si>
  <si>
    <t>Q19290094.F1</t>
  </si>
  <si>
    <t>Q19310025.F1</t>
  </si>
  <si>
    <t>Q19310108.F1</t>
  </si>
  <si>
    <t>YEDR1( LPDN Pre 10  Post 48)</t>
  </si>
  <si>
    <t>YEDR1( LPDN Pre 10  Post 09)</t>
  </si>
  <si>
    <t>YEDR1( LPDN Pre 18  Post 29)</t>
  </si>
  <si>
    <t>YEDR1( LPDN Pre 8  Post 27)</t>
  </si>
  <si>
    <t>YEDR1( LPDN Pre 7, Post 09)</t>
  </si>
  <si>
    <t>YEDR1( LPDN Pre 51  Post 56)</t>
  </si>
  <si>
    <t>YEDR1( LPDN Pre 47  Post 95)</t>
  </si>
  <si>
    <t>Q19330028.F1</t>
  </si>
  <si>
    <t>YEDR1( LPDN Pre 136  Post 210)</t>
  </si>
  <si>
    <t>Q19330068.F1</t>
  </si>
  <si>
    <t>YEDR1( LPDN Pre 32  Post 66)</t>
  </si>
  <si>
    <t>Q19340057.F1</t>
  </si>
  <si>
    <t>YEDR1( LPDN Pre 141  Post 317)</t>
  </si>
  <si>
    <t>Q19350040.F1</t>
  </si>
  <si>
    <t>YEDR1( LPDN Pre 18  Post 15)</t>
  </si>
  <si>
    <t>Q19350096.F1</t>
  </si>
  <si>
    <t>YEDR1( LPDN Pre 12  Post 15)</t>
  </si>
  <si>
    <t>Q19360112.F1</t>
  </si>
  <si>
    <t>YEDR1( LPDN Pre 07  Post 13)</t>
  </si>
  <si>
    <t>Q19370067.F1</t>
  </si>
  <si>
    <t>Q19380077.F1</t>
  </si>
  <si>
    <t>Q19390033.F1</t>
  </si>
  <si>
    <t>YEDR1( LPDN Pre 33  Post 47)</t>
  </si>
  <si>
    <t>YEDR1( LPDN Pre 22  Post 37)</t>
  </si>
  <si>
    <t>Q19420079.F1</t>
  </si>
  <si>
    <t>YEDR1( LPDN Pre83  Post 43)</t>
  </si>
  <si>
    <t>Q19430081.F1</t>
  </si>
  <si>
    <t>Q19440101.F1</t>
  </si>
  <si>
    <t>YEDR1( LPDN Pre70  Post 92)</t>
  </si>
  <si>
    <t>YEDR1( LPDN Pre 55  Post 485)</t>
  </si>
  <si>
    <t>1 time used wafer</t>
  </si>
  <si>
    <t>Q19450030.F1</t>
  </si>
  <si>
    <t>YEDR1( LPDN Pre 45  Post 600)</t>
  </si>
  <si>
    <t>YEDR1( LPDN Pre 75  Post 137)</t>
  </si>
  <si>
    <t>Q19470019.F1</t>
  </si>
  <si>
    <t>YEDR1( LPDN Pre 27  Post 52)</t>
  </si>
  <si>
    <t>Q19470080.F1</t>
  </si>
  <si>
    <t>YEDR1( LPDN Pre 47 Post 187)</t>
  </si>
  <si>
    <t>Q19480035.F1</t>
  </si>
  <si>
    <t>Q19480121.F1</t>
  </si>
  <si>
    <t>YEDR1( LPDN Pre 7 Post 11)</t>
  </si>
  <si>
    <t>Q19490041.F1</t>
  </si>
  <si>
    <t>UCL changed to 22</t>
  </si>
  <si>
    <t>Now onwards New GRITEK Wf are being used</t>
  </si>
  <si>
    <t>YEDR1( LPDN Pre 1 Post 13)</t>
  </si>
  <si>
    <t>Q19490121.F1</t>
  </si>
  <si>
    <t>YEDR1( LPDN Pre 2 Post 12)</t>
  </si>
  <si>
    <t>Gritek wafer</t>
  </si>
  <si>
    <t>Q19500004.F1</t>
  </si>
  <si>
    <t>x</t>
  </si>
  <si>
    <t>y</t>
  </si>
  <si>
    <t>Q19500084.F1</t>
  </si>
  <si>
    <t>1159/74</t>
  </si>
  <si>
    <t>YEDR1( LPDN Pre 2 Post 7)</t>
  </si>
  <si>
    <t>Q19510049.F1</t>
  </si>
  <si>
    <t>YEDR1( LPDN Pre 4 Post 9)</t>
  </si>
  <si>
    <t>Q19520087.F1</t>
  </si>
  <si>
    <t>YEDR1( LPDN Pre 6 Post 12)</t>
  </si>
  <si>
    <t>YEDR1( LPDN Pre 3 Post 6)</t>
  </si>
  <si>
    <t>Q19530049.F1</t>
  </si>
  <si>
    <t>YEDR1( LPDN Pre 05 Post 10)</t>
  </si>
  <si>
    <t>Q20020112.F1</t>
  </si>
  <si>
    <t>YEDR1( LPDN Pre 03 Post 05)</t>
  </si>
  <si>
    <t>Q20030036.F1</t>
  </si>
  <si>
    <t>YEDR1( LPDN Pre 01 Post 09)</t>
  </si>
  <si>
    <t>Q20030123.F1</t>
  </si>
  <si>
    <t>YEDR1( LPDN Pre 12 Post 14)</t>
  </si>
  <si>
    <t>Q20050040.F1</t>
  </si>
  <si>
    <t>YEDR1( LPDN Pre 06 Post 10)</t>
  </si>
  <si>
    <t>Q20050106.F1</t>
  </si>
  <si>
    <t>YEDR1( LPDN Pre 117 Post 219)</t>
  </si>
  <si>
    <t>YEDR1( LPDN Pre 1 Post 6)</t>
  </si>
  <si>
    <t>Q20070123.F1</t>
  </si>
  <si>
    <t>Q20080068.F1</t>
  </si>
  <si>
    <t>Un-reliable results as pre measurement was done in MTOP1, but post post measurements have to be done in MTOP2 as MTOP1 is down.</t>
  </si>
  <si>
    <t>YEDR1( LPDN Pre 170 Post 264)</t>
  </si>
  <si>
    <t>Q20090106.F1</t>
  </si>
  <si>
    <t>In the formula, CL has been replaced by SL. On whose direction?</t>
  </si>
  <si>
    <t>CL changed in the formula. Please verify</t>
  </si>
  <si>
    <t>CL changed in the formula again. Please verify</t>
  </si>
  <si>
    <t>Formula changed. Pleaseverify</t>
  </si>
  <si>
    <t>Formula changed. Please verify.</t>
  </si>
  <si>
    <t>YEDR1( LPDN Pre 0 Post 01)</t>
  </si>
  <si>
    <t>Q20100107.F1</t>
  </si>
  <si>
    <t>YEDR1( LPDN Pre 04 Post 05)</t>
  </si>
  <si>
    <t>Q20110019.F1</t>
  </si>
  <si>
    <t>YEDR1( LPDN Pre 08 Post 03)</t>
  </si>
  <si>
    <t>Q20110100.F1</t>
  </si>
  <si>
    <t>YEDR1( LPDN Pre 04 Post 08)</t>
  </si>
  <si>
    <t>Q20120008.F1</t>
  </si>
  <si>
    <t>YEDR1( AC Pre 0 Post 1)</t>
  </si>
  <si>
    <t>121/1519</t>
  </si>
  <si>
    <t>After lockdown, after 55 seasoning wfs</t>
  </si>
  <si>
    <t>Q20170026.F1</t>
  </si>
  <si>
    <t>ER just above LCL</t>
  </si>
  <si>
    <t>DMIS Issue</t>
  </si>
  <si>
    <t>YEDR1( LPDN Pre 02 Post 04)</t>
  </si>
  <si>
    <t>Q20220056.F1</t>
  </si>
  <si>
    <t>YEDR1( LPDN Pre 0 Post 04)</t>
  </si>
  <si>
    <t>Q20220115.F1</t>
  </si>
  <si>
    <t>YEDR1( LPDN Pre 02 Post 03)</t>
  </si>
  <si>
    <t>YEDR1( LPDN Pre 0 Post 02)</t>
  </si>
  <si>
    <t>Q20240056.F1</t>
  </si>
  <si>
    <t>Q20240132.F1</t>
  </si>
  <si>
    <t>YEDR1( LPDN Pre 0 Post 03)</t>
  </si>
  <si>
    <t>YEDR1( LPDN Pre 0 Post 2)</t>
  </si>
  <si>
    <t>Q20260079.F1</t>
  </si>
  <si>
    <t>Q20270065.F1</t>
  </si>
  <si>
    <t>YEDR1( LPDN Pre 1Post 5)</t>
  </si>
  <si>
    <t>Q20270128.F1</t>
  </si>
  <si>
    <t>Q20290065.F1</t>
  </si>
  <si>
    <t>RUN WITH MORE SEAS</t>
  </si>
  <si>
    <t>NEW WF, RUN WITH MORE SEAS</t>
  </si>
  <si>
    <t>Q20290116.F1</t>
  </si>
  <si>
    <t>Q20290115.F1</t>
  </si>
  <si>
    <t>Q20290114.F1</t>
  </si>
  <si>
    <t>Q20290120.F1</t>
  </si>
  <si>
    <t>YEDR1( LPDN Pre 7 Post 07)</t>
  </si>
  <si>
    <t>YEDR1(LPDN Pre 225, Post 365)</t>
  </si>
  <si>
    <t>Q20310020.F1</t>
  </si>
  <si>
    <t>YEDR1(LPDN Pre 2, Post 3)</t>
  </si>
  <si>
    <t>Q20320081.F1</t>
  </si>
  <si>
    <t>YEDR1(LPDN Pre 7, Post 9)</t>
  </si>
  <si>
    <t>Q20330077.F1</t>
  </si>
  <si>
    <t>AFTER GAP MOTOR CHANGE</t>
  </si>
  <si>
    <t>Q20370047.F1</t>
  </si>
  <si>
    <t>LOAD
LOCK</t>
  </si>
  <si>
    <t>LLB</t>
  </si>
  <si>
    <t>YEDR1(LPDN Pre 2, Post 5)</t>
  </si>
  <si>
    <t>YEDR1(LPDN Pre 4, Post 5)</t>
  </si>
  <si>
    <t>YEDR1(LPDN Pre 0, Post 10)</t>
  </si>
  <si>
    <t>YEDR1(LPDN Pre 1, Post 44)</t>
  </si>
  <si>
    <t>YEDR1(LPDN Pre 0, Post 6)</t>
  </si>
  <si>
    <t>YEDR1(LPDN Pre 1, Post 7)</t>
  </si>
  <si>
    <t>YEDR1(LPDN Pre 0, Post 8)</t>
  </si>
  <si>
    <t>Q20390100.F1</t>
  </si>
  <si>
    <t>YEDR1(LPDN Pre 7, Post 8)</t>
  </si>
  <si>
    <t>YEDR1(LPDN Pre 1, Post 05)</t>
  </si>
  <si>
    <t>Q20400096.F1</t>
  </si>
  <si>
    <t>LLA</t>
  </si>
  <si>
    <t>YEDR1(LPDN Pre 37, Post 89)</t>
  </si>
  <si>
    <t>Q20410076.F1</t>
  </si>
  <si>
    <t>&gt;0.16u</t>
  </si>
  <si>
    <t>&gt;0.5u</t>
  </si>
  <si>
    <t>AC</t>
  </si>
  <si>
    <t>After P2 motor drive error</t>
  </si>
  <si>
    <t>YEDR1(LPDN Pre 44, Post 79)</t>
  </si>
  <si>
    <t>measurement done on MTOP2</t>
  </si>
  <si>
    <t>Q20430038.F1</t>
  </si>
  <si>
    <t>Q20430017.F1</t>
  </si>
  <si>
    <t>MTOP1</t>
  </si>
  <si>
    <t>Delta CP AC</t>
  </si>
  <si>
    <t>YEDR1(LPDN Pre 33, Post 77)</t>
  </si>
  <si>
    <t>Q20430074.F1</t>
  </si>
  <si>
    <t>YEDR1(LPDN Pre 30, Post 70)</t>
  </si>
  <si>
    <t>Q20440019.F1</t>
  </si>
  <si>
    <t>1428/121</t>
  </si>
  <si>
    <t>YEDR1(LPDN Pre 04, Post 49)</t>
  </si>
  <si>
    <t>Q20470042.F1</t>
  </si>
  <si>
    <t>YEDR1(LPDN Pre 15, Post 31)</t>
  </si>
  <si>
    <t>Q20480056.F1</t>
  </si>
  <si>
    <t>YEDR1(LPDN Pre, Post)</t>
  </si>
  <si>
    <t>Q20490050.F1</t>
  </si>
  <si>
    <t>YEDR1(LPDN Pre3, Post7)</t>
  </si>
  <si>
    <t>95th Percentile</t>
  </si>
  <si>
    <t>99th Percentile</t>
  </si>
  <si>
    <t>YEDR1(LPDN Pre0, Post7)</t>
  </si>
  <si>
    <t>MTOP2</t>
  </si>
  <si>
    <t>Q20500102.F1</t>
  </si>
  <si>
    <t>YEDR1(LPDN Pre1, Post9)</t>
  </si>
  <si>
    <t>Q20510086.F1</t>
  </si>
  <si>
    <t>YEDR1(LPDN Pre2, Post9)</t>
  </si>
  <si>
    <t>Q20520040.F1</t>
  </si>
  <si>
    <r>
      <rPr>
        <b/>
        <sz val="10"/>
        <rFont val="Calibri"/>
        <family val="2"/>
        <scheme val="minor"/>
      </rPr>
      <t>CL changed</t>
    </r>
    <r>
      <rPr>
        <sz val="10"/>
        <rFont val="Calibri"/>
        <family val="2"/>
        <scheme val="minor"/>
      </rPr>
      <t xml:space="preserve"> considering last 40 points, Formula changed</t>
    </r>
  </si>
  <si>
    <t>CL changed considering last 40 points, Formula changed</t>
  </si>
  <si>
    <t>MTOP1. %Uni CL changed considering last 50 points &lt; USL, Formula changed</t>
  </si>
  <si>
    <t>MTOP1, %Uni UCL changed considering last 50 points &lt; USL(15), USL changed according to Unit Step release, Formula changed.</t>
  </si>
  <si>
    <r>
      <t xml:space="preserve">MTOP1, %Uni </t>
    </r>
    <r>
      <rPr>
        <b/>
        <sz val="10"/>
        <rFont val="Calibri"/>
        <family val="2"/>
        <scheme val="minor"/>
      </rPr>
      <t xml:space="preserve">CL considering </t>
    </r>
    <r>
      <rPr>
        <sz val="10"/>
        <rFont val="Calibri"/>
        <family val="2"/>
        <scheme val="minor"/>
      </rPr>
      <t>last 50 points &lt; USL is 9.6 which is &gt; 8.7, Formula changed</t>
    </r>
  </si>
  <si>
    <t>MTOP1, %Uni CL considering last 50 points &lt; USL is 7 which is &gt; 6.3, Formula changed</t>
  </si>
  <si>
    <t>YEDR1(LPDN Pre06, Post30)</t>
  </si>
  <si>
    <t>YEDR1(LPDN Pre05, Post35)</t>
  </si>
  <si>
    <t>YEDR1(LPDN Pre01, Post 3 )</t>
  </si>
  <si>
    <t>YEDR1(LPDN Pre01, Post  )</t>
  </si>
  <si>
    <t>Q20530038.F1</t>
  </si>
  <si>
    <t>YEDR1(LPDN Pre01, Post08)</t>
  </si>
  <si>
    <t>YEDR1(LPDN Pre01, Post04)</t>
  </si>
  <si>
    <t>YEDR1(LPDN Pre01, Post02)</t>
  </si>
  <si>
    <t>chamber opened and wipe down done</t>
  </si>
  <si>
    <t>YEDR1(LPDN Pre03, Post 5 )</t>
  </si>
  <si>
    <t>Q21020060.F1</t>
  </si>
  <si>
    <t>YEDR1(LPDN Pre 1, Post 2)</t>
  </si>
  <si>
    <t>Q21030036.F1</t>
  </si>
  <si>
    <t>YEDR1(LPDN Pre 1, Post 5)</t>
  </si>
  <si>
    <t>Q21040077.F1</t>
  </si>
  <si>
    <t>YEDR1(LPDN Pre 3 , Post 11 )</t>
  </si>
  <si>
    <t>Q21060006.F1</t>
  </si>
  <si>
    <t>YEDR1(LPDN Pre 0, Post 4)</t>
  </si>
  <si>
    <t>Q21070019.F1</t>
  </si>
  <si>
    <t>High CP spacer lot as gate lot etched. Ch under observation</t>
  </si>
  <si>
    <t>74/121</t>
  </si>
  <si>
    <t>Q21070114.F1</t>
  </si>
  <si>
    <t>Delta CP 0.16u</t>
  </si>
  <si>
    <t>Delta CP 0.5u</t>
  </si>
  <si>
    <t>YEDR1(LPDN Pre 1, Post 42)</t>
  </si>
  <si>
    <t>YEDR1(LPDN Pre 2, Post 11)</t>
  </si>
  <si>
    <t>YEDR1(LPDN Pre 1, Post 19)</t>
  </si>
  <si>
    <t>YEDR1(LPDN Pre 4, Post 19)</t>
  </si>
  <si>
    <t>PATTERN AT 11 O CLOCK</t>
  </si>
  <si>
    <t>YEDR1(LPDN Pre 4, Post 11)</t>
  </si>
  <si>
    <t>AFTER 2 hr CH PURGE</t>
  </si>
  <si>
    <t>YEDR1(LPDN Pre 29, Post 51)</t>
  </si>
  <si>
    <t>Q21090119.F1</t>
  </si>
  <si>
    <t>YEDR1(LPDN Pre 3, Post 5)</t>
  </si>
  <si>
    <t>Q21100020.F1</t>
  </si>
  <si>
    <t>Q21100102.F1</t>
  </si>
</sst>
</file>

<file path=xl/styles.xml><?xml version="1.0" encoding="utf-8"?>
<styleSheet xmlns="http://schemas.openxmlformats.org/spreadsheetml/2006/main">
  <numFmts count="2">
    <numFmt numFmtId="164" formatCode="mm\/dd\/yyyy"/>
    <numFmt numFmtId="165" formatCode="0.00_);\(0.00\)"/>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0"/>
      <name val="Calibri"/>
      <family val="2"/>
      <scheme val="minor"/>
    </font>
    <font>
      <sz val="10"/>
      <name val="Calibri"/>
      <family val="2"/>
      <scheme val="minor"/>
    </font>
    <font>
      <sz val="10"/>
      <color indexed="23"/>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8"/>
      <name val="Arial"/>
      <family val="2"/>
    </font>
    <font>
      <u/>
      <sz val="10"/>
      <color rgb="FF00B050"/>
      <name val="Calibri"/>
      <family val="2"/>
      <scheme val="minor"/>
    </font>
    <font>
      <b/>
      <u/>
      <sz val="10"/>
      <color rgb="FF00B050"/>
      <name val="Calibri"/>
      <family val="2"/>
      <scheme val="minor"/>
    </font>
    <font>
      <sz val="10"/>
      <color rgb="FF00B050"/>
      <name val="Calibri"/>
      <family val="2"/>
      <scheme val="minor"/>
    </font>
    <font>
      <sz val="10"/>
      <color indexed="12"/>
      <name val="Calibri"/>
      <family val="2"/>
      <scheme val="minor"/>
    </font>
    <font>
      <u/>
      <sz val="10"/>
      <name val="Calibri"/>
      <family val="2"/>
      <scheme val="minor"/>
    </font>
    <font>
      <b/>
      <sz val="10"/>
      <color rgb="FF00B050"/>
      <name val="Calibri"/>
      <family val="2"/>
      <scheme val="minor"/>
    </font>
    <font>
      <b/>
      <sz val="10"/>
      <name val="Arial"/>
      <family val="2"/>
    </font>
    <font>
      <sz val="10"/>
      <color rgb="FFFF0000"/>
      <name val="Arial"/>
      <family val="2"/>
    </font>
    <font>
      <sz val="36"/>
      <color rgb="FF000000"/>
      <name val="Calibri"/>
      <family val="2"/>
      <scheme val="minor"/>
    </font>
    <font>
      <sz val="10"/>
      <name val="Arial"/>
      <family val="2"/>
    </font>
    <font>
      <sz val="8"/>
      <color rgb="FF00B050"/>
      <name val="Arial"/>
      <family val="2"/>
    </font>
    <font>
      <b/>
      <sz val="14"/>
      <name val="Arial"/>
      <family val="2"/>
    </font>
    <font>
      <sz val="10"/>
      <color rgb="FF00B050"/>
      <name val="Arial"/>
      <family val="2"/>
    </font>
    <font>
      <b/>
      <u/>
      <sz val="9"/>
      <name val="Arial"/>
      <family val="2"/>
    </font>
    <font>
      <b/>
      <u/>
      <sz val="10"/>
      <color rgb="FF00B050"/>
      <name val="Arial"/>
      <family val="2"/>
    </font>
    <font>
      <b/>
      <u/>
      <sz val="10"/>
      <name val="Arial"/>
      <family val="2"/>
    </font>
    <font>
      <b/>
      <sz val="9"/>
      <name val="Arial"/>
      <family val="2"/>
    </font>
    <font>
      <sz val="9"/>
      <name val="Arial"/>
      <family val="2"/>
    </font>
    <font>
      <b/>
      <sz val="10"/>
      <name val="Calibri"/>
      <family val="2"/>
    </font>
    <font>
      <sz val="11"/>
      <color indexed="12"/>
      <name val="Calibri"/>
      <family val="2"/>
    </font>
    <font>
      <sz val="9"/>
      <color rgb="FF00B050"/>
      <name val="Arial"/>
      <family val="2"/>
    </font>
    <font>
      <sz val="10"/>
      <color rgb="FFFF0000"/>
      <name val="Calibri"/>
      <family val="2"/>
      <scheme val="minor"/>
    </font>
  </fonts>
  <fills count="8">
    <fill>
      <patternFill patternType="none"/>
    </fill>
    <fill>
      <patternFill patternType="gray125"/>
    </fill>
    <fill>
      <patternFill patternType="solid">
        <fgColor indexed="9"/>
        <bgColor indexed="64"/>
      </patternFill>
    </fill>
    <fill>
      <patternFill patternType="solid">
        <fgColor rgb="FFFFFFCC"/>
      </patternFill>
    </fill>
    <fill>
      <patternFill patternType="solid">
        <fgColor rgb="FFFF0000"/>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s>
  <borders count="6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diagonal/>
    </border>
    <border>
      <left style="thin">
        <color indexed="64"/>
      </left>
      <right/>
      <top style="medium">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6">
    <xf numFmtId="0" fontId="0" fillId="0" borderId="0"/>
    <xf numFmtId="0" fontId="2" fillId="0" borderId="0"/>
    <xf numFmtId="0" fontId="2"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cellStyleXfs>
  <cellXfs count="502">
    <xf numFmtId="0" fontId="0" fillId="0" borderId="0" xfId="0"/>
    <xf numFmtId="0" fontId="3" fillId="0" borderId="0" xfId="0" applyFont="1"/>
    <xf numFmtId="0" fontId="4" fillId="2" borderId="0" xfId="0" applyFont="1" applyFill="1" applyAlignment="1"/>
    <xf numFmtId="164" fontId="5" fillId="0" borderId="4" xfId="0" applyNumberFormat="1" applyFont="1" applyBorder="1" applyAlignment="1">
      <alignment horizontal="left"/>
    </xf>
    <xf numFmtId="0" fontId="5" fillId="0" borderId="4" xfId="0" applyFont="1" applyFill="1" applyBorder="1" applyAlignment="1">
      <alignment wrapText="1"/>
    </xf>
    <xf numFmtId="0" fontId="6" fillId="0" borderId="4" xfId="0" applyFont="1" applyFill="1" applyBorder="1" applyAlignment="1"/>
    <xf numFmtId="164" fontId="5" fillId="0" borderId="0" xfId="0" applyNumberFormat="1" applyFont="1" applyAlignment="1">
      <alignment horizontal="left"/>
    </xf>
    <xf numFmtId="164" fontId="4" fillId="2" borderId="0" xfId="0" applyNumberFormat="1" applyFont="1" applyFill="1" applyBorder="1" applyAlignment="1">
      <alignment horizontal="left"/>
    </xf>
    <xf numFmtId="0" fontId="5" fillId="0" borderId="0" xfId="0" applyFont="1" applyBorder="1" applyAlignment="1">
      <alignment horizontal="left"/>
    </xf>
    <xf numFmtId="0" fontId="4" fillId="2" borderId="0" xfId="0" applyFont="1" applyFill="1" applyBorder="1" applyAlignment="1"/>
    <xf numFmtId="0" fontId="7" fillId="2" borderId="0" xfId="0" applyFont="1" applyFill="1" applyBorder="1" applyAlignment="1"/>
    <xf numFmtId="0" fontId="5" fillId="0" borderId="0" xfId="0" applyFont="1" applyBorder="1" applyAlignment="1">
      <alignment horizontal="center"/>
    </xf>
    <xf numFmtId="0" fontId="4" fillId="2" borderId="1" xfId="0" applyFont="1" applyFill="1" applyBorder="1" applyAlignment="1">
      <alignment horizontal="right"/>
    </xf>
    <xf numFmtId="0" fontId="8" fillId="0" borderId="0" xfId="0" applyFont="1"/>
    <xf numFmtId="0" fontId="7" fillId="2" borderId="0" xfId="0" applyFont="1" applyFill="1" applyBorder="1" applyAlignment="1">
      <alignment horizontal="left"/>
    </xf>
    <xf numFmtId="0" fontId="7" fillId="2" borderId="1" xfId="0" applyFont="1" applyFill="1" applyBorder="1" applyAlignment="1">
      <alignment horizontal="left"/>
    </xf>
    <xf numFmtId="0" fontId="7" fillId="2" borderId="0" xfId="0" applyFont="1" applyFill="1" applyBorder="1" applyAlignment="1">
      <alignment horizontal="center"/>
    </xf>
    <xf numFmtId="0" fontId="7" fillId="2" borderId="1" xfId="0" applyFont="1" applyFill="1" applyBorder="1" applyAlignment="1">
      <alignment horizontal="center"/>
    </xf>
    <xf numFmtId="0" fontId="5" fillId="2" borderId="0" xfId="0" applyFont="1" applyFill="1" applyBorder="1" applyAlignment="1">
      <alignment horizontal="left"/>
    </xf>
    <xf numFmtId="0" fontId="7" fillId="2" borderId="1" xfId="0" applyFont="1" applyFill="1" applyBorder="1" applyAlignment="1"/>
    <xf numFmtId="164" fontId="7" fillId="2" borderId="2" xfId="0" applyNumberFormat="1" applyFont="1" applyFill="1" applyBorder="1" applyAlignment="1">
      <alignment horizontal="left"/>
    </xf>
    <xf numFmtId="0" fontId="5" fillId="2" borderId="2" xfId="0" applyFont="1" applyFill="1" applyBorder="1" applyAlignment="1">
      <alignment horizontal="left"/>
    </xf>
    <xf numFmtId="0" fontId="7" fillId="2" borderId="2" xfId="0" applyFont="1" applyFill="1" applyBorder="1" applyAlignment="1"/>
    <xf numFmtId="0" fontId="7" fillId="2" borderId="2" xfId="0" applyFont="1" applyFill="1" applyBorder="1" applyAlignment="1">
      <alignment horizontal="center"/>
    </xf>
    <xf numFmtId="0" fontId="7" fillId="2" borderId="3" xfId="0" applyFont="1" applyFill="1" applyBorder="1" applyAlignment="1"/>
    <xf numFmtId="0" fontId="8" fillId="0" borderId="4" xfId="0" applyFont="1" applyBorder="1" applyAlignment="1">
      <alignment horizontal="center"/>
    </xf>
    <xf numFmtId="0" fontId="8" fillId="0" borderId="4" xfId="0" applyFont="1" applyBorder="1"/>
    <xf numFmtId="0" fontId="8" fillId="0" borderId="0" xfId="0" applyFont="1" applyAlignment="1">
      <alignment horizontal="left"/>
    </xf>
    <xf numFmtId="0" fontId="8" fillId="0" borderId="0" xfId="0" applyFont="1" applyAlignment="1">
      <alignment horizontal="center"/>
    </xf>
    <xf numFmtId="0" fontId="5" fillId="0" borderId="4" xfId="0" applyFont="1" applyBorder="1" applyAlignment="1">
      <alignment horizontal="center" wrapText="1"/>
    </xf>
    <xf numFmtId="0" fontId="5" fillId="0" borderId="4" xfId="0" applyFont="1" applyBorder="1" applyAlignment="1">
      <alignment vertical="top" wrapText="1"/>
    </xf>
    <xf numFmtId="0" fontId="9" fillId="0" borderId="0" xfId="0" applyFont="1" applyAlignment="1">
      <alignment horizontal="center" vertical="top"/>
    </xf>
    <xf numFmtId="164" fontId="7" fillId="2" borderId="0" xfId="0" applyNumberFormat="1" applyFont="1" applyFill="1" applyBorder="1" applyAlignment="1">
      <alignment horizontal="left"/>
    </xf>
    <xf numFmtId="164" fontId="5" fillId="0" borderId="9" xfId="0" applyNumberFormat="1" applyFont="1" applyBorder="1" applyAlignment="1">
      <alignment horizontal="left"/>
    </xf>
    <xf numFmtId="0" fontId="5" fillId="0" borderId="9" xfId="0" applyFont="1" applyFill="1" applyBorder="1" applyAlignment="1">
      <alignment wrapText="1"/>
    </xf>
    <xf numFmtId="0" fontId="6" fillId="0" borderId="9" xfId="0" applyFont="1" applyFill="1" applyBorder="1" applyAlignment="1"/>
    <xf numFmtId="0" fontId="8" fillId="0" borderId="9" xfId="0" applyFont="1" applyBorder="1" applyAlignment="1">
      <alignment horizontal="center"/>
    </xf>
    <xf numFmtId="0" fontId="8" fillId="0" borderId="9" xfId="0" applyFont="1" applyBorder="1"/>
    <xf numFmtId="164" fontId="7" fillId="0" borderId="10" xfId="0" applyNumberFormat="1" applyFont="1" applyBorder="1" applyAlignment="1">
      <alignment horizontal="center" vertical="top" wrapText="1"/>
    </xf>
    <xf numFmtId="0" fontId="7" fillId="0" borderId="11" xfId="0" applyFont="1" applyBorder="1" applyAlignment="1">
      <alignment horizontal="center" vertical="top" wrapText="1"/>
    </xf>
    <xf numFmtId="0" fontId="7" fillId="0" borderId="12" xfId="0" applyFont="1" applyBorder="1" applyAlignment="1">
      <alignment vertical="top"/>
    </xf>
    <xf numFmtId="0" fontId="7" fillId="0" borderId="11" xfId="0" applyFont="1" applyBorder="1" applyAlignment="1">
      <alignment horizontal="center" vertical="top"/>
    </xf>
    <xf numFmtId="0" fontId="7" fillId="0" borderId="13" xfId="0" applyFont="1" applyFill="1" applyBorder="1" applyAlignment="1">
      <alignment horizontal="center" vertical="top"/>
    </xf>
    <xf numFmtId="0" fontId="10" fillId="0" borderId="8" xfId="0" applyFont="1" applyBorder="1" applyAlignment="1">
      <alignment vertical="top" wrapText="1"/>
    </xf>
    <xf numFmtId="165" fontId="10" fillId="0" borderId="8" xfId="0" applyNumberFormat="1" applyFont="1" applyBorder="1" applyAlignment="1">
      <alignment vertical="top" wrapText="1"/>
    </xf>
    <xf numFmtId="0" fontId="10" fillId="0" borderId="7" xfId="0" applyFont="1" applyBorder="1" applyAlignment="1">
      <alignment vertical="top" wrapText="1"/>
    </xf>
    <xf numFmtId="0" fontId="10" fillId="0" borderId="26" xfId="0" applyFont="1" applyBorder="1" applyAlignment="1">
      <alignment vertical="top" wrapText="1"/>
    </xf>
    <xf numFmtId="165" fontId="10" fillId="0" borderId="26" xfId="0" applyNumberFormat="1" applyFont="1" applyBorder="1" applyAlignment="1">
      <alignment vertical="top" wrapText="1"/>
    </xf>
    <xf numFmtId="164" fontId="5" fillId="0" borderId="4" xfId="0" applyNumberFormat="1" applyFont="1" applyBorder="1" applyAlignment="1">
      <alignment horizontal="center"/>
    </xf>
    <xf numFmtId="0" fontId="4" fillId="2" borderId="15" xfId="0" applyFont="1" applyFill="1" applyBorder="1" applyAlignment="1">
      <alignment horizontal="center"/>
    </xf>
    <xf numFmtId="0" fontId="4" fillId="2" borderId="16" xfId="0" applyFont="1" applyFill="1" applyBorder="1" applyAlignment="1">
      <alignment horizontal="center"/>
    </xf>
    <xf numFmtId="2" fontId="4" fillId="2" borderId="15" xfId="0" applyNumberFormat="1" applyFont="1" applyFill="1" applyBorder="1" applyAlignment="1"/>
    <xf numFmtId="165" fontId="4" fillId="2" borderId="15" xfId="0" applyNumberFormat="1" applyFont="1" applyFill="1" applyBorder="1" applyAlignment="1"/>
    <xf numFmtId="0" fontId="4" fillId="2" borderId="15" xfId="0" applyFont="1" applyFill="1" applyBorder="1" applyAlignment="1"/>
    <xf numFmtId="0" fontId="11" fillId="2" borderId="0" xfId="0" applyFont="1" applyFill="1" applyAlignment="1">
      <alignment horizontal="center" vertical="center"/>
    </xf>
    <xf numFmtId="0" fontId="12" fillId="2" borderId="0" xfId="0" applyFont="1" applyFill="1" applyAlignment="1">
      <alignment horizontal="center" vertical="center"/>
    </xf>
    <xf numFmtId="0" fontId="5" fillId="0" borderId="0" xfId="0" applyFont="1" applyBorder="1"/>
    <xf numFmtId="0" fontId="5" fillId="2" borderId="0" xfId="0" applyFont="1" applyFill="1" applyBorder="1"/>
    <xf numFmtId="2" fontId="5" fillId="2" borderId="0" xfId="0" applyNumberFormat="1" applyFont="1" applyFill="1" applyBorder="1"/>
    <xf numFmtId="2" fontId="5" fillId="0" borderId="0" xfId="0" applyNumberFormat="1" applyFont="1" applyBorder="1"/>
    <xf numFmtId="2" fontId="4" fillId="2" borderId="0" xfId="0" applyNumberFormat="1" applyFont="1" applyFill="1" applyBorder="1" applyAlignment="1"/>
    <xf numFmtId="165" fontId="4" fillId="2" borderId="0" xfId="0" applyNumberFormat="1" applyFont="1" applyFill="1" applyBorder="1" applyAlignment="1"/>
    <xf numFmtId="0" fontId="13" fillId="0" borderId="0" xfId="0" applyFont="1" applyAlignment="1">
      <alignment horizontal="center" vertical="center"/>
    </xf>
    <xf numFmtId="0" fontId="5" fillId="0" borderId="0" xfId="0" applyFont="1"/>
    <xf numFmtId="0" fontId="4" fillId="2" borderId="0" xfId="0" applyFont="1" applyFill="1" applyBorder="1" applyAlignment="1">
      <alignment horizontal="left"/>
    </xf>
    <xf numFmtId="0" fontId="7" fillId="2" borderId="0" xfId="0" applyFont="1" applyFill="1" applyBorder="1"/>
    <xf numFmtId="0" fontId="5" fillId="2" borderId="0" xfId="0" applyFont="1" applyFill="1" applyBorder="1" applyAlignment="1">
      <alignment horizontal="center"/>
    </xf>
    <xf numFmtId="0" fontId="5" fillId="2" borderId="1" xfId="0" applyFont="1" applyFill="1" applyBorder="1" applyAlignment="1">
      <alignment horizontal="center"/>
    </xf>
    <xf numFmtId="2" fontId="7" fillId="2" borderId="0" xfId="0" applyNumberFormat="1" applyFont="1" applyFill="1" applyBorder="1" applyAlignment="1"/>
    <xf numFmtId="165" fontId="7" fillId="2" borderId="0" xfId="0" applyNumberFormat="1" applyFont="1" applyFill="1" applyBorder="1" applyAlignment="1"/>
    <xf numFmtId="2" fontId="5" fillId="0" borderId="0" xfId="0" applyNumberFormat="1" applyFont="1" applyBorder="1" applyAlignment="1"/>
    <xf numFmtId="2" fontId="14" fillId="2" borderId="0" xfId="0" applyNumberFormat="1" applyFont="1" applyFill="1" applyBorder="1" applyAlignment="1">
      <alignment horizontal="left" vertical="center"/>
    </xf>
    <xf numFmtId="165" fontId="14" fillId="2" borderId="0" xfId="0" applyNumberFormat="1" applyFont="1" applyFill="1" applyBorder="1" applyAlignment="1">
      <alignment horizontal="left" vertical="center"/>
    </xf>
    <xf numFmtId="0" fontId="14" fillId="2" borderId="0" xfId="0" applyFont="1" applyFill="1" applyBorder="1" applyAlignment="1">
      <alignment horizontal="left" vertical="center"/>
    </xf>
    <xf numFmtId="0" fontId="5" fillId="2" borderId="4" xfId="0" applyFont="1" applyFill="1" applyBorder="1" applyAlignment="1"/>
    <xf numFmtId="0" fontId="5" fillId="2" borderId="5" xfId="0" applyFont="1" applyFill="1" applyBorder="1" applyAlignment="1">
      <alignment horizontal="center"/>
    </xf>
    <xf numFmtId="0" fontId="15" fillId="2" borderId="6" xfId="0" applyFont="1" applyFill="1" applyBorder="1" applyAlignment="1">
      <alignment horizontal="center"/>
    </xf>
    <xf numFmtId="0" fontId="4" fillId="2" borderId="1" xfId="0" applyFont="1" applyFill="1" applyBorder="1" applyAlignment="1"/>
    <xf numFmtId="164" fontId="4" fillId="2" borderId="0" xfId="0" applyNumberFormat="1" applyFont="1" applyFill="1" applyBorder="1" applyAlignment="1">
      <alignment horizontal="center" vertical="top"/>
    </xf>
    <xf numFmtId="0" fontId="5" fillId="2" borderId="4" xfId="0" applyFont="1" applyFill="1" applyBorder="1" applyAlignment="1">
      <alignment horizontal="center"/>
    </xf>
    <xf numFmtId="164" fontId="7" fillId="2" borderId="0" xfId="0" applyNumberFormat="1" applyFont="1" applyFill="1" applyBorder="1" applyAlignment="1">
      <alignment horizontal="center" vertical="top"/>
    </xf>
    <xf numFmtId="0" fontId="5" fillId="2" borderId="4" xfId="0" applyFont="1" applyFill="1" applyBorder="1" applyAlignment="1">
      <alignment horizontal="center" vertical="center"/>
    </xf>
    <xf numFmtId="0" fontId="5" fillId="2" borderId="8" xfId="0" applyFont="1" applyFill="1" applyBorder="1" applyAlignment="1">
      <alignment horizontal="center" vertical="center"/>
    </xf>
    <xf numFmtId="0" fontId="5" fillId="0" borderId="0" xfId="0" applyFont="1" applyBorder="1" applyAlignment="1">
      <alignment horizontal="center" vertical="center"/>
    </xf>
    <xf numFmtId="0" fontId="5" fillId="0" borderId="8" xfId="0" applyFont="1" applyBorder="1" applyAlignment="1">
      <alignment horizontal="center" vertical="center"/>
    </xf>
    <xf numFmtId="0" fontId="5" fillId="2" borderId="1" xfId="0" applyFont="1" applyFill="1" applyBorder="1"/>
    <xf numFmtId="0" fontId="5" fillId="0" borderId="4" xfId="0" applyFont="1" applyBorder="1" applyAlignment="1">
      <alignment horizontal="center" vertical="center"/>
    </xf>
    <xf numFmtId="0" fontId="5" fillId="2" borderId="0" xfId="0" applyFont="1" applyFill="1" applyBorder="1" applyAlignment="1">
      <alignment horizontal="center" vertical="center"/>
    </xf>
    <xf numFmtId="0" fontId="13" fillId="0" borderId="0" xfId="0" applyFont="1" applyBorder="1" applyAlignment="1">
      <alignment horizontal="center" vertical="center"/>
    </xf>
    <xf numFmtId="0" fontId="5" fillId="0" borderId="4" xfId="0" applyFont="1" applyBorder="1"/>
    <xf numFmtId="0" fontId="5" fillId="0" borderId="6" xfId="0" applyFont="1" applyBorder="1" applyAlignment="1">
      <alignment vertical="top" wrapText="1"/>
    </xf>
    <xf numFmtId="0" fontId="5" fillId="0" borderId="3" xfId="0" applyFont="1" applyBorder="1" applyAlignment="1">
      <alignment vertical="top" wrapText="1"/>
    </xf>
    <xf numFmtId="164" fontId="5" fillId="0" borderId="8" xfId="0" applyNumberFormat="1" applyFont="1" applyBorder="1" applyAlignment="1">
      <alignment horizontal="center" vertical="top" wrapText="1"/>
    </xf>
    <xf numFmtId="14" fontId="5" fillId="0" borderId="4" xfId="0" applyNumberFormat="1" applyFont="1" applyBorder="1" applyAlignment="1">
      <alignment horizontal="center" vertical="top" wrapText="1"/>
    </xf>
    <xf numFmtId="2" fontId="5" fillId="0" borderId="8" xfId="0" applyNumberFormat="1" applyFont="1" applyBorder="1" applyAlignment="1">
      <alignment vertical="top" wrapText="1"/>
    </xf>
    <xf numFmtId="165" fontId="5" fillId="0" borderId="8" xfId="0" applyNumberFormat="1" applyFont="1" applyBorder="1" applyAlignment="1">
      <alignment vertical="top" wrapText="1"/>
    </xf>
    <xf numFmtId="0" fontId="5" fillId="0" borderId="8" xfId="0" applyFont="1" applyBorder="1" applyAlignment="1">
      <alignment vertical="top"/>
    </xf>
    <xf numFmtId="0" fontId="5" fillId="0" borderId="8" xfId="0" applyFont="1" applyBorder="1" applyAlignment="1">
      <alignment vertical="top" wrapText="1"/>
    </xf>
    <xf numFmtId="0" fontId="13" fillId="0" borderId="8" xfId="0" applyFont="1" applyBorder="1" applyAlignment="1">
      <alignment horizontal="center" vertical="center"/>
    </xf>
    <xf numFmtId="2" fontId="5" fillId="0" borderId="7" xfId="0" applyNumberFormat="1" applyFont="1" applyBorder="1" applyAlignment="1">
      <alignment vertical="top" wrapText="1"/>
    </xf>
    <xf numFmtId="165" fontId="5" fillId="0" borderId="7" xfId="0" applyNumberFormat="1" applyFont="1" applyBorder="1" applyAlignment="1">
      <alignment vertical="top" wrapText="1"/>
    </xf>
    <xf numFmtId="0" fontId="5" fillId="0" borderId="7" xfId="0" applyFont="1" applyBorder="1" applyAlignment="1">
      <alignment vertical="top"/>
    </xf>
    <xf numFmtId="2" fontId="5" fillId="0" borderId="9" xfId="0" applyNumberFormat="1" applyFont="1" applyBorder="1" applyAlignment="1">
      <alignment vertical="top" wrapText="1"/>
    </xf>
    <xf numFmtId="165" fontId="5" fillId="0" borderId="9" xfId="0" applyNumberFormat="1" applyFont="1" applyBorder="1" applyAlignment="1">
      <alignment vertical="top" wrapText="1"/>
    </xf>
    <xf numFmtId="0" fontId="5" fillId="0" borderId="9" xfId="0" applyFont="1" applyBorder="1" applyAlignment="1">
      <alignment vertical="top"/>
    </xf>
    <xf numFmtId="14" fontId="5" fillId="0" borderId="20" xfId="0" applyNumberFormat="1" applyFont="1" applyBorder="1" applyAlignment="1">
      <alignment horizontal="center" vertical="top" wrapText="1"/>
    </xf>
    <xf numFmtId="0" fontId="5" fillId="0" borderId="21" xfId="0" applyFont="1" applyBorder="1" applyAlignment="1">
      <alignment vertical="top" wrapText="1"/>
    </xf>
    <xf numFmtId="0" fontId="5" fillId="0" borderId="20" xfId="0" applyFont="1" applyBorder="1" applyAlignment="1">
      <alignment horizontal="center" wrapText="1"/>
    </xf>
    <xf numFmtId="2" fontId="5" fillId="0" borderId="22" xfId="0" applyNumberFormat="1" applyFont="1" applyBorder="1" applyAlignment="1">
      <alignment vertical="top" wrapText="1"/>
    </xf>
    <xf numFmtId="165" fontId="5" fillId="0" borderId="22" xfId="0" applyNumberFormat="1" applyFont="1" applyBorder="1" applyAlignment="1">
      <alignment vertical="top" wrapText="1"/>
    </xf>
    <xf numFmtId="0" fontId="5" fillId="0" borderId="22" xfId="0" applyFont="1" applyBorder="1" applyAlignment="1">
      <alignment vertical="top"/>
    </xf>
    <xf numFmtId="14" fontId="5" fillId="0" borderId="24" xfId="0" applyNumberFormat="1" applyFont="1" applyBorder="1" applyAlignment="1">
      <alignment horizontal="center" vertical="top" wrapText="1"/>
    </xf>
    <xf numFmtId="0" fontId="5" fillId="0" borderId="25" xfId="0" applyFont="1" applyBorder="1" applyAlignment="1">
      <alignment vertical="top" wrapText="1"/>
    </xf>
    <xf numFmtId="2" fontId="5" fillId="0" borderId="26" xfId="0" applyNumberFormat="1" applyFont="1" applyBorder="1" applyAlignment="1">
      <alignment vertical="top" wrapText="1"/>
    </xf>
    <xf numFmtId="165" fontId="5" fillId="0" borderId="26" xfId="0" applyNumberFormat="1" applyFont="1" applyBorder="1" applyAlignment="1">
      <alignment vertical="top" wrapText="1"/>
    </xf>
    <xf numFmtId="0" fontId="5" fillId="0" borderId="26" xfId="0" applyFont="1" applyBorder="1" applyAlignment="1">
      <alignment vertical="top"/>
    </xf>
    <xf numFmtId="0" fontId="13" fillId="0" borderId="0" xfId="0" applyFont="1" applyAlignment="1">
      <alignment horizontal="center"/>
    </xf>
    <xf numFmtId="14" fontId="5" fillId="0" borderId="8" xfId="0" applyNumberFormat="1" applyFont="1" applyBorder="1" applyAlignment="1">
      <alignment horizontal="center" vertical="top" wrapText="1"/>
    </xf>
    <xf numFmtId="0" fontId="5" fillId="0" borderId="16" xfId="0" applyFont="1" applyBorder="1" applyAlignment="1">
      <alignment vertical="top" wrapText="1"/>
    </xf>
    <xf numFmtId="0" fontId="5" fillId="0" borderId="8" xfId="0" applyFont="1" applyBorder="1" applyAlignment="1">
      <alignment horizontal="center" wrapText="1"/>
    </xf>
    <xf numFmtId="164" fontId="5" fillId="0" borderId="28" xfId="0" applyNumberFormat="1" applyFont="1" applyBorder="1" applyAlignment="1">
      <alignment horizontal="center" vertical="top" wrapText="1"/>
    </xf>
    <xf numFmtId="14" fontId="5" fillId="0" borderId="9" xfId="0" applyNumberFormat="1" applyFont="1" applyBorder="1" applyAlignment="1">
      <alignment horizontal="center" vertical="top" wrapText="1"/>
    </xf>
    <xf numFmtId="164" fontId="5" fillId="0" borderId="30" xfId="0" applyNumberFormat="1" applyFont="1" applyBorder="1" applyAlignment="1">
      <alignment horizontal="center" vertical="top" wrapText="1"/>
    </xf>
    <xf numFmtId="0" fontId="8" fillId="0" borderId="0" xfId="1" applyFont="1"/>
    <xf numFmtId="0" fontId="8" fillId="0" borderId="0" xfId="2" applyFont="1"/>
    <xf numFmtId="0" fontId="8" fillId="0" borderId="0" xfId="0" applyFont="1" applyBorder="1"/>
    <xf numFmtId="0" fontId="8" fillId="0" borderId="15" xfId="0" applyFont="1" applyBorder="1"/>
    <xf numFmtId="0" fontId="5" fillId="0" borderId="20" xfId="0" applyFont="1" applyBorder="1" applyAlignment="1">
      <alignment vertical="top" wrapText="1"/>
    </xf>
    <xf numFmtId="0" fontId="8" fillId="0" borderId="0" xfId="0" applyFont="1" applyFill="1" applyBorder="1"/>
    <xf numFmtId="0" fontId="8" fillId="0" borderId="15" xfId="0" applyFont="1" applyFill="1" applyBorder="1"/>
    <xf numFmtId="164" fontId="5" fillId="0" borderId="29" xfId="0" applyNumberFormat="1" applyFont="1" applyBorder="1" applyAlignment="1">
      <alignment horizontal="center" vertical="top" wrapText="1"/>
    </xf>
    <xf numFmtId="164" fontId="5" fillId="0" borderId="4" xfId="0" applyNumberFormat="1" applyFont="1" applyBorder="1" applyAlignment="1">
      <alignment horizontal="center" vertical="top"/>
    </xf>
    <xf numFmtId="2" fontId="5" fillId="0" borderId="0" xfId="0" applyNumberFormat="1" applyFont="1"/>
    <xf numFmtId="165" fontId="5" fillId="0" borderId="0" xfId="0" applyNumberFormat="1" applyFont="1"/>
    <xf numFmtId="0" fontId="7" fillId="0" borderId="0" xfId="0" applyFont="1" applyAlignment="1">
      <alignment vertical="top"/>
    </xf>
    <xf numFmtId="0" fontId="13" fillId="0" borderId="0" xfId="0" applyFont="1" applyBorder="1" applyAlignment="1">
      <alignment horizont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31" xfId="0" applyFont="1" applyBorder="1" applyAlignment="1">
      <alignment horizontal="center"/>
    </xf>
    <xf numFmtId="0" fontId="13" fillId="0" borderId="1" xfId="0" applyFont="1" applyBorder="1" applyAlignment="1">
      <alignment horizontal="center"/>
    </xf>
    <xf numFmtId="0" fontId="13" fillId="0" borderId="32" xfId="0" applyFont="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13" fillId="0" borderId="14" xfId="0" applyFont="1" applyBorder="1" applyAlignment="1">
      <alignment horizontal="center" vertical="center"/>
    </xf>
    <xf numFmtId="0" fontId="5" fillId="0" borderId="8" xfId="0" applyFont="1" applyBorder="1"/>
    <xf numFmtId="0" fontId="5" fillId="0" borderId="16" xfId="0" applyFont="1" applyBorder="1" applyAlignment="1">
      <alignment horizontal="center" vertical="top" wrapText="1"/>
    </xf>
    <xf numFmtId="164" fontId="5" fillId="0" borderId="7" xfId="0" applyNumberFormat="1" applyFont="1" applyBorder="1" applyAlignment="1">
      <alignment horizontal="center" vertical="top" wrapText="1"/>
    </xf>
    <xf numFmtId="0" fontId="13" fillId="0" borderId="31" xfId="0" applyFont="1" applyBorder="1" applyAlignment="1">
      <alignment horizontal="center" vertical="center"/>
    </xf>
    <xf numFmtId="0" fontId="13" fillId="0" borderId="1" xfId="0" applyFont="1" applyBorder="1" applyAlignment="1">
      <alignment horizontal="center" vertical="center"/>
    </xf>
    <xf numFmtId="2" fontId="7" fillId="0" borderId="11" xfId="0" applyNumberFormat="1" applyFont="1" applyBorder="1" applyAlignment="1">
      <alignment horizontal="center" vertical="top" wrapText="1"/>
    </xf>
    <xf numFmtId="165" fontId="7" fillId="0" borderId="11" xfId="0" applyNumberFormat="1" applyFont="1" applyBorder="1" applyAlignment="1">
      <alignment horizontal="center" vertical="top" wrapText="1"/>
    </xf>
    <xf numFmtId="0" fontId="16" fillId="0" borderId="11" xfId="0" applyFont="1" applyBorder="1" applyAlignment="1">
      <alignment horizontal="center" vertical="top"/>
    </xf>
    <xf numFmtId="0" fontId="13" fillId="0" borderId="14" xfId="0" applyFont="1" applyBorder="1" applyAlignment="1">
      <alignment horizontal="center"/>
    </xf>
    <xf numFmtId="0" fontId="13" fillId="0" borderId="15" xfId="0" applyFont="1" applyBorder="1" applyAlignment="1">
      <alignment horizontal="center"/>
    </xf>
    <xf numFmtId="0" fontId="13" fillId="0" borderId="16" xfId="0" applyFont="1" applyBorder="1" applyAlignment="1">
      <alignment horizontal="center"/>
    </xf>
    <xf numFmtId="0" fontId="13" fillId="0" borderId="33" xfId="0" applyFont="1" applyBorder="1" applyAlignment="1">
      <alignment horizontal="center"/>
    </xf>
    <xf numFmtId="0" fontId="13" fillId="0" borderId="34" xfId="0" applyFont="1" applyBorder="1" applyAlignment="1">
      <alignment horizontal="center"/>
    </xf>
    <xf numFmtId="0" fontId="13" fillId="0" borderId="35" xfId="0" applyFont="1" applyBorder="1" applyAlignment="1">
      <alignment horizontal="center"/>
    </xf>
    <xf numFmtId="0" fontId="5" fillId="0" borderId="15" xfId="0" applyFont="1" applyBorder="1"/>
    <xf numFmtId="0" fontId="4" fillId="2" borderId="15" xfId="0" applyFont="1" applyFill="1" applyBorder="1" applyAlignment="1">
      <alignment horizontal="left"/>
    </xf>
    <xf numFmtId="0" fontId="5" fillId="0" borderId="8" xfId="0" applyFont="1" applyBorder="1" applyAlignment="1">
      <alignment horizontal="left"/>
    </xf>
    <xf numFmtId="14" fontId="5" fillId="0" borderId="9" xfId="0" applyNumberFormat="1" applyFont="1" applyBorder="1" applyAlignment="1">
      <alignment horizontal="left" vertical="top" wrapText="1"/>
    </xf>
    <xf numFmtId="14" fontId="5" fillId="0" borderId="4" xfId="0" applyNumberFormat="1" applyFont="1" applyBorder="1" applyAlignment="1">
      <alignment horizontal="left" vertical="top" wrapText="1"/>
    </xf>
    <xf numFmtId="14" fontId="5" fillId="0" borderId="20" xfId="0" applyNumberFormat="1" applyFont="1" applyBorder="1" applyAlignment="1">
      <alignment horizontal="left" vertical="top" wrapText="1"/>
    </xf>
    <xf numFmtId="14" fontId="5" fillId="0" borderId="24" xfId="0" applyNumberFormat="1" applyFont="1" applyBorder="1" applyAlignment="1">
      <alignment horizontal="left" vertical="top" wrapText="1"/>
    </xf>
    <xf numFmtId="14" fontId="5" fillId="0" borderId="8" xfId="0" applyNumberFormat="1" applyFont="1" applyBorder="1" applyAlignment="1">
      <alignment horizontal="left" vertical="top" wrapText="1"/>
    </xf>
    <xf numFmtId="0" fontId="5" fillId="0" borderId="4" xfId="0" applyFont="1" applyBorder="1" applyAlignment="1">
      <alignment horizontal="left"/>
    </xf>
    <xf numFmtId="165" fontId="17" fillId="0" borderId="0" xfId="0" applyNumberFormat="1" applyFont="1" applyAlignment="1">
      <alignment horizontal="center"/>
    </xf>
    <xf numFmtId="165" fontId="17" fillId="0" borderId="4" xfId="0" applyNumberFormat="1" applyFont="1" applyBorder="1" applyAlignment="1">
      <alignment horizontal="center"/>
    </xf>
    <xf numFmtId="165" fontId="17" fillId="0" borderId="0" xfId="0" applyNumberFormat="1" applyFont="1" applyBorder="1" applyAlignment="1">
      <alignment horizontal="center"/>
    </xf>
    <xf numFmtId="0" fontId="17" fillId="0" borderId="0" xfId="0" applyFont="1"/>
    <xf numFmtId="165" fontId="17" fillId="0" borderId="8" xfId="0" applyNumberFormat="1" applyFont="1" applyBorder="1" applyAlignment="1">
      <alignment horizontal="center"/>
    </xf>
    <xf numFmtId="165" fontId="0" fillId="0" borderId="0" xfId="0" applyNumberFormat="1" applyAlignment="1">
      <alignment horizontal="center"/>
    </xf>
    <xf numFmtId="165" fontId="0" fillId="0" borderId="0" xfId="0" applyNumberFormat="1" applyBorder="1" applyAlignment="1">
      <alignment horizontal="center"/>
    </xf>
    <xf numFmtId="0" fontId="10" fillId="0" borderId="0" xfId="0" applyFont="1" applyBorder="1" applyAlignment="1">
      <alignment vertical="top" wrapText="1"/>
    </xf>
    <xf numFmtId="165" fontId="0" fillId="0" borderId="4" xfId="0" applyNumberFormat="1" applyBorder="1" applyAlignment="1">
      <alignment horizontal="center"/>
    </xf>
    <xf numFmtId="165" fontId="18" fillId="0" borderId="4" xfId="0" applyNumberFormat="1" applyFont="1" applyBorder="1" applyAlignment="1">
      <alignment horizontal="center"/>
    </xf>
    <xf numFmtId="165" fontId="18" fillId="0" borderId="0" xfId="0" applyNumberFormat="1" applyFont="1" applyBorder="1" applyAlignment="1">
      <alignment horizontal="center"/>
    </xf>
    <xf numFmtId="14" fontId="0" fillId="0" borderId="0" xfId="0" applyNumberFormat="1"/>
    <xf numFmtId="0" fontId="5" fillId="0" borderId="2" xfId="0" applyFont="1" applyBorder="1"/>
    <xf numFmtId="0" fontId="5" fillId="0" borderId="34" xfId="0" applyFont="1" applyBorder="1"/>
    <xf numFmtId="0" fontId="7" fillId="0" borderId="0" xfId="0" applyFont="1" applyBorder="1" applyAlignment="1">
      <alignment vertical="top"/>
    </xf>
    <xf numFmtId="0" fontId="11" fillId="2" borderId="1" xfId="0" applyFont="1" applyFill="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34" xfId="0" applyFont="1" applyBorder="1" applyAlignment="1">
      <alignment horizontal="center" vertical="center"/>
    </xf>
    <xf numFmtId="0" fontId="13" fillId="0" borderId="35" xfId="0" applyFont="1" applyBorder="1" applyAlignment="1">
      <alignment horizontal="center" vertical="center"/>
    </xf>
    <xf numFmtId="164" fontId="5" fillId="0" borderId="9" xfId="0" applyNumberFormat="1" applyFont="1" applyBorder="1" applyAlignment="1">
      <alignment horizontal="center" vertical="top" wrapText="1"/>
    </xf>
    <xf numFmtId="164" fontId="5" fillId="0" borderId="0" xfId="0" applyNumberFormat="1" applyFont="1" applyBorder="1" applyAlignment="1">
      <alignment horizontal="center" vertical="top" wrapText="1"/>
    </xf>
    <xf numFmtId="164" fontId="5" fillId="0" borderId="9" xfId="0" applyNumberFormat="1" applyFont="1" applyBorder="1" applyAlignment="1">
      <alignment horizontal="center"/>
    </xf>
    <xf numFmtId="0" fontId="8" fillId="0" borderId="2" xfId="0" applyFont="1" applyBorder="1"/>
    <xf numFmtId="164" fontId="4" fillId="2" borderId="14" xfId="0" applyNumberFormat="1" applyFont="1" applyFill="1" applyBorder="1" applyAlignment="1">
      <alignment horizontal="center" vertical="top"/>
    </xf>
    <xf numFmtId="0" fontId="5" fillId="0" borderId="8" xfId="0" applyFont="1" applyBorder="1" applyAlignment="1">
      <alignment horizontal="center"/>
    </xf>
    <xf numFmtId="164" fontId="5" fillId="0" borderId="4" xfId="0" applyNumberFormat="1" applyFont="1" applyBorder="1" applyAlignment="1">
      <alignment horizontal="center" vertical="top" wrapText="1"/>
    </xf>
    <xf numFmtId="14" fontId="10" fillId="0" borderId="9" xfId="0" applyNumberFormat="1" applyFont="1" applyBorder="1" applyAlignment="1">
      <alignment horizontal="center" vertical="top" wrapText="1"/>
    </xf>
    <xf numFmtId="0" fontId="10" fillId="0" borderId="3" xfId="0" applyFont="1" applyBorder="1" applyAlignment="1">
      <alignment vertical="top" wrapText="1"/>
    </xf>
    <xf numFmtId="0" fontId="10" fillId="0" borderId="8" xfId="0" applyFont="1" applyBorder="1" applyAlignment="1">
      <alignment vertical="top"/>
    </xf>
    <xf numFmtId="0" fontId="10" fillId="0" borderId="17" xfId="0" applyFont="1" applyBorder="1" applyAlignment="1">
      <alignment horizontal="center" vertical="top"/>
    </xf>
    <xf numFmtId="0" fontId="10" fillId="0" borderId="0" xfId="0" applyFont="1"/>
    <xf numFmtId="0" fontId="21" fillId="0" borderId="0" xfId="0" applyFont="1" applyAlignment="1">
      <alignment horizontal="center" vertical="center"/>
    </xf>
    <xf numFmtId="14" fontId="10" fillId="0" borderId="4" xfId="0" applyNumberFormat="1" applyFont="1" applyBorder="1" applyAlignment="1">
      <alignment horizontal="center" vertical="top" wrapText="1"/>
    </xf>
    <xf numFmtId="0" fontId="10" fillId="0" borderId="6" xfId="0" applyFont="1" applyBorder="1" applyAlignment="1">
      <alignment vertical="top" wrapText="1"/>
    </xf>
    <xf numFmtId="165" fontId="10" fillId="0" borderId="7" xfId="0" applyNumberFormat="1" applyFont="1" applyBorder="1" applyAlignment="1">
      <alignment vertical="top" wrapText="1"/>
    </xf>
    <xf numFmtId="0" fontId="10" fillId="0" borderId="7" xfId="0" applyFont="1" applyBorder="1" applyAlignment="1">
      <alignment vertical="top"/>
    </xf>
    <xf numFmtId="0" fontId="10" fillId="0" borderId="18" xfId="0" applyFont="1" applyBorder="1" applyAlignment="1">
      <alignment horizontal="center" vertical="top"/>
    </xf>
    <xf numFmtId="0" fontId="10" fillId="0" borderId="4" xfId="0" applyFont="1" applyBorder="1" applyAlignment="1">
      <alignment horizontal="center" wrapText="1"/>
    </xf>
    <xf numFmtId="0" fontId="10" fillId="0" borderId="9" xfId="0" applyFont="1" applyBorder="1" applyAlignment="1">
      <alignment vertical="top" wrapText="1"/>
    </xf>
    <xf numFmtId="165" fontId="10" fillId="0" borderId="9" xfId="0" applyNumberFormat="1" applyFont="1" applyBorder="1" applyAlignment="1">
      <alignment vertical="top" wrapText="1"/>
    </xf>
    <xf numFmtId="0" fontId="10" fillId="0" borderId="9" xfId="0" applyFont="1" applyBorder="1" applyAlignment="1">
      <alignment vertical="top"/>
    </xf>
    <xf numFmtId="0" fontId="10" fillId="0" borderId="19" xfId="0" applyFont="1" applyBorder="1" applyAlignment="1">
      <alignment horizontal="center" vertical="top"/>
    </xf>
    <xf numFmtId="14" fontId="10" fillId="0" borderId="20" xfId="0" applyNumberFormat="1" applyFont="1" applyBorder="1" applyAlignment="1">
      <alignment horizontal="center" vertical="top" wrapText="1"/>
    </xf>
    <xf numFmtId="0" fontId="10" fillId="0" borderId="20" xfId="0" applyFont="1" applyBorder="1" applyAlignment="1">
      <alignment vertical="top" wrapText="1"/>
    </xf>
    <xf numFmtId="0" fontId="10" fillId="0" borderId="22" xfId="0" applyFont="1" applyBorder="1" applyAlignment="1">
      <alignment vertical="top"/>
    </xf>
    <xf numFmtId="0" fontId="10" fillId="0" borderId="23" xfId="0" applyFont="1" applyBorder="1" applyAlignment="1">
      <alignment horizontal="center" vertical="top"/>
    </xf>
    <xf numFmtId="0" fontId="10" fillId="0" borderId="26" xfId="0" applyFont="1" applyBorder="1" applyAlignment="1">
      <alignment vertical="top"/>
    </xf>
    <xf numFmtId="0" fontId="10" fillId="0" borderId="27" xfId="0" applyFont="1" applyBorder="1" applyAlignment="1">
      <alignment horizontal="center" vertical="top"/>
    </xf>
    <xf numFmtId="14" fontId="10" fillId="0" borderId="8" xfId="0" applyNumberFormat="1" applyFont="1" applyBorder="1" applyAlignment="1">
      <alignment horizontal="center" vertical="top" wrapText="1"/>
    </xf>
    <xf numFmtId="0" fontId="10" fillId="0" borderId="16" xfId="0" applyFont="1" applyBorder="1" applyAlignment="1">
      <alignment vertical="top" wrapText="1"/>
    </xf>
    <xf numFmtId="0" fontId="10" fillId="0" borderId="4" xfId="0" applyFont="1" applyBorder="1" applyAlignment="1">
      <alignment vertical="top" wrapText="1"/>
    </xf>
    <xf numFmtId="165" fontId="10" fillId="0" borderId="0" xfId="0" applyNumberFormat="1" applyFont="1" applyAlignment="1">
      <alignment horizontal="center" wrapText="1"/>
    </xf>
    <xf numFmtId="0" fontId="10" fillId="0" borderId="0" xfId="0" applyFont="1" applyAlignment="1">
      <alignment horizontal="center"/>
    </xf>
    <xf numFmtId="0" fontId="20" fillId="0" borderId="26" xfId="0" applyFont="1" applyBorder="1" applyAlignment="1">
      <alignment vertical="top"/>
    </xf>
    <xf numFmtId="14" fontId="20" fillId="0" borderId="4" xfId="0" applyNumberFormat="1" applyFont="1" applyBorder="1" applyAlignment="1">
      <alignment horizontal="center" vertical="top" wrapText="1"/>
    </xf>
    <xf numFmtId="0" fontId="20" fillId="0" borderId="4" xfId="0" applyFont="1" applyBorder="1" applyAlignment="1">
      <alignment vertical="top" wrapText="1"/>
    </xf>
    <xf numFmtId="0" fontId="20" fillId="0" borderId="7" xfId="0" applyFont="1" applyBorder="1" applyAlignment="1">
      <alignment vertical="top" wrapText="1"/>
    </xf>
    <xf numFmtId="165" fontId="20" fillId="0" borderId="7" xfId="0" applyNumberFormat="1" applyFont="1" applyBorder="1" applyAlignment="1">
      <alignment vertical="top" wrapText="1"/>
    </xf>
    <xf numFmtId="0" fontId="20" fillId="0" borderId="7" xfId="0" applyFont="1" applyBorder="1" applyAlignment="1">
      <alignment vertical="top"/>
    </xf>
    <xf numFmtId="0" fontId="20" fillId="0" borderId="9" xfId="0" applyFont="1" applyBorder="1" applyAlignment="1">
      <alignment vertical="top"/>
    </xf>
    <xf numFmtId="0" fontId="20" fillId="0" borderId="8" xfId="0" applyFont="1" applyBorder="1" applyAlignment="1">
      <alignment vertical="top"/>
    </xf>
    <xf numFmtId="0" fontId="20" fillId="0" borderId="22" xfId="0" applyFont="1" applyBorder="1" applyAlignment="1">
      <alignment vertical="top" wrapText="1"/>
    </xf>
    <xf numFmtId="165" fontId="20" fillId="0" borderId="22" xfId="0" applyNumberFormat="1" applyFont="1" applyBorder="1" applyAlignment="1">
      <alignment vertical="top" wrapText="1"/>
    </xf>
    <xf numFmtId="0" fontId="20" fillId="0" borderId="22" xfId="0" applyFont="1" applyBorder="1" applyAlignment="1">
      <alignment vertical="top"/>
    </xf>
    <xf numFmtId="0" fontId="10" fillId="0" borderId="18" xfId="0" applyFont="1" applyBorder="1" applyAlignment="1">
      <alignment horizontal="center" vertical="center"/>
    </xf>
    <xf numFmtId="0" fontId="10" fillId="0" borderId="23" xfId="0" applyFont="1" applyBorder="1" applyAlignment="1">
      <alignment horizontal="center" vertical="center"/>
    </xf>
    <xf numFmtId="0" fontId="5" fillId="0" borderId="31" xfId="0" applyFont="1" applyBorder="1" applyAlignment="1">
      <alignment horizontal="center" vertical="top" wrapText="1"/>
    </xf>
    <xf numFmtId="0" fontId="5" fillId="0" borderId="14" xfId="0" applyFont="1" applyBorder="1" applyAlignment="1">
      <alignment horizontal="center" vertical="top" wrapText="1"/>
    </xf>
    <xf numFmtId="0" fontId="5" fillId="0" borderId="37" xfId="0" applyFont="1" applyBorder="1" applyAlignment="1">
      <alignment horizontal="center" vertical="top" wrapText="1"/>
    </xf>
    <xf numFmtId="0" fontId="5" fillId="0" borderId="8" xfId="0" applyFont="1" applyBorder="1" applyAlignment="1">
      <alignment horizontal="center" vertical="top" wrapText="1"/>
    </xf>
    <xf numFmtId="0" fontId="5" fillId="0" borderId="18" xfId="0" applyFont="1" applyBorder="1" applyAlignment="1">
      <alignment horizontal="center" vertical="top"/>
    </xf>
    <xf numFmtId="0" fontId="22" fillId="0" borderId="36" xfId="0" applyFont="1" applyBorder="1" applyAlignment="1">
      <alignment horizontal="center" vertical="center"/>
    </xf>
    <xf numFmtId="2" fontId="10" fillId="0" borderId="8" xfId="0" applyNumberFormat="1" applyFont="1" applyBorder="1" applyAlignment="1">
      <alignment vertical="top" wrapText="1"/>
    </xf>
    <xf numFmtId="0" fontId="5" fillId="0" borderId="7" xfId="0" applyFont="1" applyBorder="1" applyAlignment="1">
      <alignment horizontal="center" vertical="top" wrapText="1"/>
    </xf>
    <xf numFmtId="0" fontId="5" fillId="0" borderId="26" xfId="0" applyFont="1" applyBorder="1" applyAlignment="1">
      <alignment horizontal="center" vertical="top" wrapText="1"/>
    </xf>
    <xf numFmtId="0" fontId="10" fillId="0" borderId="8" xfId="0" applyFont="1" applyBorder="1" applyAlignment="1">
      <alignment horizontal="center" vertical="top" wrapText="1"/>
    </xf>
    <xf numFmtId="0" fontId="10" fillId="0" borderId="26" xfId="0" applyFont="1" applyBorder="1" applyAlignment="1">
      <alignment horizontal="center" vertical="top" wrapText="1"/>
    </xf>
    <xf numFmtId="0" fontId="21" fillId="2" borderId="0" xfId="0" applyFont="1" applyFill="1" applyBorder="1" applyAlignment="1">
      <alignment horizontal="center"/>
    </xf>
    <xf numFmtId="0" fontId="10" fillId="0" borderId="8" xfId="0" applyFont="1" applyBorder="1" applyAlignment="1">
      <alignment horizontal="center" vertical="center" wrapText="1"/>
    </xf>
    <xf numFmtId="0" fontId="16" fillId="0" borderId="12" xfId="0" applyFont="1" applyBorder="1" applyAlignment="1">
      <alignment horizontal="center" vertical="top"/>
    </xf>
    <xf numFmtId="165" fontId="10" fillId="0" borderId="1" xfId="0" applyNumberFormat="1" applyFont="1" applyBorder="1" applyAlignment="1">
      <alignment horizontal="center" wrapText="1"/>
    </xf>
    <xf numFmtId="0" fontId="5" fillId="0" borderId="4" xfId="0" applyFont="1" applyBorder="1" applyAlignment="1">
      <alignment horizontal="center" vertical="top" wrapText="1"/>
    </xf>
    <xf numFmtId="0" fontId="7" fillId="0" borderId="12" xfId="0" applyFont="1" applyBorder="1" applyAlignment="1">
      <alignment horizontal="center" vertical="top"/>
    </xf>
    <xf numFmtId="0" fontId="5" fillId="0" borderId="1" xfId="0" applyFont="1" applyBorder="1" applyAlignment="1">
      <alignment horizontal="center" vertical="center"/>
    </xf>
    <xf numFmtId="0" fontId="10" fillId="0" borderId="1" xfId="0" applyFont="1" applyBorder="1" applyAlignment="1">
      <alignment horizontal="center" vertical="center"/>
    </xf>
    <xf numFmtId="0" fontId="5" fillId="0" borderId="16" xfId="0" applyFont="1" applyBorder="1" applyAlignment="1">
      <alignment horizontal="center" vertical="center"/>
    </xf>
    <xf numFmtId="0" fontId="5"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10" fillId="0" borderId="16" xfId="0" applyFont="1" applyBorder="1" applyAlignment="1">
      <alignment horizontal="center" vertical="center"/>
    </xf>
    <xf numFmtId="0" fontId="22" fillId="0" borderId="1" xfId="0" applyFont="1" applyBorder="1" applyAlignment="1">
      <alignment horizontal="center" vertical="center"/>
    </xf>
    <xf numFmtId="0" fontId="10" fillId="0" borderId="7" xfId="0" applyFont="1" applyBorder="1" applyAlignment="1">
      <alignment horizontal="center" vertical="top" wrapText="1"/>
    </xf>
    <xf numFmtId="0" fontId="10" fillId="0" borderId="1" xfId="0" applyFont="1" applyBorder="1" applyAlignment="1">
      <alignment horizontal="center"/>
    </xf>
    <xf numFmtId="2" fontId="10" fillId="0" borderId="4" xfId="0" applyNumberFormat="1" applyFont="1" applyBorder="1" applyAlignment="1">
      <alignment vertical="top" wrapText="1"/>
    </xf>
    <xf numFmtId="0" fontId="10" fillId="0" borderId="4" xfId="0" applyFont="1" applyBorder="1" applyAlignment="1">
      <alignment vertical="top"/>
    </xf>
    <xf numFmtId="0" fontId="10" fillId="0" borderId="4" xfId="0" applyFont="1" applyBorder="1" applyAlignment="1">
      <alignment horizontal="center" vertical="top" wrapText="1"/>
    </xf>
    <xf numFmtId="0" fontId="5" fillId="0" borderId="1" xfId="0" applyFont="1" applyBorder="1" applyAlignment="1">
      <alignment horizontal="center" vertical="top" wrapText="1"/>
    </xf>
    <xf numFmtId="0" fontId="5" fillId="0" borderId="41" xfId="0" applyFont="1" applyBorder="1" applyAlignment="1">
      <alignment horizontal="center" vertical="top" wrapText="1"/>
    </xf>
    <xf numFmtId="0" fontId="5" fillId="0" borderId="1" xfId="0" applyFont="1" applyBorder="1" applyAlignment="1">
      <alignment horizontal="center" vertical="top"/>
    </xf>
    <xf numFmtId="0" fontId="10" fillId="0" borderId="41" xfId="0" applyFont="1" applyBorder="1" applyAlignment="1">
      <alignment horizontal="center" vertical="top"/>
    </xf>
    <xf numFmtId="0" fontId="10" fillId="0" borderId="16" xfId="0" applyFont="1" applyBorder="1" applyAlignment="1">
      <alignment horizontal="center" vertical="top"/>
    </xf>
    <xf numFmtId="0" fontId="22" fillId="0" borderId="1" xfId="0" applyFont="1" applyBorder="1" applyAlignment="1">
      <alignment horizontal="center" vertical="center" wrapText="1"/>
    </xf>
    <xf numFmtId="0" fontId="20" fillId="0" borderId="4" xfId="0" applyFont="1" applyBorder="1" applyAlignment="1">
      <alignment vertical="top"/>
    </xf>
    <xf numFmtId="164" fontId="5" fillId="0" borderId="42" xfId="0" applyNumberFormat="1" applyFont="1" applyBorder="1" applyAlignment="1">
      <alignment horizontal="center" vertical="top" wrapText="1"/>
    </xf>
    <xf numFmtId="164" fontId="5" fillId="0" borderId="43" xfId="0" applyNumberFormat="1" applyFont="1" applyBorder="1" applyAlignment="1">
      <alignment horizontal="center" vertical="top" wrapText="1"/>
    </xf>
    <xf numFmtId="0" fontId="5" fillId="0" borderId="39" xfId="0" applyFont="1" applyBorder="1" applyAlignment="1">
      <alignment horizontal="center" vertical="top"/>
    </xf>
    <xf numFmtId="164" fontId="5" fillId="0" borderId="16" xfId="0" applyNumberFormat="1" applyFont="1" applyBorder="1" applyAlignment="1">
      <alignment horizontal="center" vertical="top" wrapText="1"/>
    </xf>
    <xf numFmtId="0" fontId="10" fillId="0" borderId="8" xfId="0" applyFont="1" applyBorder="1" applyAlignment="1">
      <alignment horizontal="center" vertical="top"/>
    </xf>
    <xf numFmtId="0" fontId="5" fillId="0" borderId="7" xfId="0" applyFont="1" applyBorder="1" applyAlignment="1">
      <alignment horizontal="center" vertical="top"/>
    </xf>
    <xf numFmtId="0" fontId="10" fillId="0" borderId="7" xfId="0" applyFont="1" applyBorder="1" applyAlignment="1">
      <alignment horizontal="center"/>
    </xf>
    <xf numFmtId="0" fontId="5" fillId="0" borderId="7" xfId="0" applyFont="1" applyBorder="1" applyAlignment="1">
      <alignment horizontal="center" vertical="center"/>
    </xf>
    <xf numFmtId="0" fontId="4" fillId="2" borderId="1" xfId="0" applyFont="1" applyFill="1" applyBorder="1" applyAlignment="1">
      <alignment horizontal="center"/>
    </xf>
    <xf numFmtId="0" fontId="10" fillId="0" borderId="26" xfId="0" applyFont="1" applyBorder="1" applyAlignment="1">
      <alignment horizontal="center" vertical="center" wrapText="1"/>
    </xf>
    <xf numFmtId="0" fontId="5" fillId="0" borderId="1" xfId="0" applyFont="1" applyBorder="1" applyAlignment="1">
      <alignment horizontal="center"/>
    </xf>
    <xf numFmtId="0" fontId="5" fillId="0" borderId="32" xfId="0" applyFont="1" applyBorder="1" applyAlignment="1">
      <alignment horizontal="center" vertical="top" wrapText="1"/>
    </xf>
    <xf numFmtId="0" fontId="5" fillId="0" borderId="9" xfId="0" applyFont="1" applyBorder="1" applyAlignment="1">
      <alignment horizontal="center" vertical="top" wrapText="1"/>
    </xf>
    <xf numFmtId="0" fontId="5" fillId="0" borderId="33" xfId="0" applyFont="1" applyBorder="1" applyAlignment="1">
      <alignment horizontal="center" vertical="top" wrapText="1"/>
    </xf>
    <xf numFmtId="0" fontId="5" fillId="0" borderId="22" xfId="0" applyFont="1" applyBorder="1" applyAlignment="1">
      <alignment horizontal="center" vertical="top" wrapText="1"/>
    </xf>
    <xf numFmtId="0" fontId="5" fillId="0" borderId="19" xfId="0" applyFont="1" applyBorder="1" applyAlignment="1">
      <alignment horizontal="center" vertical="top"/>
    </xf>
    <xf numFmtId="0" fontId="5" fillId="0" borderId="23" xfId="0" applyFont="1" applyBorder="1" applyAlignment="1">
      <alignment horizontal="center" vertical="top"/>
    </xf>
    <xf numFmtId="0" fontId="22" fillId="0" borderId="7" xfId="0" applyFont="1" applyBorder="1" applyAlignment="1">
      <alignment horizontal="center" vertical="center"/>
    </xf>
    <xf numFmtId="0" fontId="10" fillId="0" borderId="9" xfId="0" applyFont="1" applyBorder="1" applyAlignment="1">
      <alignment horizontal="center" vertical="top" wrapText="1"/>
    </xf>
    <xf numFmtId="0" fontId="10" fillId="0" borderId="22" xfId="0" applyFont="1" applyBorder="1" applyAlignment="1">
      <alignment horizontal="center" vertical="top" wrapText="1"/>
    </xf>
    <xf numFmtId="0" fontId="0" fillId="0" borderId="7" xfId="0" applyBorder="1" applyAlignment="1">
      <alignment horizontal="center"/>
    </xf>
    <xf numFmtId="0" fontId="0" fillId="0" borderId="22" xfId="0" applyBorder="1" applyAlignment="1">
      <alignment horizontal="center"/>
    </xf>
    <xf numFmtId="0" fontId="5" fillId="0" borderId="16" xfId="0" applyFont="1" applyBorder="1" applyAlignment="1">
      <alignment horizontal="center"/>
    </xf>
    <xf numFmtId="0" fontId="5" fillId="0" borderId="31" xfId="0" applyFont="1" applyBorder="1" applyAlignment="1">
      <alignment horizontal="center" vertical="top"/>
    </xf>
    <xf numFmtId="0" fontId="5" fillId="0" borderId="32" xfId="0" applyFont="1" applyBorder="1" applyAlignment="1">
      <alignment horizontal="center" vertical="top"/>
    </xf>
    <xf numFmtId="0" fontId="5" fillId="0" borderId="16" xfId="0" applyFont="1" applyBorder="1" applyAlignment="1">
      <alignment horizontal="center" vertical="top"/>
    </xf>
    <xf numFmtId="0" fontId="5" fillId="0" borderId="9" xfId="0" applyFont="1" applyBorder="1" applyAlignment="1">
      <alignment horizontal="center" vertical="top"/>
    </xf>
    <xf numFmtId="0" fontId="5" fillId="0" borderId="0" xfId="0" applyFont="1" applyBorder="1" applyAlignment="1">
      <alignment horizontal="center" vertical="top"/>
    </xf>
    <xf numFmtId="0" fontId="5" fillId="0" borderId="15" xfId="0" applyFont="1" applyBorder="1" applyAlignment="1">
      <alignment horizontal="center" vertical="top"/>
    </xf>
    <xf numFmtId="0" fontId="5" fillId="0" borderId="33" xfId="0" applyFont="1" applyBorder="1" applyAlignment="1">
      <alignment horizontal="center" vertical="top"/>
    </xf>
    <xf numFmtId="0" fontId="5" fillId="0" borderId="17" xfId="0" applyFont="1" applyBorder="1" applyAlignment="1">
      <alignment horizontal="center" vertical="top"/>
    </xf>
    <xf numFmtId="0" fontId="5" fillId="0" borderId="38" xfId="0" applyFont="1" applyBorder="1" applyAlignment="1">
      <alignment horizontal="center" vertical="top"/>
    </xf>
    <xf numFmtId="0" fontId="5" fillId="0" borderId="27" xfId="0" applyFont="1" applyBorder="1" applyAlignment="1">
      <alignment horizontal="center" vertical="top"/>
    </xf>
    <xf numFmtId="0" fontId="5" fillId="0" borderId="40" xfId="0" applyFont="1" applyBorder="1" applyAlignment="1">
      <alignment horizontal="center" vertical="top"/>
    </xf>
    <xf numFmtId="0" fontId="5" fillId="0" borderId="0" xfId="0" applyFont="1" applyAlignment="1">
      <alignment horizontal="center"/>
    </xf>
    <xf numFmtId="0" fontId="5" fillId="0" borderId="2" xfId="0" applyFont="1" applyBorder="1" applyAlignment="1">
      <alignment horizontal="center"/>
    </xf>
    <xf numFmtId="0" fontId="5" fillId="0" borderId="34" xfId="0" applyFont="1" applyBorder="1" applyAlignment="1">
      <alignment horizontal="center"/>
    </xf>
    <xf numFmtId="0" fontId="24" fillId="2" borderId="15" xfId="3" applyFont="1" applyFill="1" applyBorder="1" applyAlignment="1"/>
    <xf numFmtId="0" fontId="24" fillId="2" borderId="16" xfId="3" applyFont="1" applyFill="1" applyBorder="1" applyAlignment="1"/>
    <xf numFmtId="0" fontId="25" fillId="2" borderId="0" xfId="3" applyFont="1" applyFill="1" applyAlignment="1">
      <alignment horizontal="center"/>
    </xf>
    <xf numFmtId="0" fontId="26" fillId="2" borderId="0" xfId="3" applyFont="1" applyFill="1" applyAlignment="1">
      <alignment horizontal="center"/>
    </xf>
    <xf numFmtId="0" fontId="26" fillId="2" borderId="0" xfId="3" applyFont="1" applyFill="1" applyAlignment="1"/>
    <xf numFmtId="164" fontId="24" fillId="2" borderId="0" xfId="3" applyNumberFormat="1" applyFont="1" applyFill="1" applyBorder="1" applyAlignment="1">
      <alignment horizontal="center"/>
    </xf>
    <xf numFmtId="0" fontId="24" fillId="2" borderId="0" xfId="3" applyFont="1" applyFill="1" applyBorder="1" applyAlignment="1"/>
    <xf numFmtId="0" fontId="28" fillId="0" borderId="0" xfId="3" applyFont="1" applyBorder="1"/>
    <xf numFmtId="0" fontId="27" fillId="2" borderId="0" xfId="3" applyFont="1" applyFill="1" applyBorder="1" applyAlignment="1"/>
    <xf numFmtId="0" fontId="28" fillId="2" borderId="0" xfId="3" applyFont="1" applyFill="1" applyBorder="1"/>
    <xf numFmtId="0" fontId="24" fillId="2" borderId="1" xfId="3" applyFont="1" applyFill="1" applyBorder="1" applyAlignment="1">
      <alignment horizontal="right"/>
    </xf>
    <xf numFmtId="0" fontId="23" fillId="0" borderId="0" xfId="3" applyFont="1" applyAlignment="1">
      <alignment horizontal="center"/>
    </xf>
    <xf numFmtId="0" fontId="20" fillId="0" borderId="0" xfId="3" applyAlignment="1">
      <alignment horizontal="center"/>
    </xf>
    <xf numFmtId="0" fontId="20" fillId="0" borderId="0" xfId="3"/>
    <xf numFmtId="0" fontId="24" fillId="2" borderId="0" xfId="3" applyFont="1" applyFill="1" applyBorder="1" applyAlignment="1">
      <alignment horizontal="left"/>
    </xf>
    <xf numFmtId="0" fontId="27" fillId="2" borderId="0" xfId="3" applyFont="1" applyFill="1" applyBorder="1"/>
    <xf numFmtId="0" fontId="27" fillId="2" borderId="1" xfId="3" applyFont="1" applyFill="1" applyBorder="1" applyAlignment="1"/>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4" xfId="3" applyFont="1" applyFill="1" applyBorder="1" applyAlignment="1"/>
    <xf numFmtId="0" fontId="20" fillId="2" borderId="0" xfId="3" applyFill="1" applyBorder="1" applyAlignment="1"/>
    <xf numFmtId="0" fontId="28" fillId="2" borderId="0" xfId="3" applyFont="1" applyFill="1" applyBorder="1" applyAlignment="1"/>
    <xf numFmtId="0" fontId="28" fillId="2" borderId="4" xfId="3" applyFont="1" applyFill="1" applyBorder="1" applyAlignment="1"/>
    <xf numFmtId="0" fontId="30" fillId="2" borderId="0" xfId="3" applyFont="1" applyFill="1" applyBorder="1" applyAlignment="1">
      <alignment horizontal="left" vertical="center"/>
    </xf>
    <xf numFmtId="0" fontId="20" fillId="2" borderId="0" xfId="3" applyFill="1" applyBorder="1" applyAlignment="1">
      <alignment horizontal="left" vertical="center"/>
    </xf>
    <xf numFmtId="0" fontId="20" fillId="0" borderId="1" xfId="3" applyBorder="1" applyAlignment="1">
      <alignment horizontal="left" vertical="center"/>
    </xf>
    <xf numFmtId="0" fontId="28" fillId="4" borderId="4" xfId="3" applyFont="1" applyFill="1" applyBorder="1" applyAlignment="1"/>
    <xf numFmtId="164" fontId="27" fillId="2" borderId="2" xfId="3" applyNumberFormat="1" applyFont="1" applyFill="1" applyBorder="1" applyAlignment="1">
      <alignment horizontal="center"/>
    </xf>
    <xf numFmtId="0" fontId="27" fillId="2" borderId="2" xfId="3" applyFont="1" applyFill="1" applyBorder="1" applyAlignment="1"/>
    <xf numFmtId="0" fontId="28" fillId="2" borderId="2" xfId="3" applyFont="1" applyFill="1" applyBorder="1" applyAlignment="1"/>
    <xf numFmtId="164" fontId="28" fillId="0" borderId="4" xfId="3" applyNumberFormat="1"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4" xfId="3" applyFont="1" applyBorder="1" applyAlignment="1">
      <alignment horizontal="center" vertical="top" wrapText="1"/>
    </xf>
    <xf numFmtId="0" fontId="28" fillId="0" borderId="4" xfId="3" applyFont="1" applyBorder="1" applyAlignment="1">
      <alignment horizontal="center" vertical="top"/>
    </xf>
    <xf numFmtId="0" fontId="31" fillId="0" borderId="7" xfId="3" applyFont="1" applyFill="1" applyBorder="1" applyAlignment="1">
      <alignment horizontal="center" wrapText="1"/>
    </xf>
    <xf numFmtId="0" fontId="31" fillId="0" borderId="7" xfId="3" applyFont="1" applyFill="1" applyBorder="1" applyAlignment="1">
      <alignment horizontal="center"/>
    </xf>
    <xf numFmtId="164" fontId="20" fillId="0" borderId="8" xfId="3" applyNumberFormat="1" applyBorder="1" applyAlignment="1">
      <alignment horizontal="center"/>
    </xf>
    <xf numFmtId="0" fontId="20" fillId="0" borderId="8" xfId="3" applyBorder="1"/>
    <xf numFmtId="0" fontId="28" fillId="0" borderId="8" xfId="3" applyFont="1" applyBorder="1" applyAlignment="1">
      <alignment vertical="top" wrapText="1"/>
    </xf>
    <xf numFmtId="0" fontId="28" fillId="0" borderId="8" xfId="3" applyFont="1" applyBorder="1" applyAlignment="1">
      <alignment horizontal="center" vertical="top" wrapText="1"/>
    </xf>
    <xf numFmtId="0" fontId="28" fillId="0" borderId="8" xfId="3" applyFont="1" applyBorder="1" applyAlignment="1">
      <alignment horizontal="center" vertical="top"/>
    </xf>
    <xf numFmtId="0" fontId="28" fillId="0" borderId="24" xfId="3" applyFont="1" applyBorder="1" applyAlignment="1">
      <alignment vertical="top" wrapText="1"/>
    </xf>
    <xf numFmtId="0" fontId="20" fillId="0" borderId="46" xfId="3" applyBorder="1"/>
    <xf numFmtId="0" fontId="20" fillId="5" borderId="46" xfId="3" applyFill="1" applyBorder="1"/>
    <xf numFmtId="0" fontId="28" fillId="0" borderId="26" xfId="3" applyFont="1" applyBorder="1" applyAlignment="1">
      <alignment vertical="top" wrapText="1"/>
    </xf>
    <xf numFmtId="0" fontId="20" fillId="0" borderId="0" xfId="3" applyFont="1"/>
    <xf numFmtId="0" fontId="28" fillId="0" borderId="4" xfId="3" applyFont="1" applyBorder="1" applyAlignment="1">
      <alignment vertical="top" wrapText="1"/>
    </xf>
    <xf numFmtId="0" fontId="20" fillId="0" borderId="0" xfId="3" applyBorder="1"/>
    <xf numFmtId="0" fontId="20" fillId="5" borderId="0" xfId="3" applyFill="1" applyBorder="1"/>
    <xf numFmtId="0" fontId="28" fillId="0" borderId="7" xfId="3" applyFont="1" applyBorder="1" applyAlignment="1">
      <alignment vertical="top" wrapText="1"/>
    </xf>
    <xf numFmtId="0" fontId="20" fillId="0" borderId="4" xfId="3" applyFont="1" applyBorder="1" applyAlignment="1">
      <alignment horizontal="center" wrapText="1"/>
    </xf>
    <xf numFmtId="0" fontId="28" fillId="0" borderId="9" xfId="3" applyFont="1" applyBorder="1" applyAlignment="1">
      <alignment vertical="top" wrapText="1"/>
    </xf>
    <xf numFmtId="0" fontId="28" fillId="0" borderId="8" xfId="3" applyFont="1" applyFill="1" applyBorder="1" applyAlignment="1">
      <alignment vertical="top" wrapText="1"/>
    </xf>
    <xf numFmtId="0" fontId="28" fillId="0" borderId="7" xfId="3" applyFont="1" applyFill="1" applyBorder="1" applyAlignment="1">
      <alignment vertical="top" wrapText="1"/>
    </xf>
    <xf numFmtId="0" fontId="28" fillId="0" borderId="20" xfId="3" applyFont="1" applyBorder="1" applyAlignment="1">
      <alignment vertical="top" wrapText="1"/>
    </xf>
    <xf numFmtId="0" fontId="20" fillId="0" borderId="20" xfId="3" applyFont="1" applyBorder="1" applyAlignment="1">
      <alignment horizontal="center" wrapText="1"/>
    </xf>
    <xf numFmtId="0" fontId="28" fillId="0" borderId="22" xfId="3" applyFont="1" applyFill="1" applyBorder="1" applyAlignment="1">
      <alignment vertical="top" wrapText="1"/>
    </xf>
    <xf numFmtId="0" fontId="28" fillId="0" borderId="22" xfId="3" applyFont="1" applyBorder="1" applyAlignment="1">
      <alignment vertical="top" wrapText="1"/>
    </xf>
    <xf numFmtId="0" fontId="20" fillId="0" borderId="15" xfId="3" applyBorder="1"/>
    <xf numFmtId="0" fontId="20" fillId="5" borderId="15" xfId="3" applyFill="1" applyBorder="1"/>
    <xf numFmtId="0" fontId="28" fillId="0" borderId="9" xfId="3" applyFont="1" applyFill="1" applyBorder="1" applyAlignment="1">
      <alignment vertical="top" wrapText="1"/>
    </xf>
    <xf numFmtId="0" fontId="20" fillId="0" borderId="0" xfId="3" applyFill="1" applyBorder="1"/>
    <xf numFmtId="0" fontId="0" fillId="0" borderId="0" xfId="0" applyProtection="1">
      <protection locked="0"/>
    </xf>
    <xf numFmtId="164" fontId="5" fillId="0" borderId="4" xfId="0" applyNumberFormat="1" applyFont="1" applyBorder="1" applyAlignment="1">
      <alignment horizontal="left" vertical="top"/>
    </xf>
    <xf numFmtId="0" fontId="5" fillId="0" borderId="7" xfId="0" applyFont="1" applyBorder="1"/>
    <xf numFmtId="0" fontId="5" fillId="0" borderId="7" xfId="0" applyFont="1" applyBorder="1" applyAlignment="1">
      <alignment horizontal="center"/>
    </xf>
    <xf numFmtId="0" fontId="7" fillId="0" borderId="22" xfId="0" applyFont="1" applyBorder="1" applyAlignment="1">
      <alignment horizontal="left" vertical="top" wrapText="1"/>
    </xf>
    <xf numFmtId="0" fontId="7" fillId="0" borderId="35" xfId="0" applyFont="1" applyBorder="1" applyAlignment="1">
      <alignment vertical="top" wrapText="1"/>
    </xf>
    <xf numFmtId="0" fontId="7" fillId="0" borderId="22" xfId="0" applyFont="1" applyBorder="1" applyAlignment="1">
      <alignment horizontal="center" vertical="top" wrapText="1"/>
    </xf>
    <xf numFmtId="0" fontId="5" fillId="0" borderId="31" xfId="0" applyFont="1" applyBorder="1"/>
    <xf numFmtId="0" fontId="5" fillId="0" borderId="1" xfId="0" applyFont="1" applyBorder="1"/>
    <xf numFmtId="0" fontId="5" fillId="0" borderId="24" xfId="0" applyFont="1" applyBorder="1" applyAlignment="1">
      <alignment horizontal="center" vertical="top" wrapText="1"/>
    </xf>
    <xf numFmtId="0" fontId="5" fillId="0" borderId="20" xfId="0" applyFont="1" applyBorder="1" applyAlignment="1">
      <alignment horizontal="center" vertical="top" wrapText="1"/>
    </xf>
    <xf numFmtId="0" fontId="5" fillId="0" borderId="47" xfId="0" applyFont="1" applyBorder="1" applyAlignment="1">
      <alignment horizontal="center"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0" fillId="0" borderId="4" xfId="0" applyBorder="1"/>
    <xf numFmtId="2" fontId="5" fillId="0" borderId="4" xfId="0" applyNumberFormat="1" applyFont="1" applyBorder="1" applyAlignment="1">
      <alignment vertical="top" wrapText="1"/>
    </xf>
    <xf numFmtId="165" fontId="5" fillId="0" borderId="4" xfId="0" applyNumberFormat="1" applyFont="1" applyBorder="1" applyAlignment="1">
      <alignment vertical="top" wrapText="1"/>
    </xf>
    <xf numFmtId="0" fontId="5" fillId="0" borderId="4" xfId="0" applyFont="1" applyBorder="1" applyAlignment="1">
      <alignment vertical="top"/>
    </xf>
    <xf numFmtId="0" fontId="0" fillId="0" borderId="4" xfId="0" applyBorder="1" applyProtection="1">
      <protection locked="0"/>
    </xf>
    <xf numFmtId="164" fontId="5" fillId="0" borderId="52" xfId="0" applyNumberFormat="1" applyFont="1" applyBorder="1" applyAlignment="1">
      <alignment horizontal="left" vertical="top"/>
    </xf>
    <xf numFmtId="0" fontId="0" fillId="0" borderId="46" xfId="0" applyBorder="1"/>
    <xf numFmtId="0" fontId="13" fillId="0" borderId="37" xfId="0" applyFont="1" applyBorder="1" applyAlignment="1">
      <alignment horizontal="center" vertical="center"/>
    </xf>
    <xf numFmtId="0" fontId="13" fillId="0" borderId="46" xfId="0" applyFont="1" applyBorder="1" applyAlignment="1">
      <alignment horizontal="center" vertical="center"/>
    </xf>
    <xf numFmtId="0" fontId="13" fillId="0" borderId="41" xfId="0" applyFont="1" applyBorder="1" applyAlignment="1">
      <alignment horizontal="center" vertical="center"/>
    </xf>
    <xf numFmtId="0" fontId="5" fillId="0" borderId="46" xfId="0" applyFont="1" applyBorder="1"/>
    <xf numFmtId="0" fontId="0" fillId="0" borderId="36" xfId="0" applyBorder="1"/>
    <xf numFmtId="0" fontId="0" fillId="0" borderId="0" xfId="0" applyBorder="1"/>
    <xf numFmtId="164" fontId="5" fillId="0" borderId="42" xfId="0" applyNumberFormat="1" applyFont="1" applyBorder="1" applyAlignment="1">
      <alignment horizontal="left" vertical="top"/>
    </xf>
    <xf numFmtId="0" fontId="0" fillId="0" borderId="54" xfId="0" applyBorder="1"/>
    <xf numFmtId="2" fontId="5" fillId="0" borderId="20" xfId="0" applyNumberFormat="1" applyFont="1" applyBorder="1" applyAlignment="1">
      <alignment vertical="top" wrapText="1"/>
    </xf>
    <xf numFmtId="165" fontId="5" fillId="0" borderId="20" xfId="0" applyNumberFormat="1" applyFont="1" applyBorder="1" applyAlignment="1">
      <alignment vertical="top" wrapText="1"/>
    </xf>
    <xf numFmtId="0" fontId="5" fillId="0" borderId="20" xfId="0" applyFont="1" applyBorder="1" applyAlignment="1">
      <alignment vertical="top"/>
    </xf>
    <xf numFmtId="0" fontId="5" fillId="0" borderId="24" xfId="0" applyFont="1" applyBorder="1" applyAlignment="1">
      <alignment vertical="top" wrapText="1"/>
    </xf>
    <xf numFmtId="0" fontId="0" fillId="0" borderId="24" xfId="0" applyBorder="1"/>
    <xf numFmtId="2" fontId="5" fillId="0" borderId="24" xfId="0" applyNumberFormat="1" applyFont="1" applyBorder="1" applyAlignment="1">
      <alignment vertical="top" wrapText="1"/>
    </xf>
    <xf numFmtId="165" fontId="5" fillId="0" borderId="24" xfId="0" applyNumberFormat="1" applyFont="1" applyBorder="1" applyAlignment="1">
      <alignment vertical="top" wrapText="1"/>
    </xf>
    <xf numFmtId="0" fontId="5" fillId="0" borderId="24" xfId="0" applyFont="1" applyBorder="1" applyAlignment="1">
      <alignment vertical="top"/>
    </xf>
    <xf numFmtId="0" fontId="13" fillId="0" borderId="40" xfId="0" applyFont="1" applyBorder="1" applyAlignment="1">
      <alignment horizontal="center" vertical="center"/>
    </xf>
    <xf numFmtId="0" fontId="13" fillId="0" borderId="39" xfId="0" applyFont="1" applyBorder="1" applyAlignment="1">
      <alignment horizontal="center" vertical="center"/>
    </xf>
    <xf numFmtId="0" fontId="13" fillId="0" borderId="39" xfId="0" applyFont="1" applyBorder="1" applyAlignment="1">
      <alignment horizontal="center"/>
    </xf>
    <xf numFmtId="0" fontId="13" fillId="0" borderId="55" xfId="0" applyFont="1" applyBorder="1" applyAlignment="1">
      <alignment horizontal="center" vertical="center"/>
    </xf>
    <xf numFmtId="164" fontId="5" fillId="0" borderId="52" xfId="0" applyNumberFormat="1" applyFont="1" applyBorder="1" applyAlignment="1">
      <alignment horizontal="left"/>
    </xf>
    <xf numFmtId="164" fontId="5" fillId="0" borderId="42" xfId="0" applyNumberFormat="1" applyFont="1" applyBorder="1" applyAlignment="1">
      <alignment horizontal="left"/>
    </xf>
    <xf numFmtId="0" fontId="0" fillId="0" borderId="24" xfId="0" applyBorder="1" applyProtection="1">
      <protection locked="0"/>
    </xf>
    <xf numFmtId="0" fontId="7" fillId="0" borderId="14" xfId="0" applyFont="1" applyBorder="1" applyAlignment="1">
      <alignment horizontal="center" vertical="top" wrapText="1"/>
    </xf>
    <xf numFmtId="0" fontId="7" fillId="0" borderId="37" xfId="0" applyFont="1" applyBorder="1" applyAlignment="1">
      <alignment horizontal="center" vertical="top" wrapText="1"/>
    </xf>
    <xf numFmtId="0" fontId="5" fillId="0" borderId="27" xfId="0" applyFont="1" applyBorder="1" applyAlignment="1">
      <alignment vertical="top"/>
    </xf>
    <xf numFmtId="0" fontId="5" fillId="0" borderId="18" xfId="0" applyFont="1" applyBorder="1" applyAlignment="1">
      <alignment vertical="top"/>
    </xf>
    <xf numFmtId="0" fontId="5" fillId="0" borderId="19" xfId="0" applyFont="1" applyBorder="1" applyAlignment="1">
      <alignment vertical="top"/>
    </xf>
    <xf numFmtId="0" fontId="0" fillId="0" borderId="0" xfId="0" applyFill="1" applyBorder="1" applyProtection="1">
      <protection locked="0"/>
    </xf>
    <xf numFmtId="0" fontId="32" fillId="0" borderId="18" xfId="0" applyFont="1" applyBorder="1" applyAlignment="1">
      <alignment horizontal="center" vertical="top"/>
    </xf>
    <xf numFmtId="0" fontId="32" fillId="0" borderId="16" xfId="0" applyFont="1" applyBorder="1" applyAlignment="1">
      <alignment horizontal="center" vertical="top"/>
    </xf>
    <xf numFmtId="0" fontId="32" fillId="0" borderId="39" xfId="0" applyFont="1" applyBorder="1" applyAlignment="1">
      <alignment horizontal="center" vertical="top"/>
    </xf>
    <xf numFmtId="0" fontId="32" fillId="0" borderId="38" xfId="0" applyFont="1" applyBorder="1" applyAlignment="1">
      <alignment horizontal="center" vertical="top"/>
    </xf>
    <xf numFmtId="2" fontId="0" fillId="0" borderId="0" xfId="0" applyNumberFormat="1"/>
    <xf numFmtId="0" fontId="5" fillId="0" borderId="0" xfId="0" applyFont="1" applyFill="1" applyBorder="1" applyAlignment="1">
      <alignment wrapText="1"/>
    </xf>
    <xf numFmtId="0" fontId="7" fillId="0" borderId="56" xfId="0" applyFont="1" applyBorder="1" applyAlignment="1">
      <alignment horizontal="center" vertical="top" wrapText="1"/>
    </xf>
    <xf numFmtId="0" fontId="8" fillId="0" borderId="32" xfId="0" applyFont="1" applyBorder="1" applyAlignment="1">
      <alignment horizontal="left"/>
    </xf>
    <xf numFmtId="0" fontId="8" fillId="0" borderId="5" xfId="0" applyFont="1" applyBorder="1" applyAlignment="1">
      <alignment horizontal="left"/>
    </xf>
    <xf numFmtId="0" fontId="8" fillId="0" borderId="5" xfId="0" applyFont="1" applyBorder="1" applyAlignment="1">
      <alignment horizontal="center" vertical="center"/>
    </xf>
    <xf numFmtId="0" fontId="5" fillId="0" borderId="3" xfId="0" applyFont="1" applyFill="1" applyBorder="1" applyAlignment="1">
      <alignment wrapText="1"/>
    </xf>
    <xf numFmtId="0" fontId="5" fillId="0" borderId="6" xfId="0" applyFont="1" applyFill="1" applyBorder="1" applyAlignment="1">
      <alignment wrapText="1"/>
    </xf>
    <xf numFmtId="0" fontId="7" fillId="0" borderId="10" xfId="0" applyFont="1" applyBorder="1" applyAlignment="1">
      <alignment vertical="top"/>
    </xf>
    <xf numFmtId="0" fontId="5" fillId="0" borderId="49" xfId="0" applyFont="1" applyFill="1" applyBorder="1" applyAlignment="1">
      <alignment wrapText="1"/>
    </xf>
    <xf numFmtId="0" fontId="5" fillId="0" borderId="48" xfId="0" applyFont="1" applyFill="1" applyBorder="1" applyAlignment="1">
      <alignment wrapText="1"/>
    </xf>
    <xf numFmtId="0" fontId="5" fillId="0" borderId="42" xfId="0" applyFont="1" applyFill="1" applyBorder="1" applyAlignment="1">
      <alignment wrapText="1"/>
    </xf>
    <xf numFmtId="0" fontId="8" fillId="0" borderId="36" xfId="0" applyFont="1" applyBorder="1"/>
    <xf numFmtId="0" fontId="5" fillId="0" borderId="19" xfId="0" applyFont="1" applyFill="1" applyBorder="1" applyAlignment="1">
      <alignment wrapText="1"/>
    </xf>
    <xf numFmtId="0" fontId="5" fillId="0" borderId="36" xfId="0" applyFont="1" applyFill="1" applyBorder="1" applyAlignment="1">
      <alignment wrapText="1"/>
    </xf>
    <xf numFmtId="0" fontId="5" fillId="0" borderId="39" xfId="0" applyFont="1" applyFill="1" applyBorder="1" applyAlignment="1">
      <alignment wrapText="1"/>
    </xf>
    <xf numFmtId="0" fontId="7" fillId="0" borderId="13" xfId="0" applyFont="1" applyBorder="1" applyAlignment="1">
      <alignment horizontal="center" vertical="top" wrapText="1"/>
    </xf>
    <xf numFmtId="2" fontId="5" fillId="0" borderId="0" xfId="0" applyNumberFormat="1" applyFont="1" applyBorder="1" applyAlignment="1">
      <alignment vertical="top" wrapText="1"/>
    </xf>
    <xf numFmtId="0" fontId="7" fillId="6" borderId="4" xfId="0" applyFont="1" applyFill="1" applyBorder="1" applyAlignment="1"/>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0" fontId="7" fillId="0" borderId="33" xfId="0" applyFont="1" applyBorder="1" applyAlignment="1">
      <alignment horizontal="center" vertical="center" wrapText="1"/>
    </xf>
    <xf numFmtId="0" fontId="7" fillId="7" borderId="4" xfId="0" applyFont="1" applyFill="1" applyBorder="1" applyAlignment="1"/>
    <xf numFmtId="0" fontId="8" fillId="0" borderId="4" xfId="0" applyFont="1" applyBorder="1" applyAlignment="1">
      <alignment horizontal="center" vertical="center"/>
    </xf>
    <xf numFmtId="0" fontId="4" fillId="2" borderId="0" xfId="0" applyFont="1" applyFill="1" applyBorder="1" applyAlignment="1">
      <alignment horizontal="center"/>
    </xf>
    <xf numFmtId="0" fontId="4" fillId="2" borderId="1" xfId="0" applyFont="1" applyFill="1" applyBorder="1" applyAlignment="1">
      <alignment horizontal="center"/>
    </xf>
    <xf numFmtId="0" fontId="7" fillId="2" borderId="57" xfId="0" applyFont="1" applyFill="1" applyBorder="1" applyAlignment="1">
      <alignment horizontal="center"/>
    </xf>
    <xf numFmtId="0" fontId="7" fillId="2" borderId="58" xfId="0" applyFont="1" applyFill="1" applyBorder="1" applyAlignment="1">
      <alignment horizontal="center"/>
    </xf>
    <xf numFmtId="0" fontId="7" fillId="2" borderId="59" xfId="0" applyFont="1" applyFill="1" applyBorder="1" applyAlignment="1">
      <alignment horizontal="center"/>
    </xf>
    <xf numFmtId="0" fontId="7" fillId="0" borderId="14" xfId="0" applyFont="1" applyBorder="1" applyAlignment="1">
      <alignment horizontal="center" vertical="top" wrapText="1"/>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5" fillId="0" borderId="52" xfId="0" applyFont="1" applyBorder="1" applyAlignment="1">
      <alignment horizontal="center" vertical="center"/>
    </xf>
    <xf numFmtId="0" fontId="5" fillId="0" borderId="53" xfId="0" applyFont="1" applyBorder="1" applyAlignment="1">
      <alignment horizontal="center" vertical="center"/>
    </xf>
    <xf numFmtId="0" fontId="5" fillId="0" borderId="49" xfId="0" applyFont="1" applyBorder="1" applyAlignment="1">
      <alignment horizontal="center" vertical="center"/>
    </xf>
    <xf numFmtId="164" fontId="28" fillId="0" borderId="8" xfId="3" applyNumberFormat="1" applyFont="1" applyFill="1" applyBorder="1" applyAlignment="1">
      <alignment horizontal="center" vertical="center" wrapText="1"/>
    </xf>
    <xf numFmtId="0" fontId="20" fillId="0" borderId="7" xfId="3" applyBorder="1" applyAlignment="1">
      <alignment horizontal="center" vertical="center" wrapText="1"/>
    </xf>
    <xf numFmtId="0" fontId="20" fillId="0" borderId="22" xfId="3" applyBorder="1" applyAlignment="1">
      <alignment horizontal="center" vertical="center" wrapText="1"/>
    </xf>
    <xf numFmtId="0" fontId="28" fillId="0" borderId="8" xfId="3" applyFont="1" applyBorder="1" applyAlignment="1">
      <alignment horizontal="center" vertical="top" wrapText="1"/>
    </xf>
    <xf numFmtId="0" fontId="28" fillId="0" borderId="7" xfId="3" applyFont="1" applyBorder="1" applyAlignment="1">
      <alignment horizontal="center" vertical="top" wrapText="1"/>
    </xf>
    <xf numFmtId="0" fontId="28" fillId="0" borderId="22" xfId="3" applyFont="1" applyBorder="1" applyAlignment="1">
      <alignment horizontal="center" vertical="top" wrapText="1"/>
    </xf>
    <xf numFmtId="0" fontId="28" fillId="0" borderId="8" xfId="3" applyFont="1" applyBorder="1" applyAlignment="1">
      <alignment horizontal="center" vertical="top"/>
    </xf>
    <xf numFmtId="0" fontId="28" fillId="0" borderId="7" xfId="3" applyFont="1" applyBorder="1" applyAlignment="1">
      <alignment horizontal="center" vertical="top"/>
    </xf>
    <xf numFmtId="0" fontId="28" fillId="0" borderId="22" xfId="3" applyFont="1" applyBorder="1" applyAlignment="1">
      <alignment horizontal="center" vertical="top"/>
    </xf>
    <xf numFmtId="0" fontId="28" fillId="0" borderId="18" xfId="3" applyFont="1" applyBorder="1" applyAlignment="1">
      <alignment horizontal="center" vertical="top" wrapText="1"/>
    </xf>
    <xf numFmtId="0" fontId="28" fillId="0" borderId="23" xfId="3" applyFont="1" applyBorder="1" applyAlignment="1">
      <alignment horizontal="center" vertical="top" wrapText="1"/>
    </xf>
    <xf numFmtId="164" fontId="28" fillId="0" borderId="28" xfId="3" applyNumberFormat="1" applyFont="1" applyFill="1" applyBorder="1" applyAlignment="1">
      <alignment horizontal="center" vertical="center" wrapText="1"/>
    </xf>
    <xf numFmtId="0" fontId="20" fillId="0" borderId="29" xfId="3" applyBorder="1" applyAlignment="1">
      <alignment horizontal="center" vertical="center" wrapText="1"/>
    </xf>
    <xf numFmtId="0" fontId="28" fillId="0" borderId="26" xfId="3" applyFont="1" applyBorder="1" applyAlignment="1">
      <alignment horizontal="center" vertical="top" wrapText="1"/>
    </xf>
    <xf numFmtId="0" fontId="28" fillId="0" borderId="9" xfId="3" applyFont="1" applyBorder="1" applyAlignment="1">
      <alignment horizontal="center" vertical="top" wrapText="1"/>
    </xf>
    <xf numFmtId="0" fontId="28" fillId="0" borderId="26" xfId="3" applyFont="1" applyBorder="1" applyAlignment="1">
      <alignment horizontal="center" vertical="top"/>
    </xf>
    <xf numFmtId="0" fontId="28" fillId="0" borderId="9" xfId="3" applyFont="1" applyBorder="1" applyAlignment="1">
      <alignment horizontal="center" vertical="top"/>
    </xf>
    <xf numFmtId="0" fontId="28" fillId="0" borderId="47" xfId="3" applyFont="1" applyBorder="1" applyAlignment="1">
      <alignment horizontal="center" vertical="top" wrapText="1"/>
    </xf>
    <xf numFmtId="0" fontId="28" fillId="0" borderId="48" xfId="3" applyFont="1" applyBorder="1" applyAlignment="1">
      <alignment horizontal="center" vertical="top" wrapText="1"/>
    </xf>
    <xf numFmtId="0" fontId="10" fillId="0" borderId="26" xfId="3" applyFont="1" applyBorder="1" applyAlignment="1">
      <alignment horizontal="center" vertical="top" wrapText="1"/>
    </xf>
    <xf numFmtId="0" fontId="10" fillId="0" borderId="7" xfId="3" applyFont="1" applyBorder="1" applyAlignment="1">
      <alignment horizontal="center" vertical="top" wrapText="1"/>
    </xf>
    <xf numFmtId="0" fontId="10" fillId="0" borderId="9" xfId="3" applyFont="1" applyBorder="1" applyAlignment="1">
      <alignment horizontal="center" vertical="top" wrapText="1"/>
    </xf>
    <xf numFmtId="164" fontId="28" fillId="0" borderId="29" xfId="3" applyNumberFormat="1" applyFont="1" applyFill="1" applyBorder="1" applyAlignment="1">
      <alignment horizontal="center" vertical="center" wrapText="1"/>
    </xf>
    <xf numFmtId="0" fontId="20" fillId="0" borderId="49" xfId="3" applyBorder="1" applyAlignment="1">
      <alignment horizontal="center" vertical="center" wrapText="1"/>
    </xf>
    <xf numFmtId="0" fontId="20" fillId="0" borderId="50" xfId="3" applyBorder="1" applyAlignment="1">
      <alignment horizontal="center" vertical="center" wrapText="1"/>
    </xf>
    <xf numFmtId="0" fontId="28" fillId="0" borderId="19" xfId="3" applyFont="1" applyBorder="1" applyAlignment="1">
      <alignment horizontal="center" vertical="top" wrapText="1"/>
    </xf>
    <xf numFmtId="0" fontId="28" fillId="0" borderId="51" xfId="3" applyFont="1" applyBorder="1" applyAlignment="1">
      <alignment horizontal="center" vertical="top" wrapText="1"/>
    </xf>
    <xf numFmtId="164" fontId="28" fillId="0" borderId="30" xfId="3" applyNumberFormat="1" applyFont="1" applyFill="1" applyBorder="1" applyAlignment="1">
      <alignment horizontal="center" vertical="center" wrapText="1"/>
    </xf>
    <xf numFmtId="0" fontId="28" fillId="0" borderId="17" xfId="3"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6" xfId="3" applyFont="1" applyBorder="1" applyAlignment="1">
      <alignment horizontal="center" vertical="top" wrapText="1"/>
    </xf>
    <xf numFmtId="0" fontId="24" fillId="2" borderId="0" xfId="3" applyFont="1" applyFill="1" applyBorder="1" applyAlignment="1">
      <alignment horizontal="center"/>
    </xf>
    <xf numFmtId="0" fontId="24" fillId="2" borderId="1" xfId="3" applyFont="1" applyFill="1" applyBorder="1" applyAlignment="1">
      <alignment horizontal="center"/>
    </xf>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5" xfId="3" applyFont="1" applyFill="1" applyBorder="1" applyAlignment="1">
      <alignment horizontal="center"/>
    </xf>
    <xf numFmtId="0" fontId="27" fillId="2" borderId="6" xfId="3" applyFont="1" applyFill="1" applyBorder="1" applyAlignment="1">
      <alignment horizontal="center"/>
    </xf>
    <xf numFmtId="0" fontId="27" fillId="2" borderId="2" xfId="3" applyFont="1" applyFill="1" applyBorder="1" applyAlignment="1">
      <alignment horizontal="center"/>
    </xf>
    <xf numFmtId="0" fontId="27" fillId="2" borderId="3" xfId="3" applyFont="1" applyFill="1" applyBorder="1" applyAlignment="1">
      <alignment horizontal="center"/>
    </xf>
    <xf numFmtId="0" fontId="28" fillId="2" borderId="5" xfId="3" applyFont="1" applyFill="1" applyBorder="1" applyAlignment="1">
      <alignment horizontal="center"/>
    </xf>
    <xf numFmtId="0" fontId="28" fillId="2" borderId="6" xfId="3" applyFont="1" applyFill="1" applyBorder="1" applyAlignment="1">
      <alignment horizontal="center"/>
    </xf>
    <xf numFmtId="0" fontId="0" fillId="0" borderId="0" xfId="0" applyAlignment="1">
      <alignment horizontal="center" vertical="center"/>
    </xf>
  </cellXfs>
  <cellStyles count="36">
    <cellStyle name="Normal" xfId="0" builtinId="0"/>
    <cellStyle name="Normal 10" xfId="4"/>
    <cellStyle name="Normal 11" xfId="5"/>
    <cellStyle name="Normal 12" xfId="6"/>
    <cellStyle name="Normal 13" xfId="7"/>
    <cellStyle name="Normal 14" xfId="8"/>
    <cellStyle name="Normal 15" xfId="9"/>
    <cellStyle name="Normal 16" xfId="10"/>
    <cellStyle name="Normal 17" xfId="11"/>
    <cellStyle name="Normal 18" xfId="12"/>
    <cellStyle name="Normal 19" xfId="13"/>
    <cellStyle name="Normal 2" xfId="3"/>
    <cellStyle name="Normal 20" xfId="14"/>
    <cellStyle name="Normal 21" xfId="15"/>
    <cellStyle name="Normal 22" xfId="16"/>
    <cellStyle name="Normal 23" xfId="17"/>
    <cellStyle name="Normal 24" xfId="18"/>
    <cellStyle name="Normal 25" xfId="19"/>
    <cellStyle name="Normal 26" xfId="1"/>
    <cellStyle name="Normal 27" xfId="2"/>
    <cellStyle name="Normal 3" xfId="20"/>
    <cellStyle name="Normal 4" xfId="21"/>
    <cellStyle name="Normal 6" xfId="22"/>
    <cellStyle name="Normal 7" xfId="23"/>
    <cellStyle name="Normal 8" xfId="24"/>
    <cellStyle name="Note 10" xfId="25"/>
    <cellStyle name="Note 11" xfId="26"/>
    <cellStyle name="Note 12" xfId="27"/>
    <cellStyle name="Note 2" xfId="28"/>
    <cellStyle name="Note 3" xfId="29"/>
    <cellStyle name="Note 4" xfId="30"/>
    <cellStyle name="Note 5" xfId="31"/>
    <cellStyle name="Note 6" xfId="32"/>
    <cellStyle name="Note 7" xfId="33"/>
    <cellStyle name="Note 8" xfId="34"/>
    <cellStyle name="Note 9" xfId="35"/>
  </cellStyles>
  <dxfs count="1219">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xdr:colOff>
      <xdr:row>0</xdr:row>
      <xdr:rowOff>0</xdr:rowOff>
    </xdr:from>
    <xdr:to>
      <xdr:col>20</xdr:col>
      <xdr:colOff>295275</xdr:colOff>
      <xdr:row>20</xdr:row>
      <xdr:rowOff>57150</xdr:rowOff>
    </xdr:to>
    <xdr:pic>
      <xdr:nvPicPr>
        <xdr:cNvPr id="4" name="RESP1A_CP_Plot" descr="xlwings_plot.png"/>
        <xdr:cNvPicPr>
          <a:picLocks/>
        </xdr:cNvPicPr>
      </xdr:nvPicPr>
      <xdr:blipFill>
        <a:blip xmlns:r="http://schemas.openxmlformats.org/officeDocument/2006/relationships" r:embed="rId1"/>
        <a:stretch>
          <a:fillRect/>
        </a:stretch>
      </xdr:blipFill>
      <xdr:spPr>
        <a:xfrm>
          <a:off x="2" y="0"/>
          <a:ext cx="14697073" cy="4057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75"/>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1:Q638"/>
  <sheetViews>
    <sheetView tabSelected="1" topLeftCell="A2" workbookViewId="0">
      <pane ySplit="9" topLeftCell="A11" activePane="bottomLeft" state="frozen"/>
      <selection activeCell="A2" sqref="A2"/>
      <selection pane="bottomLeft" activeCell="N11" sqref="N11"/>
    </sheetView>
  </sheetViews>
  <sheetFormatPr defaultColWidth="8.75" defaultRowHeight="12.75"/>
  <cols>
    <col min="1" max="1" width="11.875" style="13" customWidth="1"/>
    <col min="2" max="2" width="8.75" style="13"/>
    <col min="3" max="3" width="5.5" style="13" customWidth="1"/>
    <col min="4" max="4" width="5.25" style="13" customWidth="1"/>
    <col min="5" max="5" width="7.375" style="13" customWidth="1"/>
    <col min="6" max="7" width="5.75" style="13" customWidth="1"/>
    <col min="8" max="8" width="7" style="13" customWidth="1"/>
    <col min="9" max="9" width="5.875" style="13" customWidth="1"/>
    <col min="10" max="10" width="5.5" style="13" customWidth="1"/>
    <col min="11" max="11" width="6.25" style="13" customWidth="1"/>
    <col min="12" max="12" width="5.375" style="13" customWidth="1"/>
    <col min="13" max="13" width="5.625" style="13" customWidth="1"/>
    <col min="14" max="15" width="8.75" style="13"/>
    <col min="16" max="16" width="29.875" style="13" customWidth="1"/>
    <col min="17" max="17" width="33" style="13" customWidth="1"/>
    <col min="18" max="16384" width="8.75" style="13"/>
  </cols>
  <sheetData>
    <row r="1" spans="1:17" s="2" customFormat="1" ht="12.75" customHeight="1">
      <c r="A1" s="448" t="s">
        <v>11</v>
      </c>
      <c r="B1" s="448"/>
      <c r="C1" s="448"/>
      <c r="D1" s="448"/>
      <c r="E1" s="448"/>
      <c r="F1" s="448"/>
      <c r="G1" s="448"/>
      <c r="H1" s="448"/>
      <c r="I1" s="448"/>
      <c r="J1" s="448"/>
      <c r="K1" s="448"/>
      <c r="L1" s="448"/>
      <c r="M1" s="448"/>
      <c r="N1" s="448"/>
      <c r="O1" s="448"/>
      <c r="P1" s="449"/>
    </row>
    <row r="2" spans="1:17" ht="12.75" customHeight="1">
      <c r="A2" s="7" t="s">
        <v>92</v>
      </c>
      <c r="B2" s="8"/>
      <c r="C2" s="9"/>
      <c r="D2" s="9"/>
      <c r="E2" s="9"/>
      <c r="F2" s="9"/>
      <c r="G2" s="9"/>
      <c r="H2" s="9"/>
      <c r="I2" s="9"/>
      <c r="J2" s="9"/>
      <c r="K2" s="9"/>
      <c r="L2" s="9"/>
      <c r="M2" s="9"/>
      <c r="N2" s="10"/>
      <c r="O2" s="11"/>
      <c r="P2" s="12" t="s">
        <v>93</v>
      </c>
    </row>
    <row r="3" spans="1:17" ht="12.75" customHeight="1">
      <c r="A3" s="7" t="s">
        <v>94</v>
      </c>
      <c r="B3" s="14"/>
      <c r="C3" s="10"/>
      <c r="D3" s="10"/>
      <c r="E3" s="10"/>
      <c r="F3" s="10"/>
      <c r="G3" s="10"/>
      <c r="H3" s="10"/>
      <c r="I3" s="10"/>
      <c r="J3" s="10"/>
      <c r="K3" s="10"/>
      <c r="L3" s="10"/>
      <c r="M3" s="10"/>
      <c r="N3" s="14"/>
      <c r="O3" s="14"/>
      <c r="P3" s="15"/>
    </row>
    <row r="4" spans="1:17" ht="12.75" customHeight="1">
      <c r="A4" s="7" t="s">
        <v>95</v>
      </c>
      <c r="B4" s="14"/>
      <c r="C4" s="10"/>
      <c r="D4" s="10"/>
      <c r="E4" s="10"/>
      <c r="F4" s="10"/>
      <c r="G4" s="10"/>
      <c r="H4" s="10"/>
      <c r="I4" s="10"/>
      <c r="J4" s="10"/>
      <c r="K4" s="10"/>
      <c r="L4" s="10"/>
      <c r="M4" s="10"/>
      <c r="N4" s="16"/>
      <c r="O4" s="16"/>
      <c r="P4" s="17"/>
    </row>
    <row r="5" spans="1:17" ht="12.75" customHeight="1">
      <c r="A5" s="7" t="s">
        <v>96</v>
      </c>
      <c r="B5" s="18"/>
      <c r="C5" s="10"/>
      <c r="D5" s="10"/>
      <c r="E5" s="10"/>
      <c r="F5" s="10"/>
      <c r="G5" s="10"/>
      <c r="H5" s="10"/>
      <c r="I5" s="10"/>
      <c r="J5" s="10"/>
      <c r="K5" s="10"/>
      <c r="L5" s="10"/>
      <c r="M5" s="10"/>
      <c r="N5" s="10"/>
      <c r="O5" s="16"/>
      <c r="P5" s="19"/>
    </row>
    <row r="6" spans="1:17" ht="12.75" customHeight="1">
      <c r="A6" s="7" t="s">
        <v>97</v>
      </c>
      <c r="B6" s="18"/>
      <c r="C6" s="10"/>
      <c r="D6" s="10"/>
      <c r="E6" s="10"/>
      <c r="F6" s="10"/>
      <c r="G6" s="10"/>
      <c r="H6" s="10"/>
      <c r="I6" s="10"/>
      <c r="J6" s="10"/>
      <c r="K6" s="10"/>
      <c r="L6" s="10"/>
      <c r="M6" s="10"/>
      <c r="N6" s="10"/>
      <c r="O6" s="16"/>
      <c r="P6" s="19"/>
    </row>
    <row r="7" spans="1:17" ht="12.75" customHeight="1" thickBot="1">
      <c r="A7" s="20"/>
      <c r="B7" s="21"/>
      <c r="C7" s="10"/>
      <c r="D7" s="10"/>
      <c r="E7" s="10"/>
      <c r="F7" s="10"/>
      <c r="G7" s="10"/>
      <c r="H7" s="10"/>
      <c r="I7" s="10"/>
      <c r="J7" s="10"/>
      <c r="K7" s="10"/>
      <c r="L7" s="22"/>
      <c r="M7" s="22"/>
      <c r="N7" s="22"/>
      <c r="O7" s="23"/>
      <c r="P7" s="24"/>
    </row>
    <row r="8" spans="1:17" ht="12.75" customHeight="1" thickBot="1">
      <c r="A8" s="32"/>
      <c r="B8" s="18"/>
      <c r="C8" s="450" t="s">
        <v>101</v>
      </c>
      <c r="D8" s="451"/>
      <c r="E8" s="451"/>
      <c r="F8" s="451"/>
      <c r="G8" s="451"/>
      <c r="H8" s="451"/>
      <c r="I8" s="451"/>
      <c r="J8" s="451"/>
      <c r="K8" s="452"/>
      <c r="L8" s="10"/>
      <c r="M8" s="10"/>
      <c r="N8" s="10"/>
      <c r="O8" s="16"/>
      <c r="P8" s="19"/>
    </row>
    <row r="9" spans="1:17" ht="12.75" customHeight="1" thickBot="1">
      <c r="A9" s="32"/>
      <c r="B9" s="18"/>
      <c r="C9" s="450" t="s">
        <v>380</v>
      </c>
      <c r="D9" s="451"/>
      <c r="E9" s="452"/>
      <c r="F9" s="450" t="s">
        <v>381</v>
      </c>
      <c r="G9" s="451"/>
      <c r="H9" s="452"/>
      <c r="I9" s="450" t="s">
        <v>382</v>
      </c>
      <c r="J9" s="451"/>
      <c r="K9" s="452"/>
      <c r="L9" s="10"/>
      <c r="M9" s="10"/>
      <c r="N9" s="10"/>
      <c r="O9" s="16"/>
      <c r="P9" s="19"/>
    </row>
    <row r="10" spans="1:17" s="31" customFormat="1" ht="29.25" customHeight="1" thickBot="1">
      <c r="A10" s="38" t="s">
        <v>98</v>
      </c>
      <c r="B10" s="426" t="s">
        <v>364</v>
      </c>
      <c r="C10" s="432" t="s">
        <v>99</v>
      </c>
      <c r="D10" s="40" t="s">
        <v>100</v>
      </c>
      <c r="E10" s="440" t="s">
        <v>439</v>
      </c>
      <c r="F10" s="432" t="s">
        <v>99</v>
      </c>
      <c r="G10" s="40" t="s">
        <v>100</v>
      </c>
      <c r="H10" s="440" t="s">
        <v>440</v>
      </c>
      <c r="I10" s="432" t="s">
        <v>99</v>
      </c>
      <c r="J10" s="40" t="s">
        <v>100</v>
      </c>
      <c r="K10" s="440" t="s">
        <v>389</v>
      </c>
      <c r="L10" s="250" t="s">
        <v>116</v>
      </c>
      <c r="M10" s="41" t="s">
        <v>13</v>
      </c>
      <c r="N10" s="41" t="s">
        <v>14</v>
      </c>
      <c r="O10" s="39" t="s">
        <v>15</v>
      </c>
      <c r="P10" s="41" t="s">
        <v>16</v>
      </c>
      <c r="Q10" s="42" t="s">
        <v>17</v>
      </c>
    </row>
    <row r="11" spans="1:17">
      <c r="A11" s="33">
        <v>42624</v>
      </c>
      <c r="B11" s="427" t="s">
        <v>18</v>
      </c>
      <c r="C11" s="433">
        <v>12</v>
      </c>
      <c r="D11" s="34">
        <v>34</v>
      </c>
      <c r="E11" s="434">
        <f t="shared" ref="E11:E74" si="0">IF(D11="","",(D11-C11))</f>
        <v>22</v>
      </c>
      <c r="F11" s="433"/>
      <c r="G11" s="34"/>
      <c r="H11" s="437"/>
      <c r="I11" s="433"/>
      <c r="J11" s="34"/>
      <c r="K11" s="437"/>
      <c r="L11" s="430">
        <v>50</v>
      </c>
      <c r="M11" s="34">
        <v>50</v>
      </c>
      <c r="N11" s="35" t="str">
        <f>IF(E11="","",IF(E11&lt;L11,"Pass","Fail"))</f>
        <v>Pass</v>
      </c>
      <c r="O11" s="36">
        <v>1428</v>
      </c>
      <c r="P11" s="37"/>
      <c r="Q11" s="37"/>
    </row>
    <row r="12" spans="1:17">
      <c r="A12" s="3">
        <v>42632</v>
      </c>
      <c r="B12" s="428" t="s">
        <v>18</v>
      </c>
      <c r="C12" s="435">
        <v>0</v>
      </c>
      <c r="D12" s="4">
        <v>1</v>
      </c>
      <c r="E12" s="434">
        <f t="shared" si="0"/>
        <v>1</v>
      </c>
      <c r="F12" s="435"/>
      <c r="G12" s="4"/>
      <c r="H12" s="434"/>
      <c r="I12" s="435"/>
      <c r="J12" s="4"/>
      <c r="K12" s="434"/>
      <c r="L12" s="431">
        <v>50</v>
      </c>
      <c r="M12" s="4">
        <v>50</v>
      </c>
      <c r="N12" s="35" t="str">
        <f t="shared" ref="N12:N75" si="1">IF(E12="","",IF(E12&lt;L12,"Pass","Fail"))</f>
        <v>Pass</v>
      </c>
      <c r="O12" s="25">
        <v>1159</v>
      </c>
      <c r="P12" s="26" t="s">
        <v>19</v>
      </c>
      <c r="Q12" s="26"/>
    </row>
    <row r="13" spans="1:17">
      <c r="A13" s="3">
        <v>42643</v>
      </c>
      <c r="B13" s="428" t="s">
        <v>18</v>
      </c>
      <c r="C13" s="435">
        <v>6</v>
      </c>
      <c r="D13" s="4">
        <v>17</v>
      </c>
      <c r="E13" s="434">
        <f t="shared" si="0"/>
        <v>11</v>
      </c>
      <c r="F13" s="435"/>
      <c r="G13" s="4"/>
      <c r="H13" s="434"/>
      <c r="I13" s="435"/>
      <c r="J13" s="4"/>
      <c r="K13" s="434"/>
      <c r="L13" s="431">
        <v>50</v>
      </c>
      <c r="M13" s="4">
        <v>50</v>
      </c>
      <c r="N13" s="35" t="str">
        <f t="shared" si="1"/>
        <v>Pass</v>
      </c>
      <c r="O13" s="25">
        <v>1428</v>
      </c>
      <c r="P13" s="26" t="s">
        <v>20</v>
      </c>
      <c r="Q13" s="26"/>
    </row>
    <row r="14" spans="1:17">
      <c r="A14" s="3">
        <v>42650</v>
      </c>
      <c r="B14" s="428" t="s">
        <v>18</v>
      </c>
      <c r="C14" s="435">
        <v>12</v>
      </c>
      <c r="D14" s="4">
        <v>18</v>
      </c>
      <c r="E14" s="434">
        <f t="shared" si="0"/>
        <v>6</v>
      </c>
      <c r="F14" s="435"/>
      <c r="G14" s="4"/>
      <c r="H14" s="434"/>
      <c r="I14" s="435"/>
      <c r="J14" s="4"/>
      <c r="K14" s="434"/>
      <c r="L14" s="431">
        <v>50</v>
      </c>
      <c r="M14" s="4">
        <v>50</v>
      </c>
      <c r="N14" s="35" t="str">
        <f t="shared" si="1"/>
        <v>Pass</v>
      </c>
      <c r="O14" s="25">
        <v>1428</v>
      </c>
      <c r="P14" s="26" t="s">
        <v>20</v>
      </c>
      <c r="Q14" s="26"/>
    </row>
    <row r="15" spans="1:17">
      <c r="A15" s="3">
        <v>42667</v>
      </c>
      <c r="B15" s="428" t="s">
        <v>18</v>
      </c>
      <c r="C15" s="435">
        <v>2</v>
      </c>
      <c r="D15" s="4">
        <v>8</v>
      </c>
      <c r="E15" s="434">
        <f t="shared" si="0"/>
        <v>6</v>
      </c>
      <c r="F15" s="435"/>
      <c r="G15" s="4"/>
      <c r="H15" s="434"/>
      <c r="I15" s="435"/>
      <c r="J15" s="4"/>
      <c r="K15" s="434"/>
      <c r="L15" s="431">
        <v>50</v>
      </c>
      <c r="M15" s="4">
        <v>50</v>
      </c>
      <c r="N15" s="35" t="str">
        <f t="shared" si="1"/>
        <v>Pass</v>
      </c>
      <c r="O15" s="25">
        <v>1400</v>
      </c>
      <c r="P15" s="26" t="s">
        <v>21</v>
      </c>
      <c r="Q15" s="26"/>
    </row>
    <row r="16" spans="1:17">
      <c r="A16" s="3">
        <v>42681</v>
      </c>
      <c r="B16" s="428" t="s">
        <v>18</v>
      </c>
      <c r="C16" s="435">
        <v>18</v>
      </c>
      <c r="D16" s="4">
        <v>23</v>
      </c>
      <c r="E16" s="434">
        <f t="shared" si="0"/>
        <v>5</v>
      </c>
      <c r="F16" s="435"/>
      <c r="G16" s="4"/>
      <c r="H16" s="434"/>
      <c r="I16" s="435"/>
      <c r="J16" s="4"/>
      <c r="K16" s="434"/>
      <c r="L16" s="431">
        <v>50</v>
      </c>
      <c r="M16" s="4">
        <v>50</v>
      </c>
      <c r="N16" s="35" t="str">
        <f t="shared" si="1"/>
        <v>Pass</v>
      </c>
      <c r="O16" s="25">
        <v>1428</v>
      </c>
      <c r="P16" s="26"/>
      <c r="Q16" s="26"/>
    </row>
    <row r="17" spans="1:17">
      <c r="A17" s="3">
        <v>42682</v>
      </c>
      <c r="B17" s="428" t="s">
        <v>18</v>
      </c>
      <c r="C17" s="435">
        <v>3</v>
      </c>
      <c r="D17" s="4">
        <v>4</v>
      </c>
      <c r="E17" s="434">
        <f t="shared" si="0"/>
        <v>1</v>
      </c>
      <c r="F17" s="435"/>
      <c r="G17" s="4"/>
      <c r="H17" s="434"/>
      <c r="I17" s="435"/>
      <c r="J17" s="4"/>
      <c r="K17" s="434"/>
      <c r="L17" s="431">
        <v>50</v>
      </c>
      <c r="M17" s="4">
        <v>50</v>
      </c>
      <c r="N17" s="35" t="str">
        <f t="shared" si="1"/>
        <v>Pass</v>
      </c>
      <c r="O17" s="25">
        <v>1400</v>
      </c>
      <c r="P17" s="26" t="s">
        <v>20</v>
      </c>
      <c r="Q17" s="26"/>
    </row>
    <row r="18" spans="1:17">
      <c r="A18" s="3">
        <v>42705</v>
      </c>
      <c r="B18" s="428" t="s">
        <v>18</v>
      </c>
      <c r="C18" s="435">
        <v>22</v>
      </c>
      <c r="D18" s="4">
        <v>42</v>
      </c>
      <c r="E18" s="434">
        <f t="shared" si="0"/>
        <v>20</v>
      </c>
      <c r="F18" s="435"/>
      <c r="G18" s="4"/>
      <c r="H18" s="434"/>
      <c r="I18" s="435"/>
      <c r="J18" s="4"/>
      <c r="K18" s="434"/>
      <c r="L18" s="431">
        <v>50</v>
      </c>
      <c r="M18" s="4">
        <v>50</v>
      </c>
      <c r="N18" s="35" t="str">
        <f t="shared" si="1"/>
        <v>Pass</v>
      </c>
      <c r="O18" s="25">
        <v>1400</v>
      </c>
      <c r="P18" s="26" t="s">
        <v>22</v>
      </c>
      <c r="Q18" s="26"/>
    </row>
    <row r="19" spans="1:17">
      <c r="A19" s="3">
        <v>42709</v>
      </c>
      <c r="B19" s="428" t="s">
        <v>18</v>
      </c>
      <c r="C19" s="435">
        <v>6</v>
      </c>
      <c r="D19" s="4">
        <v>16</v>
      </c>
      <c r="E19" s="434">
        <f t="shared" si="0"/>
        <v>10</v>
      </c>
      <c r="F19" s="435"/>
      <c r="G19" s="4"/>
      <c r="H19" s="434"/>
      <c r="I19" s="435"/>
      <c r="J19" s="4"/>
      <c r="K19" s="434"/>
      <c r="L19" s="431">
        <v>50</v>
      </c>
      <c r="M19" s="4">
        <v>50</v>
      </c>
      <c r="N19" s="35" t="str">
        <f t="shared" si="1"/>
        <v>Pass</v>
      </c>
      <c r="O19" s="25">
        <v>1428</v>
      </c>
      <c r="P19" s="26" t="s">
        <v>20</v>
      </c>
      <c r="Q19" s="26"/>
    </row>
    <row r="20" spans="1:17">
      <c r="A20" s="3">
        <v>42712</v>
      </c>
      <c r="B20" s="428" t="s">
        <v>18</v>
      </c>
      <c r="C20" s="435">
        <v>4</v>
      </c>
      <c r="D20" s="4">
        <v>10</v>
      </c>
      <c r="E20" s="434">
        <f t="shared" si="0"/>
        <v>6</v>
      </c>
      <c r="F20" s="435"/>
      <c r="G20" s="4"/>
      <c r="H20" s="434"/>
      <c r="I20" s="435"/>
      <c r="J20" s="4"/>
      <c r="K20" s="434"/>
      <c r="L20" s="431">
        <v>50</v>
      </c>
      <c r="M20" s="4">
        <v>50</v>
      </c>
      <c r="N20" s="35" t="str">
        <f t="shared" si="1"/>
        <v>Pass</v>
      </c>
      <c r="O20" s="25">
        <v>1428</v>
      </c>
      <c r="P20" s="26" t="s">
        <v>20</v>
      </c>
      <c r="Q20" s="26"/>
    </row>
    <row r="21" spans="1:17">
      <c r="A21" s="3">
        <v>42723</v>
      </c>
      <c r="B21" s="428" t="s">
        <v>18</v>
      </c>
      <c r="C21" s="435">
        <v>6</v>
      </c>
      <c r="D21" s="4">
        <v>8</v>
      </c>
      <c r="E21" s="434">
        <f t="shared" si="0"/>
        <v>2</v>
      </c>
      <c r="F21" s="435"/>
      <c r="G21" s="4"/>
      <c r="H21" s="434"/>
      <c r="I21" s="435"/>
      <c r="J21" s="4"/>
      <c r="K21" s="434"/>
      <c r="L21" s="431">
        <v>50</v>
      </c>
      <c r="M21" s="4">
        <v>50</v>
      </c>
      <c r="N21" s="35" t="str">
        <f t="shared" si="1"/>
        <v>Pass</v>
      </c>
      <c r="O21" s="25">
        <v>1159</v>
      </c>
      <c r="P21" s="26" t="s">
        <v>23</v>
      </c>
      <c r="Q21" s="26"/>
    </row>
    <row r="22" spans="1:17">
      <c r="A22" s="3">
        <v>42726</v>
      </c>
      <c r="B22" s="428" t="s">
        <v>18</v>
      </c>
      <c r="C22" s="435">
        <v>3</v>
      </c>
      <c r="D22" s="4">
        <v>5</v>
      </c>
      <c r="E22" s="434">
        <f t="shared" si="0"/>
        <v>2</v>
      </c>
      <c r="F22" s="435"/>
      <c r="G22" s="4"/>
      <c r="H22" s="434"/>
      <c r="I22" s="435"/>
      <c r="J22" s="4"/>
      <c r="K22" s="434"/>
      <c r="L22" s="431">
        <v>50</v>
      </c>
      <c r="M22" s="4">
        <v>50</v>
      </c>
      <c r="N22" s="35" t="str">
        <f t="shared" si="1"/>
        <v>Pass</v>
      </c>
      <c r="O22" s="25">
        <v>1400</v>
      </c>
      <c r="P22" s="26" t="s">
        <v>24</v>
      </c>
      <c r="Q22" s="26"/>
    </row>
    <row r="23" spans="1:17">
      <c r="A23" s="3">
        <v>42736</v>
      </c>
      <c r="B23" s="428" t="s">
        <v>18</v>
      </c>
      <c r="C23" s="435">
        <v>2</v>
      </c>
      <c r="D23" s="4">
        <v>4</v>
      </c>
      <c r="E23" s="434">
        <f t="shared" si="0"/>
        <v>2</v>
      </c>
      <c r="F23" s="435"/>
      <c r="G23" s="4"/>
      <c r="H23" s="434"/>
      <c r="I23" s="435"/>
      <c r="J23" s="4"/>
      <c r="K23" s="434"/>
      <c r="L23" s="431">
        <v>50</v>
      </c>
      <c r="M23" s="4">
        <v>50</v>
      </c>
      <c r="N23" s="35" t="str">
        <f t="shared" si="1"/>
        <v>Pass</v>
      </c>
      <c r="O23" s="25">
        <v>1428</v>
      </c>
      <c r="P23" s="26" t="s">
        <v>20</v>
      </c>
      <c r="Q23" s="26"/>
    </row>
    <row r="24" spans="1:17">
      <c r="A24" s="3">
        <v>42740</v>
      </c>
      <c r="B24" s="428" t="s">
        <v>18</v>
      </c>
      <c r="C24" s="435">
        <v>2</v>
      </c>
      <c r="D24" s="4">
        <v>2</v>
      </c>
      <c r="E24" s="434">
        <f t="shared" si="0"/>
        <v>0</v>
      </c>
      <c r="F24" s="435"/>
      <c r="G24" s="4"/>
      <c r="H24" s="434"/>
      <c r="I24" s="435"/>
      <c r="J24" s="4"/>
      <c r="K24" s="434"/>
      <c r="L24" s="431">
        <v>50</v>
      </c>
      <c r="M24" s="4">
        <v>50</v>
      </c>
      <c r="N24" s="35" t="str">
        <f t="shared" si="1"/>
        <v>Pass</v>
      </c>
      <c r="O24" s="25">
        <v>1159</v>
      </c>
      <c r="P24" s="26" t="s">
        <v>25</v>
      </c>
      <c r="Q24" s="26"/>
    </row>
    <row r="25" spans="1:17">
      <c r="A25" s="3">
        <v>42744</v>
      </c>
      <c r="B25" s="428" t="s">
        <v>18</v>
      </c>
      <c r="C25" s="435">
        <v>8</v>
      </c>
      <c r="D25" s="4">
        <v>4</v>
      </c>
      <c r="E25" s="434">
        <f t="shared" si="0"/>
        <v>-4</v>
      </c>
      <c r="F25" s="435"/>
      <c r="G25" s="4"/>
      <c r="H25" s="434"/>
      <c r="I25" s="435"/>
      <c r="J25" s="4"/>
      <c r="K25" s="434"/>
      <c r="L25" s="431">
        <v>50</v>
      </c>
      <c r="M25" s="4">
        <v>50</v>
      </c>
      <c r="N25" s="35" t="str">
        <f t="shared" si="1"/>
        <v>Pass</v>
      </c>
      <c r="O25" s="25">
        <v>1159</v>
      </c>
      <c r="P25" s="26" t="s">
        <v>26</v>
      </c>
      <c r="Q25" s="26"/>
    </row>
    <row r="26" spans="1:17">
      <c r="A26" s="3">
        <v>42759</v>
      </c>
      <c r="B26" s="428" t="s">
        <v>18</v>
      </c>
      <c r="C26" s="435">
        <v>16</v>
      </c>
      <c r="D26" s="4">
        <v>9</v>
      </c>
      <c r="E26" s="434">
        <f t="shared" si="0"/>
        <v>-7</v>
      </c>
      <c r="F26" s="435"/>
      <c r="G26" s="4"/>
      <c r="H26" s="434"/>
      <c r="I26" s="435"/>
      <c r="J26" s="4"/>
      <c r="K26" s="434"/>
      <c r="L26" s="431">
        <v>50</v>
      </c>
      <c r="M26" s="4">
        <v>50</v>
      </c>
      <c r="N26" s="35" t="str">
        <f t="shared" si="1"/>
        <v>Pass</v>
      </c>
      <c r="O26" s="25">
        <v>1400</v>
      </c>
      <c r="P26" s="26" t="s">
        <v>90</v>
      </c>
      <c r="Q26" s="26" t="s">
        <v>91</v>
      </c>
    </row>
    <row r="27" spans="1:17">
      <c r="A27" s="3">
        <v>42762</v>
      </c>
      <c r="B27" s="428" t="s">
        <v>18</v>
      </c>
      <c r="C27" s="435">
        <v>31</v>
      </c>
      <c r="D27" s="4">
        <v>28</v>
      </c>
      <c r="E27" s="434">
        <f t="shared" si="0"/>
        <v>-3</v>
      </c>
      <c r="F27" s="435"/>
      <c r="G27" s="4"/>
      <c r="H27" s="434"/>
      <c r="I27" s="435"/>
      <c r="J27" s="4"/>
      <c r="K27" s="434"/>
      <c r="L27" s="431">
        <v>50</v>
      </c>
      <c r="M27" s="4">
        <v>50</v>
      </c>
      <c r="N27" s="35" t="str">
        <f t="shared" si="1"/>
        <v>Pass</v>
      </c>
      <c r="O27" s="25">
        <v>1400</v>
      </c>
      <c r="P27" s="26" t="s">
        <v>27</v>
      </c>
      <c r="Q27" s="26"/>
    </row>
    <row r="28" spans="1:17">
      <c r="A28" s="3">
        <v>42768</v>
      </c>
      <c r="B28" s="428" t="s">
        <v>18</v>
      </c>
      <c r="C28" s="435">
        <v>13</v>
      </c>
      <c r="D28" s="4">
        <v>10</v>
      </c>
      <c r="E28" s="434">
        <f t="shared" si="0"/>
        <v>-3</v>
      </c>
      <c r="F28" s="435"/>
      <c r="G28" s="4"/>
      <c r="H28" s="434"/>
      <c r="I28" s="435"/>
      <c r="J28" s="4"/>
      <c r="K28" s="434"/>
      <c r="L28" s="431">
        <v>50</v>
      </c>
      <c r="M28" s="4">
        <v>50</v>
      </c>
      <c r="N28" s="35" t="str">
        <f t="shared" si="1"/>
        <v>Pass</v>
      </c>
      <c r="O28" s="25">
        <v>1400</v>
      </c>
      <c r="P28" s="26" t="s">
        <v>28</v>
      </c>
      <c r="Q28" s="26"/>
    </row>
    <row r="29" spans="1:17">
      <c r="A29" s="3">
        <v>42772</v>
      </c>
      <c r="B29" s="428" t="s">
        <v>18</v>
      </c>
      <c r="C29" s="435">
        <v>13</v>
      </c>
      <c r="D29" s="4">
        <v>7</v>
      </c>
      <c r="E29" s="434">
        <f t="shared" si="0"/>
        <v>-6</v>
      </c>
      <c r="F29" s="435"/>
      <c r="G29" s="4"/>
      <c r="H29" s="434"/>
      <c r="I29" s="435"/>
      <c r="J29" s="4"/>
      <c r="K29" s="434"/>
      <c r="L29" s="431">
        <v>50</v>
      </c>
      <c r="M29" s="4">
        <v>50</v>
      </c>
      <c r="N29" s="35" t="str">
        <f t="shared" si="1"/>
        <v>Pass</v>
      </c>
      <c r="O29" s="25">
        <v>1400</v>
      </c>
      <c r="P29" s="26" t="s">
        <v>29</v>
      </c>
      <c r="Q29" s="26"/>
    </row>
    <row r="30" spans="1:17">
      <c r="A30" s="3">
        <v>42772</v>
      </c>
      <c r="B30" s="428" t="s">
        <v>18</v>
      </c>
      <c r="C30" s="435">
        <v>8</v>
      </c>
      <c r="D30" s="4">
        <v>25</v>
      </c>
      <c r="E30" s="434">
        <f t="shared" si="0"/>
        <v>17</v>
      </c>
      <c r="F30" s="435"/>
      <c r="G30" s="4"/>
      <c r="H30" s="434"/>
      <c r="I30" s="435"/>
      <c r="J30" s="4"/>
      <c r="K30" s="434"/>
      <c r="L30" s="431">
        <v>50</v>
      </c>
      <c r="M30" s="4">
        <v>50</v>
      </c>
      <c r="N30" s="35" t="str">
        <f t="shared" si="1"/>
        <v>Pass</v>
      </c>
      <c r="O30" s="25">
        <v>1400</v>
      </c>
      <c r="P30" s="26" t="s">
        <v>30</v>
      </c>
      <c r="Q30" s="26"/>
    </row>
    <row r="31" spans="1:17">
      <c r="A31" s="3">
        <v>42775</v>
      </c>
      <c r="B31" s="428" t="s">
        <v>18</v>
      </c>
      <c r="C31" s="435">
        <v>11</v>
      </c>
      <c r="D31" s="4">
        <v>35</v>
      </c>
      <c r="E31" s="434">
        <f t="shared" si="0"/>
        <v>24</v>
      </c>
      <c r="F31" s="435"/>
      <c r="G31" s="4"/>
      <c r="H31" s="434"/>
      <c r="I31" s="435"/>
      <c r="J31" s="4"/>
      <c r="K31" s="434"/>
      <c r="L31" s="431">
        <v>50</v>
      </c>
      <c r="M31" s="4">
        <v>50</v>
      </c>
      <c r="N31" s="35" t="str">
        <f t="shared" si="1"/>
        <v>Pass</v>
      </c>
      <c r="O31" s="25">
        <v>1428</v>
      </c>
      <c r="P31" s="26" t="s">
        <v>20</v>
      </c>
      <c r="Q31" s="26"/>
    </row>
    <row r="32" spans="1:17">
      <c r="A32" s="3">
        <v>42779</v>
      </c>
      <c r="B32" s="428" t="s">
        <v>18</v>
      </c>
      <c r="C32" s="435">
        <v>8</v>
      </c>
      <c r="D32" s="4">
        <v>23</v>
      </c>
      <c r="E32" s="434">
        <f t="shared" si="0"/>
        <v>15</v>
      </c>
      <c r="F32" s="435"/>
      <c r="G32" s="4"/>
      <c r="H32" s="434"/>
      <c r="I32" s="435"/>
      <c r="J32" s="4"/>
      <c r="K32" s="434"/>
      <c r="L32" s="431">
        <v>50</v>
      </c>
      <c r="M32" s="4">
        <v>50</v>
      </c>
      <c r="N32" s="35" t="str">
        <f t="shared" si="1"/>
        <v>Pass</v>
      </c>
      <c r="O32" s="25">
        <v>1400</v>
      </c>
      <c r="P32" s="26" t="s">
        <v>31</v>
      </c>
      <c r="Q32" s="26"/>
    </row>
    <row r="33" spans="1:17">
      <c r="A33" s="3">
        <v>42782</v>
      </c>
      <c r="B33" s="428" t="s">
        <v>18</v>
      </c>
      <c r="C33" s="435">
        <v>10</v>
      </c>
      <c r="D33" s="4">
        <v>9</v>
      </c>
      <c r="E33" s="434">
        <f t="shared" si="0"/>
        <v>-1</v>
      </c>
      <c r="F33" s="435"/>
      <c r="G33" s="4"/>
      <c r="H33" s="434"/>
      <c r="I33" s="435"/>
      <c r="J33" s="4"/>
      <c r="K33" s="434"/>
      <c r="L33" s="431">
        <v>50</v>
      </c>
      <c r="M33" s="4">
        <v>50</v>
      </c>
      <c r="N33" s="35" t="str">
        <f t="shared" si="1"/>
        <v>Pass</v>
      </c>
      <c r="O33" s="25">
        <v>1400</v>
      </c>
      <c r="P33" s="26" t="s">
        <v>32</v>
      </c>
      <c r="Q33" s="26"/>
    </row>
    <row r="34" spans="1:17">
      <c r="A34" s="3">
        <v>42786</v>
      </c>
      <c r="B34" s="428" t="s">
        <v>18</v>
      </c>
      <c r="C34" s="435">
        <v>1</v>
      </c>
      <c r="D34" s="4">
        <v>5</v>
      </c>
      <c r="E34" s="434">
        <f t="shared" si="0"/>
        <v>4</v>
      </c>
      <c r="F34" s="435"/>
      <c r="G34" s="4"/>
      <c r="H34" s="434"/>
      <c r="I34" s="435"/>
      <c r="J34" s="4"/>
      <c r="K34" s="434"/>
      <c r="L34" s="431">
        <v>50</v>
      </c>
      <c r="M34" s="4">
        <v>50</v>
      </c>
      <c r="N34" s="35" t="str">
        <f t="shared" si="1"/>
        <v>Pass</v>
      </c>
      <c r="O34" s="25">
        <v>1400</v>
      </c>
      <c r="P34" s="26" t="s">
        <v>33</v>
      </c>
      <c r="Q34" s="26"/>
    </row>
    <row r="35" spans="1:17">
      <c r="A35" s="3">
        <v>42796</v>
      </c>
      <c r="B35" s="428" t="s">
        <v>18</v>
      </c>
      <c r="C35" s="435">
        <v>9</v>
      </c>
      <c r="D35" s="4">
        <v>26</v>
      </c>
      <c r="E35" s="434">
        <f t="shared" si="0"/>
        <v>17</v>
      </c>
      <c r="F35" s="435"/>
      <c r="G35" s="4"/>
      <c r="H35" s="434"/>
      <c r="I35" s="435"/>
      <c r="J35" s="4"/>
      <c r="K35" s="434"/>
      <c r="L35" s="431">
        <v>50</v>
      </c>
      <c r="M35" s="4">
        <v>50</v>
      </c>
      <c r="N35" s="35" t="str">
        <f t="shared" si="1"/>
        <v>Pass</v>
      </c>
      <c r="O35" s="25">
        <v>1400</v>
      </c>
      <c r="P35" s="26" t="s">
        <v>20</v>
      </c>
      <c r="Q35" s="26"/>
    </row>
    <row r="36" spans="1:17">
      <c r="A36" s="3">
        <v>42800</v>
      </c>
      <c r="B36" s="428" t="s">
        <v>18</v>
      </c>
      <c r="C36" s="435">
        <v>8</v>
      </c>
      <c r="D36" s="4">
        <v>13</v>
      </c>
      <c r="E36" s="434">
        <f t="shared" si="0"/>
        <v>5</v>
      </c>
      <c r="F36" s="435"/>
      <c r="G36" s="4"/>
      <c r="H36" s="434"/>
      <c r="I36" s="435"/>
      <c r="J36" s="4"/>
      <c r="K36" s="434"/>
      <c r="L36" s="431">
        <v>50</v>
      </c>
      <c r="M36" s="4">
        <v>50</v>
      </c>
      <c r="N36" s="35" t="str">
        <f t="shared" si="1"/>
        <v>Pass</v>
      </c>
      <c r="O36" s="25">
        <v>1400</v>
      </c>
      <c r="P36" s="26" t="s">
        <v>34</v>
      </c>
      <c r="Q36" s="26"/>
    </row>
    <row r="37" spans="1:17">
      <c r="A37" s="3">
        <v>42804</v>
      </c>
      <c r="B37" s="428" t="s">
        <v>18</v>
      </c>
      <c r="C37" s="435">
        <v>1</v>
      </c>
      <c r="D37" s="4">
        <v>3</v>
      </c>
      <c r="E37" s="434">
        <f t="shared" si="0"/>
        <v>2</v>
      </c>
      <c r="F37" s="435"/>
      <c r="G37" s="4"/>
      <c r="H37" s="434"/>
      <c r="I37" s="435"/>
      <c r="J37" s="4"/>
      <c r="K37" s="434"/>
      <c r="L37" s="431">
        <v>50</v>
      </c>
      <c r="M37" s="4">
        <v>50</v>
      </c>
      <c r="N37" s="35" t="str">
        <f t="shared" si="1"/>
        <v>Pass</v>
      </c>
      <c r="O37" s="25">
        <v>1400</v>
      </c>
      <c r="P37" s="26" t="s">
        <v>35</v>
      </c>
      <c r="Q37" s="26"/>
    </row>
    <row r="38" spans="1:17">
      <c r="A38" s="3">
        <v>42808</v>
      </c>
      <c r="B38" s="428" t="s">
        <v>18</v>
      </c>
      <c r="C38" s="435">
        <v>11</v>
      </c>
      <c r="D38" s="4">
        <v>8</v>
      </c>
      <c r="E38" s="434">
        <f t="shared" si="0"/>
        <v>-3</v>
      </c>
      <c r="F38" s="435"/>
      <c r="G38" s="4"/>
      <c r="H38" s="434"/>
      <c r="I38" s="435"/>
      <c r="J38" s="4"/>
      <c r="K38" s="434"/>
      <c r="L38" s="431">
        <v>50</v>
      </c>
      <c r="M38" s="4">
        <v>50</v>
      </c>
      <c r="N38" s="35" t="str">
        <f t="shared" si="1"/>
        <v>Pass</v>
      </c>
      <c r="O38" s="25">
        <v>1400</v>
      </c>
      <c r="P38" s="26" t="s">
        <v>36</v>
      </c>
      <c r="Q38" s="26"/>
    </row>
    <row r="39" spans="1:17">
      <c r="A39" s="3">
        <v>42814</v>
      </c>
      <c r="B39" s="428" t="s">
        <v>18</v>
      </c>
      <c r="C39" s="435">
        <v>15</v>
      </c>
      <c r="D39" s="4">
        <v>6</v>
      </c>
      <c r="E39" s="434">
        <f t="shared" si="0"/>
        <v>-9</v>
      </c>
      <c r="F39" s="435"/>
      <c r="G39" s="4"/>
      <c r="H39" s="434"/>
      <c r="I39" s="435"/>
      <c r="J39" s="4"/>
      <c r="K39" s="434"/>
      <c r="L39" s="431">
        <v>50</v>
      </c>
      <c r="M39" s="4">
        <v>50</v>
      </c>
      <c r="N39" s="35" t="str">
        <f t="shared" si="1"/>
        <v>Pass</v>
      </c>
      <c r="O39" s="25">
        <v>1400</v>
      </c>
      <c r="P39" s="26" t="s">
        <v>37</v>
      </c>
      <c r="Q39" s="26"/>
    </row>
    <row r="40" spans="1:17">
      <c r="A40" s="3">
        <v>42817</v>
      </c>
      <c r="B40" s="428" t="s">
        <v>18</v>
      </c>
      <c r="C40" s="435">
        <v>2</v>
      </c>
      <c r="D40" s="4">
        <v>6</v>
      </c>
      <c r="E40" s="434">
        <f t="shared" si="0"/>
        <v>4</v>
      </c>
      <c r="F40" s="435"/>
      <c r="G40" s="4"/>
      <c r="H40" s="434"/>
      <c r="I40" s="435"/>
      <c r="J40" s="4"/>
      <c r="K40" s="434"/>
      <c r="L40" s="431">
        <v>50</v>
      </c>
      <c r="M40" s="4">
        <v>50</v>
      </c>
      <c r="N40" s="35" t="str">
        <f t="shared" si="1"/>
        <v>Pass</v>
      </c>
      <c r="O40" s="25">
        <v>1428</v>
      </c>
      <c r="P40" s="26"/>
      <c r="Q40" s="26"/>
    </row>
    <row r="41" spans="1:17">
      <c r="A41" s="3">
        <v>42832</v>
      </c>
      <c r="B41" s="428" t="s">
        <v>18</v>
      </c>
      <c r="C41" s="435">
        <v>20</v>
      </c>
      <c r="D41" s="4">
        <v>21</v>
      </c>
      <c r="E41" s="434">
        <f t="shared" si="0"/>
        <v>1</v>
      </c>
      <c r="F41" s="435"/>
      <c r="G41" s="4"/>
      <c r="H41" s="434"/>
      <c r="I41" s="435"/>
      <c r="J41" s="4"/>
      <c r="K41" s="434"/>
      <c r="L41" s="431">
        <v>50</v>
      </c>
      <c r="M41" s="4">
        <v>50</v>
      </c>
      <c r="N41" s="35" t="str">
        <f t="shared" si="1"/>
        <v>Pass</v>
      </c>
      <c r="O41" s="25">
        <v>1400</v>
      </c>
      <c r="P41" s="26" t="s">
        <v>20</v>
      </c>
      <c r="Q41" s="26"/>
    </row>
    <row r="42" spans="1:17">
      <c r="A42" s="3">
        <v>42835</v>
      </c>
      <c r="B42" s="428" t="s">
        <v>18</v>
      </c>
      <c r="C42" s="435">
        <v>20</v>
      </c>
      <c r="D42" s="4">
        <v>23</v>
      </c>
      <c r="E42" s="434">
        <f t="shared" si="0"/>
        <v>3</v>
      </c>
      <c r="F42" s="435"/>
      <c r="G42" s="4"/>
      <c r="H42" s="434"/>
      <c r="I42" s="435"/>
      <c r="J42" s="4"/>
      <c r="K42" s="434"/>
      <c r="L42" s="431">
        <v>50</v>
      </c>
      <c r="M42" s="4">
        <v>50</v>
      </c>
      <c r="N42" s="35" t="str">
        <f t="shared" si="1"/>
        <v>Pass</v>
      </c>
      <c r="O42" s="25">
        <v>1400</v>
      </c>
      <c r="P42" s="26" t="s">
        <v>20</v>
      </c>
      <c r="Q42" s="26"/>
    </row>
    <row r="43" spans="1:17">
      <c r="A43" s="3">
        <v>42843</v>
      </c>
      <c r="B43" s="428" t="s">
        <v>18</v>
      </c>
      <c r="C43" s="435">
        <v>5</v>
      </c>
      <c r="D43" s="4">
        <v>7</v>
      </c>
      <c r="E43" s="434">
        <f t="shared" si="0"/>
        <v>2</v>
      </c>
      <c r="F43" s="435"/>
      <c r="G43" s="4"/>
      <c r="H43" s="434"/>
      <c r="I43" s="435"/>
      <c r="J43" s="4"/>
      <c r="K43" s="434"/>
      <c r="L43" s="431">
        <v>50</v>
      </c>
      <c r="M43" s="4">
        <v>50</v>
      </c>
      <c r="N43" s="35" t="str">
        <f t="shared" si="1"/>
        <v>Pass</v>
      </c>
      <c r="O43" s="25">
        <v>1159</v>
      </c>
      <c r="P43" s="26" t="s">
        <v>20</v>
      </c>
      <c r="Q43" s="26"/>
    </row>
    <row r="44" spans="1:17">
      <c r="A44" s="3">
        <v>42849</v>
      </c>
      <c r="B44" s="428" t="s">
        <v>18</v>
      </c>
      <c r="C44" s="435">
        <v>14</v>
      </c>
      <c r="D44" s="4">
        <v>15</v>
      </c>
      <c r="E44" s="434">
        <f t="shared" si="0"/>
        <v>1</v>
      </c>
      <c r="F44" s="435"/>
      <c r="G44" s="4"/>
      <c r="H44" s="434"/>
      <c r="I44" s="435"/>
      <c r="J44" s="4"/>
      <c r="K44" s="434"/>
      <c r="L44" s="431">
        <v>50</v>
      </c>
      <c r="M44" s="4">
        <v>50</v>
      </c>
      <c r="N44" s="35" t="str">
        <f t="shared" si="1"/>
        <v>Pass</v>
      </c>
      <c r="O44" s="25">
        <v>121</v>
      </c>
      <c r="P44" s="26" t="s">
        <v>38</v>
      </c>
      <c r="Q44" s="26"/>
    </row>
    <row r="45" spans="1:17">
      <c r="A45" s="3">
        <v>42853</v>
      </c>
      <c r="B45" s="428" t="s">
        <v>18</v>
      </c>
      <c r="C45" s="435">
        <v>38</v>
      </c>
      <c r="D45" s="4">
        <v>39</v>
      </c>
      <c r="E45" s="434">
        <f t="shared" si="0"/>
        <v>1</v>
      </c>
      <c r="F45" s="435"/>
      <c r="G45" s="4"/>
      <c r="H45" s="434"/>
      <c r="I45" s="435"/>
      <c r="J45" s="4"/>
      <c r="K45" s="434"/>
      <c r="L45" s="431">
        <v>50</v>
      </c>
      <c r="M45" s="4">
        <v>50</v>
      </c>
      <c r="N45" s="35" t="str">
        <f t="shared" si="1"/>
        <v>Pass</v>
      </c>
      <c r="O45" s="25">
        <v>121</v>
      </c>
      <c r="P45" s="26" t="s">
        <v>38</v>
      </c>
      <c r="Q45" s="26"/>
    </row>
    <row r="46" spans="1:17">
      <c r="A46" s="3">
        <v>42856</v>
      </c>
      <c r="B46" s="428" t="s">
        <v>18</v>
      </c>
      <c r="C46" s="435">
        <v>17</v>
      </c>
      <c r="D46" s="4">
        <v>36</v>
      </c>
      <c r="E46" s="434">
        <f t="shared" si="0"/>
        <v>19</v>
      </c>
      <c r="F46" s="435"/>
      <c r="G46" s="4"/>
      <c r="H46" s="434"/>
      <c r="I46" s="435"/>
      <c r="J46" s="4"/>
      <c r="K46" s="434"/>
      <c r="L46" s="431">
        <v>50</v>
      </c>
      <c r="M46" s="4">
        <v>50</v>
      </c>
      <c r="N46" s="35" t="str">
        <f t="shared" si="1"/>
        <v>Pass</v>
      </c>
      <c r="O46" s="25">
        <v>1428</v>
      </c>
      <c r="P46" s="26" t="s">
        <v>20</v>
      </c>
      <c r="Q46" s="26"/>
    </row>
    <row r="47" spans="1:17">
      <c r="A47" s="3">
        <v>42870</v>
      </c>
      <c r="B47" s="428" t="s">
        <v>18</v>
      </c>
      <c r="C47" s="435">
        <v>1</v>
      </c>
      <c r="D47" s="4">
        <v>29</v>
      </c>
      <c r="E47" s="434">
        <f t="shared" si="0"/>
        <v>28</v>
      </c>
      <c r="F47" s="435"/>
      <c r="G47" s="4"/>
      <c r="H47" s="434"/>
      <c r="I47" s="435"/>
      <c r="J47" s="4"/>
      <c r="K47" s="434"/>
      <c r="L47" s="431">
        <v>50</v>
      </c>
      <c r="M47" s="4">
        <v>50</v>
      </c>
      <c r="N47" s="35" t="str">
        <f t="shared" si="1"/>
        <v>Pass</v>
      </c>
      <c r="O47" s="25">
        <v>121</v>
      </c>
      <c r="P47" s="26" t="s">
        <v>39</v>
      </c>
      <c r="Q47" s="26"/>
    </row>
    <row r="48" spans="1:17">
      <c r="A48" s="3">
        <v>42877</v>
      </c>
      <c r="B48" s="428" t="s">
        <v>18</v>
      </c>
      <c r="C48" s="435">
        <v>35</v>
      </c>
      <c r="D48" s="4">
        <v>32</v>
      </c>
      <c r="E48" s="434">
        <f t="shared" si="0"/>
        <v>-3</v>
      </c>
      <c r="F48" s="435"/>
      <c r="G48" s="4"/>
      <c r="H48" s="434"/>
      <c r="I48" s="435"/>
      <c r="J48" s="4"/>
      <c r="K48" s="434"/>
      <c r="L48" s="431">
        <v>50</v>
      </c>
      <c r="M48" s="4">
        <v>50</v>
      </c>
      <c r="N48" s="35" t="str">
        <f t="shared" si="1"/>
        <v>Pass</v>
      </c>
      <c r="O48" s="25">
        <v>121</v>
      </c>
      <c r="P48" s="26" t="s">
        <v>40</v>
      </c>
      <c r="Q48" s="26"/>
    </row>
    <row r="49" spans="1:17">
      <c r="A49" s="3">
        <v>42888</v>
      </c>
      <c r="B49" s="428" t="s">
        <v>18</v>
      </c>
      <c r="C49" s="435">
        <v>2</v>
      </c>
      <c r="D49" s="4">
        <v>4</v>
      </c>
      <c r="E49" s="434">
        <f t="shared" si="0"/>
        <v>2</v>
      </c>
      <c r="F49" s="435"/>
      <c r="G49" s="4"/>
      <c r="H49" s="434"/>
      <c r="I49" s="435"/>
      <c r="J49" s="4"/>
      <c r="K49" s="434"/>
      <c r="L49" s="431">
        <v>50</v>
      </c>
      <c r="M49" s="4">
        <v>50</v>
      </c>
      <c r="N49" s="35" t="str">
        <f t="shared" si="1"/>
        <v>Pass</v>
      </c>
      <c r="O49" s="25" t="s">
        <v>41</v>
      </c>
      <c r="P49" s="26" t="s">
        <v>42</v>
      </c>
      <c r="Q49" s="26"/>
    </row>
    <row r="50" spans="1:17">
      <c r="A50" s="3">
        <v>42893</v>
      </c>
      <c r="B50" s="428" t="s">
        <v>18</v>
      </c>
      <c r="C50" s="435">
        <v>4</v>
      </c>
      <c r="D50" s="4">
        <v>6</v>
      </c>
      <c r="E50" s="434">
        <f t="shared" si="0"/>
        <v>2</v>
      </c>
      <c r="F50" s="435"/>
      <c r="G50" s="4"/>
      <c r="H50" s="434"/>
      <c r="I50" s="435"/>
      <c r="J50" s="4"/>
      <c r="K50" s="434"/>
      <c r="L50" s="431">
        <v>50</v>
      </c>
      <c r="M50" s="4">
        <v>50</v>
      </c>
      <c r="N50" s="35" t="str">
        <f t="shared" si="1"/>
        <v>Pass</v>
      </c>
      <c r="O50" s="25">
        <v>1159</v>
      </c>
      <c r="P50" s="26" t="s">
        <v>42</v>
      </c>
      <c r="Q50" s="26"/>
    </row>
    <row r="51" spans="1:17">
      <c r="A51" s="3">
        <v>42909</v>
      </c>
      <c r="B51" s="428" t="s">
        <v>18</v>
      </c>
      <c r="C51" s="435">
        <v>5</v>
      </c>
      <c r="D51" s="4">
        <v>9</v>
      </c>
      <c r="E51" s="434">
        <f t="shared" si="0"/>
        <v>4</v>
      </c>
      <c r="F51" s="435"/>
      <c r="G51" s="4"/>
      <c r="H51" s="434"/>
      <c r="I51" s="435"/>
      <c r="J51" s="4"/>
      <c r="K51" s="434"/>
      <c r="L51" s="431">
        <v>50</v>
      </c>
      <c r="M51" s="4">
        <v>50</v>
      </c>
      <c r="N51" s="35" t="str">
        <f t="shared" si="1"/>
        <v>Pass</v>
      </c>
      <c r="O51" s="25">
        <v>1160</v>
      </c>
      <c r="P51" s="26" t="s">
        <v>42</v>
      </c>
      <c r="Q51" s="26"/>
    </row>
    <row r="52" spans="1:17">
      <c r="A52" s="3">
        <v>42923</v>
      </c>
      <c r="B52" s="428" t="s">
        <v>18</v>
      </c>
      <c r="C52" s="435">
        <v>19</v>
      </c>
      <c r="D52" s="4">
        <v>25</v>
      </c>
      <c r="E52" s="434">
        <f t="shared" si="0"/>
        <v>6</v>
      </c>
      <c r="F52" s="435"/>
      <c r="G52" s="4"/>
      <c r="H52" s="434"/>
      <c r="I52" s="435"/>
      <c r="J52" s="4"/>
      <c r="K52" s="434"/>
      <c r="L52" s="431">
        <v>50</v>
      </c>
      <c r="M52" s="4">
        <v>50</v>
      </c>
      <c r="N52" s="35" t="str">
        <f t="shared" si="1"/>
        <v>Pass</v>
      </c>
      <c r="O52" s="25">
        <v>1428</v>
      </c>
      <c r="P52" s="26" t="s">
        <v>42</v>
      </c>
      <c r="Q52" s="26"/>
    </row>
    <row r="53" spans="1:17">
      <c r="A53" s="3">
        <v>42926</v>
      </c>
      <c r="B53" s="428" t="s">
        <v>18</v>
      </c>
      <c r="C53" s="435">
        <v>8</v>
      </c>
      <c r="D53" s="4">
        <v>12</v>
      </c>
      <c r="E53" s="434">
        <f t="shared" si="0"/>
        <v>4</v>
      </c>
      <c r="F53" s="435"/>
      <c r="G53" s="4"/>
      <c r="H53" s="434"/>
      <c r="I53" s="435"/>
      <c r="J53" s="4"/>
      <c r="K53" s="434"/>
      <c r="L53" s="431">
        <v>50</v>
      </c>
      <c r="M53" s="4">
        <v>50</v>
      </c>
      <c r="N53" s="35" t="str">
        <f t="shared" si="1"/>
        <v>Pass</v>
      </c>
      <c r="O53" s="25">
        <v>121</v>
      </c>
      <c r="P53" s="26" t="s">
        <v>42</v>
      </c>
      <c r="Q53" s="26"/>
    </row>
    <row r="54" spans="1:17">
      <c r="A54" s="3">
        <v>42933</v>
      </c>
      <c r="B54" s="428" t="s">
        <v>18</v>
      </c>
      <c r="C54" s="435">
        <v>1</v>
      </c>
      <c r="D54" s="4">
        <v>14</v>
      </c>
      <c r="E54" s="434">
        <f t="shared" si="0"/>
        <v>13</v>
      </c>
      <c r="F54" s="435"/>
      <c r="G54" s="4"/>
      <c r="H54" s="434"/>
      <c r="I54" s="435"/>
      <c r="J54" s="4"/>
      <c r="K54" s="434"/>
      <c r="L54" s="431">
        <v>50</v>
      </c>
      <c r="M54" s="4">
        <v>50</v>
      </c>
      <c r="N54" s="35" t="str">
        <f t="shared" si="1"/>
        <v>Pass</v>
      </c>
      <c r="O54" s="25">
        <v>1335</v>
      </c>
      <c r="P54" s="26" t="s">
        <v>42</v>
      </c>
      <c r="Q54" s="26"/>
    </row>
    <row r="55" spans="1:17">
      <c r="A55" s="3">
        <v>42940</v>
      </c>
      <c r="B55" s="428" t="s">
        <v>18</v>
      </c>
      <c r="C55" s="435">
        <v>3</v>
      </c>
      <c r="D55" s="4">
        <v>9</v>
      </c>
      <c r="E55" s="434">
        <f t="shared" si="0"/>
        <v>6</v>
      </c>
      <c r="F55" s="435"/>
      <c r="G55" s="4"/>
      <c r="H55" s="434"/>
      <c r="I55" s="435"/>
      <c r="J55" s="4"/>
      <c r="K55" s="434"/>
      <c r="L55" s="431">
        <v>50</v>
      </c>
      <c r="M55" s="4">
        <v>50</v>
      </c>
      <c r="N55" s="35" t="str">
        <f t="shared" si="1"/>
        <v>Pass</v>
      </c>
      <c r="O55" s="25">
        <v>1159</v>
      </c>
      <c r="P55" s="26" t="s">
        <v>75</v>
      </c>
      <c r="Q55" s="26"/>
    </row>
    <row r="56" spans="1:17">
      <c r="A56" s="3">
        <v>42947</v>
      </c>
      <c r="B56" s="428" t="s">
        <v>18</v>
      </c>
      <c r="C56" s="435">
        <v>7</v>
      </c>
      <c r="D56" s="4">
        <v>18</v>
      </c>
      <c r="E56" s="434">
        <f t="shared" si="0"/>
        <v>11</v>
      </c>
      <c r="F56" s="435"/>
      <c r="G56" s="4"/>
      <c r="H56" s="434"/>
      <c r="I56" s="435"/>
      <c r="J56" s="4"/>
      <c r="K56" s="434"/>
      <c r="L56" s="431">
        <v>50</v>
      </c>
      <c r="M56" s="4">
        <v>50</v>
      </c>
      <c r="N56" s="35" t="str">
        <f t="shared" si="1"/>
        <v>Pass</v>
      </c>
      <c r="O56" s="25">
        <v>1159</v>
      </c>
      <c r="P56" s="26" t="s">
        <v>76</v>
      </c>
      <c r="Q56" s="26"/>
    </row>
    <row r="57" spans="1:17">
      <c r="A57" s="3">
        <v>42950</v>
      </c>
      <c r="B57" s="428" t="s">
        <v>18</v>
      </c>
      <c r="C57" s="435">
        <v>19</v>
      </c>
      <c r="D57" s="4">
        <v>25</v>
      </c>
      <c r="E57" s="434">
        <f t="shared" si="0"/>
        <v>6</v>
      </c>
      <c r="F57" s="435"/>
      <c r="G57" s="4"/>
      <c r="H57" s="434"/>
      <c r="I57" s="435"/>
      <c r="J57" s="4"/>
      <c r="K57" s="434"/>
      <c r="L57" s="431">
        <v>50</v>
      </c>
      <c r="M57" s="4">
        <v>50</v>
      </c>
      <c r="N57" s="35" t="str">
        <f t="shared" si="1"/>
        <v>Pass</v>
      </c>
      <c r="O57" s="25">
        <v>1159</v>
      </c>
      <c r="P57" s="26" t="s">
        <v>77</v>
      </c>
      <c r="Q57" s="26"/>
    </row>
    <row r="58" spans="1:17">
      <c r="A58" s="3">
        <v>42956</v>
      </c>
      <c r="B58" s="428" t="s">
        <v>18</v>
      </c>
      <c r="C58" s="435">
        <v>15</v>
      </c>
      <c r="D58" s="4">
        <v>11</v>
      </c>
      <c r="E58" s="434">
        <f t="shared" si="0"/>
        <v>-4</v>
      </c>
      <c r="F58" s="435"/>
      <c r="G58" s="4"/>
      <c r="H58" s="434"/>
      <c r="I58" s="435"/>
      <c r="J58" s="4"/>
      <c r="K58" s="434"/>
      <c r="L58" s="431">
        <v>50</v>
      </c>
      <c r="M58" s="4">
        <v>50</v>
      </c>
      <c r="N58" s="35" t="str">
        <f t="shared" si="1"/>
        <v>Pass</v>
      </c>
      <c r="O58" s="25">
        <v>1159</v>
      </c>
      <c r="P58" s="26" t="s">
        <v>78</v>
      </c>
      <c r="Q58" s="26"/>
    </row>
    <row r="59" spans="1:17">
      <c r="A59" s="3">
        <v>42961</v>
      </c>
      <c r="B59" s="428" t="s">
        <v>18</v>
      </c>
      <c r="C59" s="435">
        <v>11</v>
      </c>
      <c r="D59" s="4">
        <v>11</v>
      </c>
      <c r="E59" s="434">
        <f t="shared" si="0"/>
        <v>0</v>
      </c>
      <c r="F59" s="435"/>
      <c r="G59" s="4"/>
      <c r="H59" s="434"/>
      <c r="I59" s="435"/>
      <c r="J59" s="4"/>
      <c r="K59" s="434"/>
      <c r="L59" s="431">
        <v>50</v>
      </c>
      <c r="M59" s="4">
        <v>50</v>
      </c>
      <c r="N59" s="35" t="str">
        <f t="shared" si="1"/>
        <v>Pass</v>
      </c>
      <c r="O59" s="25">
        <v>1335</v>
      </c>
      <c r="P59" s="26" t="s">
        <v>79</v>
      </c>
      <c r="Q59" s="26"/>
    </row>
    <row r="60" spans="1:17">
      <c r="A60" s="3">
        <v>42970</v>
      </c>
      <c r="B60" s="428" t="s">
        <v>18</v>
      </c>
      <c r="C60" s="435">
        <v>15</v>
      </c>
      <c r="D60" s="4">
        <v>26</v>
      </c>
      <c r="E60" s="434">
        <f t="shared" si="0"/>
        <v>11</v>
      </c>
      <c r="F60" s="435"/>
      <c r="G60" s="4"/>
      <c r="H60" s="434"/>
      <c r="I60" s="435"/>
      <c r="J60" s="4"/>
      <c r="K60" s="434"/>
      <c r="L60" s="431">
        <v>50</v>
      </c>
      <c r="M60" s="4">
        <v>50</v>
      </c>
      <c r="N60" s="35" t="str">
        <f t="shared" si="1"/>
        <v>Pass</v>
      </c>
      <c r="O60" s="25">
        <v>121</v>
      </c>
      <c r="P60" s="26" t="s">
        <v>80</v>
      </c>
      <c r="Q60" s="26"/>
    </row>
    <row r="61" spans="1:17">
      <c r="A61" s="3">
        <v>42978</v>
      </c>
      <c r="B61" s="428" t="s">
        <v>18</v>
      </c>
      <c r="C61" s="435">
        <v>22</v>
      </c>
      <c r="D61" s="4">
        <v>38</v>
      </c>
      <c r="E61" s="434">
        <f t="shared" si="0"/>
        <v>16</v>
      </c>
      <c r="F61" s="435"/>
      <c r="G61" s="4"/>
      <c r="H61" s="434"/>
      <c r="I61" s="435"/>
      <c r="J61" s="4"/>
      <c r="K61" s="434"/>
      <c r="L61" s="431">
        <v>50</v>
      </c>
      <c r="M61" s="4">
        <v>50</v>
      </c>
      <c r="N61" s="35" t="str">
        <f t="shared" si="1"/>
        <v>Pass</v>
      </c>
      <c r="O61" s="25">
        <v>1428</v>
      </c>
      <c r="P61" s="26" t="s">
        <v>20</v>
      </c>
      <c r="Q61" s="26"/>
    </row>
    <row r="62" spans="1:17">
      <c r="A62" s="3">
        <v>42983</v>
      </c>
      <c r="B62" s="428" t="s">
        <v>18</v>
      </c>
      <c r="C62" s="435">
        <v>11</v>
      </c>
      <c r="D62" s="4">
        <v>13</v>
      </c>
      <c r="E62" s="434">
        <f t="shared" si="0"/>
        <v>2</v>
      </c>
      <c r="F62" s="435"/>
      <c r="G62" s="4"/>
      <c r="H62" s="434"/>
      <c r="I62" s="435"/>
      <c r="J62" s="4"/>
      <c r="K62" s="434"/>
      <c r="L62" s="431">
        <v>50</v>
      </c>
      <c r="M62" s="4">
        <v>50</v>
      </c>
      <c r="N62" s="35" t="str">
        <f t="shared" si="1"/>
        <v>Pass</v>
      </c>
      <c r="O62" s="25">
        <v>1335</v>
      </c>
      <c r="P62" s="26"/>
      <c r="Q62" s="26"/>
    </row>
    <row r="63" spans="1:17">
      <c r="A63" s="3">
        <v>42995</v>
      </c>
      <c r="B63" s="428" t="s">
        <v>18</v>
      </c>
      <c r="C63" s="435">
        <v>14</v>
      </c>
      <c r="D63" s="4">
        <v>21</v>
      </c>
      <c r="E63" s="434">
        <f t="shared" si="0"/>
        <v>7</v>
      </c>
      <c r="F63" s="435"/>
      <c r="G63" s="4"/>
      <c r="H63" s="434"/>
      <c r="I63" s="435"/>
      <c r="J63" s="4"/>
      <c r="K63" s="434"/>
      <c r="L63" s="431">
        <v>50</v>
      </c>
      <c r="M63" s="4">
        <v>50</v>
      </c>
      <c r="N63" s="35" t="str">
        <f t="shared" si="1"/>
        <v>Pass</v>
      </c>
      <c r="O63" s="25">
        <v>121</v>
      </c>
      <c r="P63" s="26" t="s">
        <v>81</v>
      </c>
      <c r="Q63" s="26"/>
    </row>
    <row r="64" spans="1:17">
      <c r="A64" s="3">
        <v>43001</v>
      </c>
      <c r="B64" s="428" t="s">
        <v>18</v>
      </c>
      <c r="C64" s="435">
        <v>5</v>
      </c>
      <c r="D64" s="4">
        <v>18</v>
      </c>
      <c r="E64" s="434">
        <f t="shared" si="0"/>
        <v>13</v>
      </c>
      <c r="F64" s="435"/>
      <c r="G64" s="4"/>
      <c r="H64" s="434"/>
      <c r="I64" s="435"/>
      <c r="J64" s="4"/>
      <c r="K64" s="434"/>
      <c r="L64" s="431">
        <v>50</v>
      </c>
      <c r="M64" s="4">
        <v>50</v>
      </c>
      <c r="N64" s="35" t="str">
        <f t="shared" si="1"/>
        <v>Pass</v>
      </c>
      <c r="O64" s="25">
        <v>64</v>
      </c>
      <c r="P64" s="26"/>
      <c r="Q64" s="26"/>
    </row>
    <row r="65" spans="1:17">
      <c r="A65" s="3">
        <v>43005</v>
      </c>
      <c r="B65" s="428" t="s">
        <v>18</v>
      </c>
      <c r="C65" s="435">
        <v>13</v>
      </c>
      <c r="D65" s="4">
        <v>26</v>
      </c>
      <c r="E65" s="434">
        <f t="shared" si="0"/>
        <v>13</v>
      </c>
      <c r="F65" s="435"/>
      <c r="G65" s="4"/>
      <c r="H65" s="434"/>
      <c r="I65" s="435"/>
      <c r="J65" s="4"/>
      <c r="K65" s="434"/>
      <c r="L65" s="431">
        <v>50</v>
      </c>
      <c r="M65" s="4">
        <v>50</v>
      </c>
      <c r="N65" s="35" t="str">
        <f t="shared" si="1"/>
        <v>Pass</v>
      </c>
      <c r="O65" s="25">
        <v>64</v>
      </c>
      <c r="P65" s="26" t="s">
        <v>38</v>
      </c>
      <c r="Q65" s="26"/>
    </row>
    <row r="66" spans="1:17">
      <c r="A66" s="3">
        <v>43012</v>
      </c>
      <c r="B66" s="428" t="s">
        <v>18</v>
      </c>
      <c r="C66" s="435">
        <v>2</v>
      </c>
      <c r="D66" s="4">
        <v>8</v>
      </c>
      <c r="E66" s="434">
        <f t="shared" si="0"/>
        <v>6</v>
      </c>
      <c r="F66" s="435"/>
      <c r="G66" s="4"/>
      <c r="H66" s="434"/>
      <c r="I66" s="435"/>
      <c r="J66" s="4"/>
      <c r="K66" s="434"/>
      <c r="L66" s="431">
        <v>50</v>
      </c>
      <c r="M66" s="4">
        <v>50</v>
      </c>
      <c r="N66" s="35" t="str">
        <f t="shared" si="1"/>
        <v>Pass</v>
      </c>
      <c r="O66" s="25">
        <v>1428</v>
      </c>
      <c r="P66" s="26"/>
      <c r="Q66" s="26"/>
    </row>
    <row r="67" spans="1:17">
      <c r="A67" s="3">
        <v>43017</v>
      </c>
      <c r="B67" s="428" t="s">
        <v>18</v>
      </c>
      <c r="C67" s="435">
        <v>8</v>
      </c>
      <c r="D67" s="4">
        <v>8</v>
      </c>
      <c r="E67" s="434">
        <f t="shared" si="0"/>
        <v>0</v>
      </c>
      <c r="F67" s="435"/>
      <c r="G67" s="4"/>
      <c r="H67" s="434"/>
      <c r="I67" s="435"/>
      <c r="J67" s="4"/>
      <c r="K67" s="434"/>
      <c r="L67" s="431">
        <v>50</v>
      </c>
      <c r="M67" s="4">
        <v>50</v>
      </c>
      <c r="N67" s="35" t="str">
        <f t="shared" si="1"/>
        <v>Pass</v>
      </c>
      <c r="O67" s="25">
        <v>1428</v>
      </c>
      <c r="P67" s="26"/>
      <c r="Q67" s="26"/>
    </row>
    <row r="68" spans="1:17">
      <c r="A68" s="3">
        <v>43020</v>
      </c>
      <c r="B68" s="428" t="s">
        <v>18</v>
      </c>
      <c r="C68" s="435">
        <v>2</v>
      </c>
      <c r="D68" s="4">
        <v>6</v>
      </c>
      <c r="E68" s="434">
        <f t="shared" si="0"/>
        <v>4</v>
      </c>
      <c r="F68" s="435"/>
      <c r="G68" s="4"/>
      <c r="H68" s="434"/>
      <c r="I68" s="435"/>
      <c r="J68" s="4"/>
      <c r="K68" s="434"/>
      <c r="L68" s="431">
        <v>50</v>
      </c>
      <c r="M68" s="4">
        <v>50</v>
      </c>
      <c r="N68" s="35" t="str">
        <f t="shared" si="1"/>
        <v>Pass</v>
      </c>
      <c r="O68" s="25">
        <v>1428</v>
      </c>
      <c r="P68" s="26"/>
      <c r="Q68" s="26"/>
    </row>
    <row r="69" spans="1:17">
      <c r="A69" s="3">
        <v>43024</v>
      </c>
      <c r="B69" s="428" t="s">
        <v>18</v>
      </c>
      <c r="C69" s="435">
        <v>8</v>
      </c>
      <c r="D69" s="4">
        <v>6</v>
      </c>
      <c r="E69" s="434">
        <f t="shared" si="0"/>
        <v>-2</v>
      </c>
      <c r="F69" s="435"/>
      <c r="G69" s="4"/>
      <c r="H69" s="434"/>
      <c r="I69" s="435"/>
      <c r="J69" s="4"/>
      <c r="K69" s="434"/>
      <c r="L69" s="431">
        <v>50</v>
      </c>
      <c r="M69" s="4">
        <v>50</v>
      </c>
      <c r="N69" s="35" t="str">
        <f t="shared" si="1"/>
        <v>Pass</v>
      </c>
      <c r="O69" s="25">
        <v>1335</v>
      </c>
      <c r="P69" s="26"/>
      <c r="Q69" s="26"/>
    </row>
    <row r="70" spans="1:17">
      <c r="A70" s="3">
        <v>43031</v>
      </c>
      <c r="B70" s="428" t="s">
        <v>18</v>
      </c>
      <c r="C70" s="435">
        <v>11</v>
      </c>
      <c r="D70" s="4">
        <v>21</v>
      </c>
      <c r="E70" s="434">
        <f t="shared" si="0"/>
        <v>10</v>
      </c>
      <c r="F70" s="435"/>
      <c r="G70" s="4"/>
      <c r="H70" s="434"/>
      <c r="I70" s="435"/>
      <c r="J70" s="4"/>
      <c r="K70" s="434"/>
      <c r="L70" s="431">
        <v>50</v>
      </c>
      <c r="M70" s="4">
        <v>50</v>
      </c>
      <c r="N70" s="35" t="str">
        <f t="shared" si="1"/>
        <v>Pass</v>
      </c>
      <c r="O70" s="25">
        <v>1159</v>
      </c>
      <c r="P70" s="26" t="s">
        <v>20</v>
      </c>
      <c r="Q70" s="26"/>
    </row>
    <row r="71" spans="1:17">
      <c r="A71" s="3">
        <v>43034</v>
      </c>
      <c r="B71" s="428" t="s">
        <v>18</v>
      </c>
      <c r="C71" s="435">
        <v>9</v>
      </c>
      <c r="D71" s="4">
        <v>9</v>
      </c>
      <c r="E71" s="434">
        <f t="shared" si="0"/>
        <v>0</v>
      </c>
      <c r="F71" s="435"/>
      <c r="G71" s="4"/>
      <c r="H71" s="434"/>
      <c r="I71" s="435"/>
      <c r="J71" s="4"/>
      <c r="K71" s="434"/>
      <c r="L71" s="431">
        <v>50</v>
      </c>
      <c r="M71" s="4">
        <v>50</v>
      </c>
      <c r="N71" s="35" t="str">
        <f t="shared" si="1"/>
        <v>Pass</v>
      </c>
      <c r="O71" s="25">
        <v>1159</v>
      </c>
      <c r="P71" s="26" t="s">
        <v>43</v>
      </c>
      <c r="Q71" s="26"/>
    </row>
    <row r="72" spans="1:17">
      <c r="A72" s="3">
        <v>43038</v>
      </c>
      <c r="B72" s="428" t="s">
        <v>18</v>
      </c>
      <c r="C72" s="435">
        <v>7</v>
      </c>
      <c r="D72" s="4">
        <v>4</v>
      </c>
      <c r="E72" s="434">
        <f t="shared" si="0"/>
        <v>-3</v>
      </c>
      <c r="F72" s="435"/>
      <c r="G72" s="4"/>
      <c r="H72" s="434"/>
      <c r="I72" s="435"/>
      <c r="J72" s="4"/>
      <c r="K72" s="434"/>
      <c r="L72" s="431">
        <v>50</v>
      </c>
      <c r="M72" s="4">
        <v>50</v>
      </c>
      <c r="N72" s="35" t="str">
        <f t="shared" si="1"/>
        <v>Pass</v>
      </c>
      <c r="O72" s="25">
        <v>1428</v>
      </c>
      <c r="P72" s="26"/>
      <c r="Q72" s="26"/>
    </row>
    <row r="73" spans="1:17">
      <c r="A73" s="3">
        <v>43041</v>
      </c>
      <c r="B73" s="428" t="s">
        <v>18</v>
      </c>
      <c r="C73" s="435">
        <v>5</v>
      </c>
      <c r="D73" s="4">
        <v>7</v>
      </c>
      <c r="E73" s="434">
        <f t="shared" si="0"/>
        <v>2</v>
      </c>
      <c r="F73" s="435"/>
      <c r="G73" s="4"/>
      <c r="H73" s="434"/>
      <c r="I73" s="435"/>
      <c r="J73" s="4"/>
      <c r="K73" s="434"/>
      <c r="L73" s="431">
        <v>50</v>
      </c>
      <c r="M73" s="4">
        <v>50</v>
      </c>
      <c r="N73" s="35" t="str">
        <f t="shared" si="1"/>
        <v>Pass</v>
      </c>
      <c r="O73" s="25">
        <v>1428</v>
      </c>
      <c r="P73" s="26"/>
      <c r="Q73" s="26"/>
    </row>
    <row r="74" spans="1:17">
      <c r="A74" s="3">
        <v>43045</v>
      </c>
      <c r="B74" s="428" t="s">
        <v>18</v>
      </c>
      <c r="C74" s="435">
        <v>9</v>
      </c>
      <c r="D74" s="4">
        <v>8</v>
      </c>
      <c r="E74" s="434">
        <f t="shared" si="0"/>
        <v>-1</v>
      </c>
      <c r="F74" s="435"/>
      <c r="G74" s="4"/>
      <c r="H74" s="434"/>
      <c r="I74" s="435"/>
      <c r="J74" s="4"/>
      <c r="K74" s="434"/>
      <c r="L74" s="431">
        <v>50</v>
      </c>
      <c r="M74" s="4">
        <v>50</v>
      </c>
      <c r="N74" s="35" t="str">
        <f t="shared" si="1"/>
        <v>Pass</v>
      </c>
      <c r="O74" s="25">
        <v>121</v>
      </c>
      <c r="P74" s="26" t="s">
        <v>44</v>
      </c>
      <c r="Q74" s="26"/>
    </row>
    <row r="75" spans="1:17">
      <c r="A75" s="3">
        <v>43055</v>
      </c>
      <c r="B75" s="428" t="s">
        <v>18</v>
      </c>
      <c r="C75" s="435">
        <v>8</v>
      </c>
      <c r="D75" s="4">
        <v>9</v>
      </c>
      <c r="E75" s="434">
        <f t="shared" ref="E75:E138" si="2">IF(D75="","",(D75-C75))</f>
        <v>1</v>
      </c>
      <c r="F75" s="435"/>
      <c r="G75" s="4"/>
      <c r="H75" s="434"/>
      <c r="I75" s="435"/>
      <c r="J75" s="4"/>
      <c r="K75" s="434"/>
      <c r="L75" s="431">
        <v>50</v>
      </c>
      <c r="M75" s="4">
        <v>50</v>
      </c>
      <c r="N75" s="35" t="str">
        <f t="shared" si="1"/>
        <v>Pass</v>
      </c>
      <c r="O75" s="25">
        <v>1159</v>
      </c>
      <c r="P75" s="26" t="s">
        <v>45</v>
      </c>
      <c r="Q75" s="26"/>
    </row>
    <row r="76" spans="1:17">
      <c r="A76" s="3">
        <v>43060</v>
      </c>
      <c r="B76" s="428" t="s">
        <v>18</v>
      </c>
      <c r="C76" s="435">
        <v>15</v>
      </c>
      <c r="D76" s="4">
        <v>7</v>
      </c>
      <c r="E76" s="434">
        <f t="shared" si="2"/>
        <v>-8</v>
      </c>
      <c r="F76" s="435"/>
      <c r="G76" s="4"/>
      <c r="H76" s="434"/>
      <c r="I76" s="435"/>
      <c r="J76" s="4"/>
      <c r="K76" s="434"/>
      <c r="L76" s="431">
        <v>50</v>
      </c>
      <c r="M76" s="4">
        <v>50</v>
      </c>
      <c r="N76" s="35" t="str">
        <f t="shared" ref="N76:N139" si="3">IF(E76="","",IF(E76&lt;L76,"Pass","Fail"))</f>
        <v>Pass</v>
      </c>
      <c r="O76" s="25">
        <v>102</v>
      </c>
      <c r="P76" s="26" t="s">
        <v>46</v>
      </c>
      <c r="Q76" s="26"/>
    </row>
    <row r="77" spans="1:17">
      <c r="A77" s="3">
        <v>43073</v>
      </c>
      <c r="B77" s="428" t="s">
        <v>18</v>
      </c>
      <c r="C77" s="435">
        <v>15</v>
      </c>
      <c r="D77" s="4">
        <v>8</v>
      </c>
      <c r="E77" s="434">
        <f t="shared" si="2"/>
        <v>-7</v>
      </c>
      <c r="F77" s="435"/>
      <c r="G77" s="4"/>
      <c r="H77" s="434"/>
      <c r="I77" s="435"/>
      <c r="J77" s="4"/>
      <c r="K77" s="434"/>
      <c r="L77" s="431">
        <v>50</v>
      </c>
      <c r="M77" s="4">
        <v>50</v>
      </c>
      <c r="N77" s="35" t="str">
        <f t="shared" si="3"/>
        <v>Pass</v>
      </c>
      <c r="O77" s="25">
        <v>1428</v>
      </c>
      <c r="P77" s="26" t="s">
        <v>47</v>
      </c>
      <c r="Q77" s="26"/>
    </row>
    <row r="78" spans="1:17">
      <c r="A78" s="3">
        <v>43077</v>
      </c>
      <c r="B78" s="428" t="s">
        <v>18</v>
      </c>
      <c r="C78" s="435">
        <v>5</v>
      </c>
      <c r="D78" s="4">
        <v>4</v>
      </c>
      <c r="E78" s="434">
        <f t="shared" si="2"/>
        <v>-1</v>
      </c>
      <c r="F78" s="435"/>
      <c r="G78" s="4"/>
      <c r="H78" s="434"/>
      <c r="I78" s="435"/>
      <c r="J78" s="4"/>
      <c r="K78" s="434"/>
      <c r="L78" s="431">
        <v>50</v>
      </c>
      <c r="M78" s="4">
        <v>50</v>
      </c>
      <c r="N78" s="35" t="str">
        <f t="shared" si="3"/>
        <v>Pass</v>
      </c>
      <c r="O78" s="25">
        <v>102</v>
      </c>
      <c r="P78" s="26" t="s">
        <v>48</v>
      </c>
      <c r="Q78" s="26" t="s">
        <v>49</v>
      </c>
    </row>
    <row r="79" spans="1:17">
      <c r="A79" s="3">
        <v>43081</v>
      </c>
      <c r="B79" s="428" t="s">
        <v>18</v>
      </c>
      <c r="C79" s="435">
        <v>2</v>
      </c>
      <c r="D79" s="4">
        <v>4</v>
      </c>
      <c r="E79" s="434">
        <f t="shared" si="2"/>
        <v>2</v>
      </c>
      <c r="F79" s="435"/>
      <c r="G79" s="4"/>
      <c r="H79" s="434"/>
      <c r="I79" s="435"/>
      <c r="J79" s="4"/>
      <c r="K79" s="434"/>
      <c r="L79" s="431">
        <v>50</v>
      </c>
      <c r="M79" s="4">
        <v>50</v>
      </c>
      <c r="N79" s="35" t="str">
        <f t="shared" si="3"/>
        <v>Pass</v>
      </c>
      <c r="O79" s="25">
        <v>1534</v>
      </c>
      <c r="P79" s="26" t="s">
        <v>20</v>
      </c>
      <c r="Q79" s="26"/>
    </row>
    <row r="80" spans="1:17">
      <c r="A80" s="3">
        <v>43084</v>
      </c>
      <c r="B80" s="428" t="s">
        <v>18</v>
      </c>
      <c r="C80" s="435">
        <v>9</v>
      </c>
      <c r="D80" s="4">
        <v>6</v>
      </c>
      <c r="E80" s="434">
        <f t="shared" si="2"/>
        <v>-3</v>
      </c>
      <c r="F80" s="435"/>
      <c r="G80" s="4"/>
      <c r="H80" s="434"/>
      <c r="I80" s="435"/>
      <c r="J80" s="4"/>
      <c r="K80" s="434"/>
      <c r="L80" s="431">
        <v>50</v>
      </c>
      <c r="M80" s="4">
        <v>50</v>
      </c>
      <c r="N80" s="35" t="str">
        <f t="shared" si="3"/>
        <v>Pass</v>
      </c>
      <c r="O80" s="25">
        <v>1335</v>
      </c>
      <c r="P80" s="26" t="s">
        <v>20</v>
      </c>
      <c r="Q80" s="26"/>
    </row>
    <row r="81" spans="1:17">
      <c r="A81" s="3">
        <v>43087</v>
      </c>
      <c r="B81" s="428" t="s">
        <v>18</v>
      </c>
      <c r="C81" s="435">
        <v>2</v>
      </c>
      <c r="D81" s="4">
        <v>3</v>
      </c>
      <c r="E81" s="434">
        <f t="shared" si="2"/>
        <v>1</v>
      </c>
      <c r="F81" s="435"/>
      <c r="G81" s="4"/>
      <c r="H81" s="434"/>
      <c r="I81" s="435"/>
      <c r="J81" s="4"/>
      <c r="K81" s="434"/>
      <c r="L81" s="431">
        <v>50</v>
      </c>
      <c r="M81" s="4">
        <v>50</v>
      </c>
      <c r="N81" s="35" t="str">
        <f t="shared" si="3"/>
        <v>Pass</v>
      </c>
      <c r="O81" s="25">
        <v>1159</v>
      </c>
      <c r="P81" s="26" t="s">
        <v>50</v>
      </c>
      <c r="Q81" s="26"/>
    </row>
    <row r="82" spans="1:17">
      <c r="A82" s="3">
        <v>43090</v>
      </c>
      <c r="B82" s="428" t="s">
        <v>18</v>
      </c>
      <c r="C82" s="435">
        <v>6</v>
      </c>
      <c r="D82" s="4">
        <v>2</v>
      </c>
      <c r="E82" s="434">
        <f t="shared" si="2"/>
        <v>-4</v>
      </c>
      <c r="F82" s="435"/>
      <c r="G82" s="4"/>
      <c r="H82" s="434"/>
      <c r="I82" s="435"/>
      <c r="J82" s="4"/>
      <c r="K82" s="434"/>
      <c r="L82" s="431">
        <v>50</v>
      </c>
      <c r="M82" s="4">
        <v>50</v>
      </c>
      <c r="N82" s="35" t="str">
        <f t="shared" si="3"/>
        <v>Pass</v>
      </c>
      <c r="O82" s="25">
        <v>121</v>
      </c>
      <c r="P82" s="26" t="s">
        <v>51</v>
      </c>
      <c r="Q82" s="26"/>
    </row>
    <row r="83" spans="1:17">
      <c r="A83" s="3">
        <v>43096</v>
      </c>
      <c r="B83" s="428" t="s">
        <v>18</v>
      </c>
      <c r="C83" s="435">
        <v>6</v>
      </c>
      <c r="D83" s="4">
        <v>5</v>
      </c>
      <c r="E83" s="434">
        <f t="shared" si="2"/>
        <v>-1</v>
      </c>
      <c r="F83" s="435"/>
      <c r="G83" s="4"/>
      <c r="H83" s="434"/>
      <c r="I83" s="435"/>
      <c r="J83" s="4"/>
      <c r="K83" s="434"/>
      <c r="L83" s="431">
        <v>50</v>
      </c>
      <c r="M83" s="4">
        <v>50</v>
      </c>
      <c r="N83" s="35" t="str">
        <f t="shared" si="3"/>
        <v>Pass</v>
      </c>
      <c r="O83" s="25">
        <v>1519</v>
      </c>
      <c r="P83" s="26" t="s">
        <v>20</v>
      </c>
      <c r="Q83" s="26"/>
    </row>
    <row r="84" spans="1:17">
      <c r="A84" s="3">
        <v>43101</v>
      </c>
      <c r="B84" s="428" t="s">
        <v>18</v>
      </c>
      <c r="C84" s="435">
        <v>7</v>
      </c>
      <c r="D84" s="4">
        <v>22</v>
      </c>
      <c r="E84" s="434">
        <f t="shared" si="2"/>
        <v>15</v>
      </c>
      <c r="F84" s="435"/>
      <c r="G84" s="4"/>
      <c r="H84" s="434"/>
      <c r="I84" s="435"/>
      <c r="J84" s="4"/>
      <c r="K84" s="434"/>
      <c r="L84" s="431">
        <v>50</v>
      </c>
      <c r="M84" s="4">
        <v>50</v>
      </c>
      <c r="N84" s="35" t="str">
        <f t="shared" si="3"/>
        <v>Pass</v>
      </c>
      <c r="O84" s="25">
        <v>1428</v>
      </c>
      <c r="P84" s="26" t="s">
        <v>20</v>
      </c>
      <c r="Q84" s="26"/>
    </row>
    <row r="85" spans="1:17">
      <c r="A85" s="3">
        <v>43105</v>
      </c>
      <c r="B85" s="428" t="s">
        <v>18</v>
      </c>
      <c r="C85" s="435">
        <v>11</v>
      </c>
      <c r="D85" s="4">
        <v>52</v>
      </c>
      <c r="E85" s="434">
        <f t="shared" si="2"/>
        <v>41</v>
      </c>
      <c r="F85" s="435"/>
      <c r="G85" s="4"/>
      <c r="H85" s="434"/>
      <c r="I85" s="435"/>
      <c r="J85" s="4"/>
      <c r="K85" s="434"/>
      <c r="L85" s="431">
        <v>50</v>
      </c>
      <c r="M85" s="4">
        <v>50</v>
      </c>
      <c r="N85" s="35" t="str">
        <f t="shared" si="3"/>
        <v>Pass</v>
      </c>
      <c r="O85" s="25">
        <v>1335</v>
      </c>
      <c r="P85" s="26" t="s">
        <v>20</v>
      </c>
      <c r="Q85" s="26"/>
    </row>
    <row r="86" spans="1:17">
      <c r="A86" s="3">
        <v>43112</v>
      </c>
      <c r="B86" s="428" t="s">
        <v>18</v>
      </c>
      <c r="C86" s="435">
        <v>12</v>
      </c>
      <c r="D86" s="4">
        <v>17</v>
      </c>
      <c r="E86" s="434">
        <f t="shared" si="2"/>
        <v>5</v>
      </c>
      <c r="F86" s="435"/>
      <c r="G86" s="4"/>
      <c r="H86" s="434"/>
      <c r="I86" s="435"/>
      <c r="J86" s="4"/>
      <c r="K86" s="434"/>
      <c r="L86" s="431">
        <v>50</v>
      </c>
      <c r="M86" s="4">
        <v>50</v>
      </c>
      <c r="N86" s="35" t="str">
        <f t="shared" si="3"/>
        <v>Pass</v>
      </c>
      <c r="O86" s="25">
        <v>121</v>
      </c>
      <c r="P86" s="26" t="s">
        <v>52</v>
      </c>
      <c r="Q86" s="26"/>
    </row>
    <row r="87" spans="1:17">
      <c r="A87" s="3">
        <v>43117</v>
      </c>
      <c r="B87" s="428" t="s">
        <v>18</v>
      </c>
      <c r="C87" s="435">
        <v>15</v>
      </c>
      <c r="D87" s="4">
        <v>15</v>
      </c>
      <c r="E87" s="434">
        <f t="shared" si="2"/>
        <v>0</v>
      </c>
      <c r="F87" s="435"/>
      <c r="G87" s="4"/>
      <c r="H87" s="434"/>
      <c r="I87" s="435"/>
      <c r="J87" s="4"/>
      <c r="K87" s="434"/>
      <c r="L87" s="431">
        <v>50</v>
      </c>
      <c r="M87" s="4">
        <v>50</v>
      </c>
      <c r="N87" s="35" t="str">
        <f t="shared" si="3"/>
        <v>Pass</v>
      </c>
      <c r="O87" s="25">
        <v>1428</v>
      </c>
      <c r="P87" s="26"/>
      <c r="Q87" s="26"/>
    </row>
    <row r="88" spans="1:17">
      <c r="A88" s="3">
        <v>43122</v>
      </c>
      <c r="B88" s="428" t="s">
        <v>18</v>
      </c>
      <c r="C88" s="435">
        <v>1</v>
      </c>
      <c r="D88" s="4">
        <v>11</v>
      </c>
      <c r="E88" s="434">
        <f t="shared" si="2"/>
        <v>10</v>
      </c>
      <c r="F88" s="435"/>
      <c r="G88" s="4"/>
      <c r="H88" s="434"/>
      <c r="I88" s="435"/>
      <c r="J88" s="4"/>
      <c r="K88" s="434"/>
      <c r="L88" s="431">
        <v>50</v>
      </c>
      <c r="M88" s="4">
        <v>50</v>
      </c>
      <c r="N88" s="35" t="str">
        <f t="shared" si="3"/>
        <v>Pass</v>
      </c>
      <c r="O88" s="25">
        <v>1428</v>
      </c>
      <c r="P88" s="26"/>
      <c r="Q88" s="26"/>
    </row>
    <row r="89" spans="1:17">
      <c r="A89" s="3">
        <v>43125</v>
      </c>
      <c r="B89" s="428" t="s">
        <v>18</v>
      </c>
      <c r="C89" s="435">
        <v>29</v>
      </c>
      <c r="D89" s="4">
        <v>30</v>
      </c>
      <c r="E89" s="434">
        <f t="shared" si="2"/>
        <v>1</v>
      </c>
      <c r="F89" s="435"/>
      <c r="G89" s="4"/>
      <c r="H89" s="434"/>
      <c r="I89" s="435"/>
      <c r="J89" s="4"/>
      <c r="K89" s="434"/>
      <c r="L89" s="431">
        <v>50</v>
      </c>
      <c r="M89" s="4">
        <v>50</v>
      </c>
      <c r="N89" s="35" t="str">
        <f t="shared" si="3"/>
        <v>Pass</v>
      </c>
      <c r="O89" s="25">
        <v>1428</v>
      </c>
      <c r="P89" s="26"/>
      <c r="Q89" s="26"/>
    </row>
    <row r="90" spans="1:17">
      <c r="A90" s="3">
        <v>43129</v>
      </c>
      <c r="B90" s="428" t="s">
        <v>18</v>
      </c>
      <c r="C90" s="435">
        <v>7</v>
      </c>
      <c r="D90" s="4">
        <v>7</v>
      </c>
      <c r="E90" s="434">
        <f t="shared" si="2"/>
        <v>0</v>
      </c>
      <c r="F90" s="435"/>
      <c r="G90" s="4"/>
      <c r="H90" s="434"/>
      <c r="I90" s="435"/>
      <c r="J90" s="4"/>
      <c r="K90" s="434"/>
      <c r="L90" s="431">
        <v>50</v>
      </c>
      <c r="M90" s="4">
        <v>50</v>
      </c>
      <c r="N90" s="35" t="str">
        <f t="shared" si="3"/>
        <v>Pass</v>
      </c>
      <c r="O90" s="25">
        <v>1335</v>
      </c>
      <c r="P90" s="26"/>
      <c r="Q90" s="26"/>
    </row>
    <row r="91" spans="1:17">
      <c r="A91" s="3">
        <v>43132</v>
      </c>
      <c r="B91" s="428" t="s">
        <v>18</v>
      </c>
      <c r="C91" s="435">
        <v>1</v>
      </c>
      <c r="D91" s="4">
        <v>14</v>
      </c>
      <c r="E91" s="434">
        <f t="shared" si="2"/>
        <v>13</v>
      </c>
      <c r="F91" s="435"/>
      <c r="G91" s="4"/>
      <c r="H91" s="434"/>
      <c r="I91" s="435"/>
      <c r="J91" s="4"/>
      <c r="K91" s="434"/>
      <c r="L91" s="431">
        <v>50</v>
      </c>
      <c r="M91" s="4">
        <v>50</v>
      </c>
      <c r="N91" s="35" t="str">
        <f t="shared" si="3"/>
        <v>Pass</v>
      </c>
      <c r="O91" s="25">
        <v>1335</v>
      </c>
      <c r="P91" s="26" t="s">
        <v>53</v>
      </c>
      <c r="Q91" s="26"/>
    </row>
    <row r="92" spans="1:17">
      <c r="A92" s="3">
        <v>43137</v>
      </c>
      <c r="B92" s="428" t="s">
        <v>18</v>
      </c>
      <c r="C92" s="435">
        <v>4</v>
      </c>
      <c r="D92" s="4">
        <v>8</v>
      </c>
      <c r="E92" s="434">
        <f t="shared" si="2"/>
        <v>4</v>
      </c>
      <c r="F92" s="435"/>
      <c r="G92" s="4"/>
      <c r="H92" s="434"/>
      <c r="I92" s="435"/>
      <c r="J92" s="4"/>
      <c r="K92" s="434"/>
      <c r="L92" s="431">
        <v>50</v>
      </c>
      <c r="M92" s="4">
        <v>50</v>
      </c>
      <c r="N92" s="35" t="str">
        <f t="shared" si="3"/>
        <v>Pass</v>
      </c>
      <c r="O92" s="25">
        <v>102</v>
      </c>
      <c r="P92" s="26" t="s">
        <v>54</v>
      </c>
      <c r="Q92" s="26"/>
    </row>
    <row r="93" spans="1:17">
      <c r="A93" s="3">
        <v>43140</v>
      </c>
      <c r="B93" s="428" t="s">
        <v>18</v>
      </c>
      <c r="C93" s="435">
        <v>10</v>
      </c>
      <c r="D93" s="4">
        <v>19</v>
      </c>
      <c r="E93" s="434">
        <f t="shared" si="2"/>
        <v>9</v>
      </c>
      <c r="F93" s="435"/>
      <c r="G93" s="4"/>
      <c r="H93" s="434"/>
      <c r="I93" s="435"/>
      <c r="J93" s="4"/>
      <c r="K93" s="434"/>
      <c r="L93" s="431">
        <v>50</v>
      </c>
      <c r="M93" s="4">
        <v>50</v>
      </c>
      <c r="N93" s="35" t="str">
        <f t="shared" si="3"/>
        <v>Pass</v>
      </c>
      <c r="O93" s="25">
        <v>102</v>
      </c>
      <c r="P93" s="26" t="s">
        <v>55</v>
      </c>
      <c r="Q93" s="26"/>
    </row>
    <row r="94" spans="1:17">
      <c r="A94" s="3">
        <v>43143</v>
      </c>
      <c r="B94" s="428" t="s">
        <v>18</v>
      </c>
      <c r="C94" s="435">
        <v>7</v>
      </c>
      <c r="D94" s="4">
        <v>6</v>
      </c>
      <c r="E94" s="434">
        <f t="shared" si="2"/>
        <v>-1</v>
      </c>
      <c r="F94" s="435"/>
      <c r="G94" s="4"/>
      <c r="H94" s="434"/>
      <c r="I94" s="435"/>
      <c r="J94" s="4"/>
      <c r="K94" s="434"/>
      <c r="L94" s="431">
        <v>50</v>
      </c>
      <c r="M94" s="4">
        <v>50</v>
      </c>
      <c r="N94" s="35" t="str">
        <f t="shared" si="3"/>
        <v>Pass</v>
      </c>
      <c r="O94" s="25">
        <v>121</v>
      </c>
      <c r="P94" s="26"/>
      <c r="Q94" s="26"/>
    </row>
    <row r="95" spans="1:17">
      <c r="A95" s="3">
        <v>43147</v>
      </c>
      <c r="B95" s="428" t="s">
        <v>18</v>
      </c>
      <c r="C95" s="435">
        <v>8</v>
      </c>
      <c r="D95" s="4">
        <v>8</v>
      </c>
      <c r="E95" s="434">
        <f t="shared" si="2"/>
        <v>0</v>
      </c>
      <c r="F95" s="435"/>
      <c r="G95" s="4"/>
      <c r="H95" s="434"/>
      <c r="I95" s="435"/>
      <c r="J95" s="4"/>
      <c r="K95" s="434"/>
      <c r="L95" s="431">
        <v>50</v>
      </c>
      <c r="M95" s="4">
        <v>50</v>
      </c>
      <c r="N95" s="35" t="str">
        <f t="shared" si="3"/>
        <v>Pass</v>
      </c>
      <c r="O95" s="25">
        <v>121</v>
      </c>
      <c r="P95" s="26" t="s">
        <v>56</v>
      </c>
      <c r="Q95" s="26"/>
    </row>
    <row r="96" spans="1:17">
      <c r="A96" s="3">
        <v>43151</v>
      </c>
      <c r="B96" s="428" t="s">
        <v>18</v>
      </c>
      <c r="C96" s="435">
        <v>8</v>
      </c>
      <c r="D96" s="4">
        <v>9</v>
      </c>
      <c r="E96" s="434">
        <f t="shared" si="2"/>
        <v>1</v>
      </c>
      <c r="F96" s="435"/>
      <c r="G96" s="4"/>
      <c r="H96" s="434"/>
      <c r="I96" s="435"/>
      <c r="J96" s="4"/>
      <c r="K96" s="434"/>
      <c r="L96" s="431">
        <v>50</v>
      </c>
      <c r="M96" s="4">
        <v>50</v>
      </c>
      <c r="N96" s="35" t="str">
        <f t="shared" si="3"/>
        <v>Pass</v>
      </c>
      <c r="O96" s="25">
        <v>1159</v>
      </c>
      <c r="P96" s="26" t="s">
        <v>57</v>
      </c>
      <c r="Q96" s="26"/>
    </row>
    <row r="97" spans="1:17">
      <c r="A97" s="3">
        <v>43158</v>
      </c>
      <c r="B97" s="428" t="s">
        <v>18</v>
      </c>
      <c r="C97" s="435">
        <v>6</v>
      </c>
      <c r="D97" s="4">
        <v>13</v>
      </c>
      <c r="E97" s="434">
        <f t="shared" si="2"/>
        <v>7</v>
      </c>
      <c r="F97" s="435"/>
      <c r="G97" s="4"/>
      <c r="H97" s="434"/>
      <c r="I97" s="435"/>
      <c r="J97" s="4"/>
      <c r="K97" s="434"/>
      <c r="L97" s="431">
        <v>50</v>
      </c>
      <c r="M97" s="4">
        <v>50</v>
      </c>
      <c r="N97" s="35" t="str">
        <f t="shared" si="3"/>
        <v>Pass</v>
      </c>
      <c r="O97" s="25" t="s">
        <v>58</v>
      </c>
      <c r="P97" s="26" t="s">
        <v>59</v>
      </c>
      <c r="Q97" s="26"/>
    </row>
    <row r="98" spans="1:17">
      <c r="A98" s="3">
        <v>43173</v>
      </c>
      <c r="B98" s="428" t="s">
        <v>18</v>
      </c>
      <c r="C98" s="435">
        <v>11</v>
      </c>
      <c r="D98" s="4">
        <v>13</v>
      </c>
      <c r="E98" s="434">
        <f t="shared" si="2"/>
        <v>2</v>
      </c>
      <c r="F98" s="435"/>
      <c r="G98" s="4"/>
      <c r="H98" s="434"/>
      <c r="I98" s="435"/>
      <c r="J98" s="4"/>
      <c r="K98" s="434"/>
      <c r="L98" s="431">
        <v>50</v>
      </c>
      <c r="M98" s="4">
        <v>50</v>
      </c>
      <c r="N98" s="35" t="str">
        <f t="shared" si="3"/>
        <v>Pass</v>
      </c>
      <c r="O98" s="25">
        <v>1159</v>
      </c>
      <c r="P98" s="26" t="s">
        <v>60</v>
      </c>
      <c r="Q98" s="26"/>
    </row>
    <row r="99" spans="1:17">
      <c r="A99" s="3">
        <v>43202</v>
      </c>
      <c r="B99" s="428" t="s">
        <v>18</v>
      </c>
      <c r="C99" s="435">
        <v>13</v>
      </c>
      <c r="D99" s="4">
        <v>19</v>
      </c>
      <c r="E99" s="434">
        <f t="shared" si="2"/>
        <v>6</v>
      </c>
      <c r="F99" s="435"/>
      <c r="G99" s="4"/>
      <c r="H99" s="434"/>
      <c r="I99" s="435"/>
      <c r="J99" s="4"/>
      <c r="K99" s="434"/>
      <c r="L99" s="431">
        <v>50</v>
      </c>
      <c r="M99" s="4">
        <v>50</v>
      </c>
      <c r="N99" s="35" t="str">
        <f t="shared" si="3"/>
        <v>Pass</v>
      </c>
      <c r="O99" s="25" t="s">
        <v>61</v>
      </c>
      <c r="P99" s="26" t="s">
        <v>60</v>
      </c>
      <c r="Q99" s="26"/>
    </row>
    <row r="100" spans="1:17">
      <c r="A100" s="3">
        <v>43208</v>
      </c>
      <c r="B100" s="428" t="s">
        <v>18</v>
      </c>
      <c r="C100" s="435">
        <v>10</v>
      </c>
      <c r="D100" s="4">
        <v>25</v>
      </c>
      <c r="E100" s="434">
        <f t="shared" si="2"/>
        <v>15</v>
      </c>
      <c r="F100" s="435"/>
      <c r="G100" s="4"/>
      <c r="H100" s="434"/>
      <c r="I100" s="435"/>
      <c r="J100" s="4"/>
      <c r="K100" s="434"/>
      <c r="L100" s="431">
        <v>50</v>
      </c>
      <c r="M100" s="4">
        <v>50</v>
      </c>
      <c r="N100" s="35" t="str">
        <f t="shared" si="3"/>
        <v>Pass</v>
      </c>
      <c r="O100" s="25">
        <v>74</v>
      </c>
      <c r="P100" s="26" t="s">
        <v>62</v>
      </c>
      <c r="Q100" s="26"/>
    </row>
    <row r="101" spans="1:17">
      <c r="A101" s="3">
        <v>43215</v>
      </c>
      <c r="B101" s="428" t="s">
        <v>18</v>
      </c>
      <c r="C101" s="435">
        <v>25</v>
      </c>
      <c r="D101" s="4">
        <v>24</v>
      </c>
      <c r="E101" s="434">
        <f t="shared" si="2"/>
        <v>-1</v>
      </c>
      <c r="F101" s="435"/>
      <c r="G101" s="4"/>
      <c r="H101" s="434"/>
      <c r="I101" s="435"/>
      <c r="J101" s="4"/>
      <c r="K101" s="434"/>
      <c r="L101" s="431">
        <v>50</v>
      </c>
      <c r="M101" s="4">
        <v>50</v>
      </c>
      <c r="N101" s="35" t="str">
        <f t="shared" si="3"/>
        <v>Pass</v>
      </c>
      <c r="O101" s="25">
        <v>74</v>
      </c>
      <c r="P101" s="26" t="s">
        <v>63</v>
      </c>
      <c r="Q101" s="26" t="s">
        <v>64</v>
      </c>
    </row>
    <row r="102" spans="1:17">
      <c r="A102" s="3">
        <v>43231</v>
      </c>
      <c r="B102" s="428" t="s">
        <v>18</v>
      </c>
      <c r="C102" s="435">
        <v>40</v>
      </c>
      <c r="D102" s="4">
        <v>45</v>
      </c>
      <c r="E102" s="434">
        <f t="shared" si="2"/>
        <v>5</v>
      </c>
      <c r="F102" s="435"/>
      <c r="G102" s="4"/>
      <c r="H102" s="434"/>
      <c r="I102" s="435"/>
      <c r="J102" s="4"/>
      <c r="K102" s="434"/>
      <c r="L102" s="431">
        <v>50</v>
      </c>
      <c r="M102" s="4">
        <v>50</v>
      </c>
      <c r="N102" s="35" t="str">
        <f t="shared" si="3"/>
        <v>Pass</v>
      </c>
      <c r="O102" s="25">
        <v>74</v>
      </c>
      <c r="P102" s="26" t="s">
        <v>20</v>
      </c>
      <c r="Q102" s="26"/>
    </row>
    <row r="103" spans="1:17">
      <c r="A103" s="3">
        <v>43234</v>
      </c>
      <c r="B103" s="428" t="s">
        <v>18</v>
      </c>
      <c r="C103" s="435">
        <v>24</v>
      </c>
      <c r="D103" s="4">
        <v>29</v>
      </c>
      <c r="E103" s="434">
        <f t="shared" si="2"/>
        <v>5</v>
      </c>
      <c r="F103" s="435"/>
      <c r="G103" s="4"/>
      <c r="H103" s="434"/>
      <c r="I103" s="435"/>
      <c r="J103" s="4"/>
      <c r="K103" s="434"/>
      <c r="L103" s="431">
        <v>50</v>
      </c>
      <c r="M103" s="4">
        <v>50</v>
      </c>
      <c r="N103" s="35" t="str">
        <f t="shared" si="3"/>
        <v>Pass</v>
      </c>
      <c r="O103" s="25">
        <v>1335</v>
      </c>
      <c r="P103" s="26" t="s">
        <v>65</v>
      </c>
      <c r="Q103" s="26"/>
    </row>
    <row r="104" spans="1:17">
      <c r="A104" s="3">
        <v>43241</v>
      </c>
      <c r="B104" s="428" t="s">
        <v>18</v>
      </c>
      <c r="C104" s="435">
        <v>21</v>
      </c>
      <c r="D104" s="4">
        <v>20</v>
      </c>
      <c r="E104" s="434">
        <f t="shared" si="2"/>
        <v>-1</v>
      </c>
      <c r="F104" s="435"/>
      <c r="G104" s="4"/>
      <c r="H104" s="434"/>
      <c r="I104" s="435"/>
      <c r="J104" s="4"/>
      <c r="K104" s="434"/>
      <c r="L104" s="431">
        <v>50</v>
      </c>
      <c r="M104" s="4">
        <v>50</v>
      </c>
      <c r="N104" s="35" t="str">
        <f t="shared" si="3"/>
        <v>Pass</v>
      </c>
      <c r="O104" s="25">
        <v>102</v>
      </c>
      <c r="P104" s="26" t="s">
        <v>66</v>
      </c>
      <c r="Q104" s="26"/>
    </row>
    <row r="105" spans="1:17">
      <c r="A105" s="3">
        <v>43248</v>
      </c>
      <c r="B105" s="428" t="s">
        <v>18</v>
      </c>
      <c r="C105" s="435">
        <v>33</v>
      </c>
      <c r="D105" s="4">
        <v>33</v>
      </c>
      <c r="E105" s="434">
        <f t="shared" si="2"/>
        <v>0</v>
      </c>
      <c r="F105" s="435"/>
      <c r="G105" s="4"/>
      <c r="H105" s="434"/>
      <c r="I105" s="435"/>
      <c r="J105" s="4"/>
      <c r="K105" s="434"/>
      <c r="L105" s="431">
        <v>50</v>
      </c>
      <c r="M105" s="4">
        <v>50</v>
      </c>
      <c r="N105" s="35" t="str">
        <f t="shared" si="3"/>
        <v>Pass</v>
      </c>
      <c r="O105" s="25">
        <v>1428</v>
      </c>
      <c r="P105" s="26" t="s">
        <v>20</v>
      </c>
      <c r="Q105" s="26"/>
    </row>
    <row r="106" spans="1:17">
      <c r="A106" s="3">
        <v>43252</v>
      </c>
      <c r="B106" s="428" t="s">
        <v>18</v>
      </c>
      <c r="C106" s="435">
        <v>7</v>
      </c>
      <c r="D106" s="4">
        <v>9</v>
      </c>
      <c r="E106" s="434">
        <f t="shared" si="2"/>
        <v>2</v>
      </c>
      <c r="F106" s="435"/>
      <c r="G106" s="4"/>
      <c r="H106" s="434"/>
      <c r="I106" s="435"/>
      <c r="J106" s="4"/>
      <c r="K106" s="434"/>
      <c r="L106" s="431">
        <v>50</v>
      </c>
      <c r="M106" s="4">
        <v>50</v>
      </c>
      <c r="N106" s="35" t="str">
        <f t="shared" si="3"/>
        <v>Pass</v>
      </c>
      <c r="O106" s="25" t="s">
        <v>67</v>
      </c>
      <c r="P106" s="26" t="s">
        <v>20</v>
      </c>
      <c r="Q106" s="26"/>
    </row>
    <row r="107" spans="1:17">
      <c r="A107" s="3">
        <v>43256</v>
      </c>
      <c r="B107" s="428" t="s">
        <v>18</v>
      </c>
      <c r="C107" s="435">
        <v>2</v>
      </c>
      <c r="D107" s="4">
        <v>5</v>
      </c>
      <c r="E107" s="434">
        <f t="shared" si="2"/>
        <v>3</v>
      </c>
      <c r="F107" s="435"/>
      <c r="G107" s="4"/>
      <c r="H107" s="434"/>
      <c r="I107" s="435"/>
      <c r="J107" s="4"/>
      <c r="K107" s="434"/>
      <c r="L107" s="431">
        <v>50</v>
      </c>
      <c r="M107" s="4">
        <v>50</v>
      </c>
      <c r="N107" s="35" t="str">
        <f t="shared" si="3"/>
        <v>Pass</v>
      </c>
      <c r="O107" s="25">
        <v>1335</v>
      </c>
      <c r="P107" s="26" t="s">
        <v>68</v>
      </c>
      <c r="Q107" s="26"/>
    </row>
    <row r="108" spans="1:17">
      <c r="A108" s="3">
        <v>43259</v>
      </c>
      <c r="B108" s="428" t="s">
        <v>18</v>
      </c>
      <c r="C108" s="435">
        <v>4</v>
      </c>
      <c r="D108" s="4">
        <v>4</v>
      </c>
      <c r="E108" s="434">
        <f t="shared" si="2"/>
        <v>0</v>
      </c>
      <c r="F108" s="435"/>
      <c r="G108" s="4"/>
      <c r="H108" s="434"/>
      <c r="I108" s="435"/>
      <c r="J108" s="4"/>
      <c r="K108" s="434"/>
      <c r="L108" s="431">
        <v>50</v>
      </c>
      <c r="M108" s="4">
        <v>50</v>
      </c>
      <c r="N108" s="35" t="str">
        <f t="shared" si="3"/>
        <v>Pass</v>
      </c>
      <c r="O108" s="25">
        <v>1335</v>
      </c>
      <c r="P108" s="26" t="s">
        <v>69</v>
      </c>
      <c r="Q108" s="26"/>
    </row>
    <row r="109" spans="1:17">
      <c r="A109" s="3">
        <v>43287</v>
      </c>
      <c r="B109" s="428" t="s">
        <v>18</v>
      </c>
      <c r="C109" s="435">
        <v>47</v>
      </c>
      <c r="D109" s="4">
        <v>31</v>
      </c>
      <c r="E109" s="434">
        <f t="shared" si="2"/>
        <v>-16</v>
      </c>
      <c r="F109" s="435"/>
      <c r="G109" s="4"/>
      <c r="H109" s="434"/>
      <c r="I109" s="435"/>
      <c r="J109" s="4"/>
      <c r="K109" s="434"/>
      <c r="L109" s="431">
        <v>50</v>
      </c>
      <c r="M109" s="4">
        <v>50</v>
      </c>
      <c r="N109" s="35" t="str">
        <f t="shared" si="3"/>
        <v>Pass</v>
      </c>
      <c r="O109" s="25">
        <v>1335</v>
      </c>
      <c r="P109" s="26" t="s">
        <v>70</v>
      </c>
      <c r="Q109" s="26"/>
    </row>
    <row r="110" spans="1:17">
      <c r="A110" s="3">
        <v>43292</v>
      </c>
      <c r="B110" s="428" t="s">
        <v>18</v>
      </c>
      <c r="C110" s="435">
        <v>6</v>
      </c>
      <c r="D110" s="4">
        <v>10</v>
      </c>
      <c r="E110" s="434">
        <f t="shared" si="2"/>
        <v>4</v>
      </c>
      <c r="F110" s="435"/>
      <c r="G110" s="4"/>
      <c r="H110" s="434"/>
      <c r="I110" s="435"/>
      <c r="J110" s="4"/>
      <c r="K110" s="434"/>
      <c r="L110" s="431">
        <v>50</v>
      </c>
      <c r="M110" s="4">
        <v>50</v>
      </c>
      <c r="N110" s="35" t="str">
        <f t="shared" si="3"/>
        <v>Pass</v>
      </c>
      <c r="O110" s="25">
        <v>1335</v>
      </c>
      <c r="P110" s="26" t="s">
        <v>71</v>
      </c>
      <c r="Q110" s="26"/>
    </row>
    <row r="111" spans="1:17">
      <c r="A111" s="3">
        <v>43302</v>
      </c>
      <c r="B111" s="428" t="s">
        <v>18</v>
      </c>
      <c r="C111" s="435">
        <v>59</v>
      </c>
      <c r="D111" s="4">
        <v>72</v>
      </c>
      <c r="E111" s="434">
        <f t="shared" si="2"/>
        <v>13</v>
      </c>
      <c r="F111" s="435"/>
      <c r="G111" s="4"/>
      <c r="H111" s="434"/>
      <c r="I111" s="435"/>
      <c r="J111" s="4"/>
      <c r="K111" s="434"/>
      <c r="L111" s="431">
        <v>50</v>
      </c>
      <c r="M111" s="4">
        <v>50</v>
      </c>
      <c r="N111" s="35" t="str">
        <f t="shared" si="3"/>
        <v>Pass</v>
      </c>
      <c r="O111" s="25">
        <v>1335</v>
      </c>
      <c r="P111" s="26" t="s">
        <v>72</v>
      </c>
      <c r="Q111" s="26"/>
    </row>
    <row r="112" spans="1:17">
      <c r="A112" s="3">
        <v>43318</v>
      </c>
      <c r="B112" s="428" t="s">
        <v>18</v>
      </c>
      <c r="C112" s="435">
        <v>3</v>
      </c>
      <c r="D112" s="4">
        <v>7</v>
      </c>
      <c r="E112" s="434">
        <f t="shared" si="2"/>
        <v>4</v>
      </c>
      <c r="F112" s="435"/>
      <c r="G112" s="4"/>
      <c r="H112" s="434"/>
      <c r="I112" s="435"/>
      <c r="J112" s="4"/>
      <c r="K112" s="434"/>
      <c r="L112" s="431">
        <v>50</v>
      </c>
      <c r="M112" s="4">
        <v>50</v>
      </c>
      <c r="N112" s="35" t="str">
        <f t="shared" si="3"/>
        <v>Pass</v>
      </c>
      <c r="O112" s="25">
        <v>1340</v>
      </c>
      <c r="P112" s="26" t="s">
        <v>73</v>
      </c>
      <c r="Q112" s="26"/>
    </row>
    <row r="113" spans="1:17">
      <c r="A113" s="3">
        <v>43322</v>
      </c>
      <c r="B113" s="428" t="s">
        <v>18</v>
      </c>
      <c r="C113" s="435">
        <v>33</v>
      </c>
      <c r="D113" s="4">
        <v>49</v>
      </c>
      <c r="E113" s="434">
        <f t="shared" si="2"/>
        <v>16</v>
      </c>
      <c r="F113" s="435"/>
      <c r="G113" s="4"/>
      <c r="H113" s="434"/>
      <c r="I113" s="435"/>
      <c r="J113" s="4"/>
      <c r="K113" s="434"/>
      <c r="L113" s="431">
        <v>50</v>
      </c>
      <c r="M113" s="4">
        <v>50</v>
      </c>
      <c r="N113" s="35" t="str">
        <f t="shared" si="3"/>
        <v>Pass</v>
      </c>
      <c r="O113" s="25">
        <v>1428</v>
      </c>
      <c r="P113" s="26" t="s">
        <v>20</v>
      </c>
      <c r="Q113" s="26"/>
    </row>
    <row r="114" spans="1:17">
      <c r="A114" s="3">
        <v>43328</v>
      </c>
      <c r="B114" s="428" t="s">
        <v>18</v>
      </c>
      <c r="C114" s="435">
        <v>13</v>
      </c>
      <c r="D114" s="4">
        <v>19</v>
      </c>
      <c r="E114" s="434">
        <f t="shared" si="2"/>
        <v>6</v>
      </c>
      <c r="F114" s="435"/>
      <c r="G114" s="4"/>
      <c r="H114" s="434"/>
      <c r="I114" s="435"/>
      <c r="J114" s="4"/>
      <c r="K114" s="434"/>
      <c r="L114" s="431">
        <v>50</v>
      </c>
      <c r="M114" s="4">
        <v>50</v>
      </c>
      <c r="N114" s="35" t="str">
        <f t="shared" si="3"/>
        <v>Pass</v>
      </c>
      <c r="O114" s="25">
        <v>1335</v>
      </c>
      <c r="P114" s="26" t="s">
        <v>82</v>
      </c>
      <c r="Q114" s="26"/>
    </row>
    <row r="115" spans="1:17">
      <c r="A115" s="3">
        <v>43334</v>
      </c>
      <c r="B115" s="428" t="s">
        <v>18</v>
      </c>
      <c r="C115" s="435">
        <v>9</v>
      </c>
      <c r="D115" s="4">
        <v>14</v>
      </c>
      <c r="E115" s="434">
        <f t="shared" si="2"/>
        <v>5</v>
      </c>
      <c r="F115" s="435"/>
      <c r="G115" s="4"/>
      <c r="H115" s="434"/>
      <c r="I115" s="435"/>
      <c r="J115" s="4"/>
      <c r="K115" s="434"/>
      <c r="L115" s="431">
        <v>50</v>
      </c>
      <c r="M115" s="4">
        <v>50</v>
      </c>
      <c r="N115" s="35" t="str">
        <f t="shared" si="3"/>
        <v>Pass</v>
      </c>
      <c r="O115" s="25">
        <v>1400</v>
      </c>
      <c r="P115" s="26" t="s">
        <v>74</v>
      </c>
      <c r="Q115" s="26"/>
    </row>
    <row r="116" spans="1:17">
      <c r="A116" s="3">
        <v>43339</v>
      </c>
      <c r="B116" s="428" t="s">
        <v>18</v>
      </c>
      <c r="C116" s="435">
        <v>25</v>
      </c>
      <c r="D116" s="4">
        <v>41</v>
      </c>
      <c r="E116" s="434">
        <f t="shared" si="2"/>
        <v>16</v>
      </c>
      <c r="F116" s="435"/>
      <c r="G116" s="4"/>
      <c r="H116" s="434"/>
      <c r="I116" s="435"/>
      <c r="J116" s="4"/>
      <c r="K116" s="434"/>
      <c r="L116" s="431">
        <v>50</v>
      </c>
      <c r="M116" s="4">
        <v>50</v>
      </c>
      <c r="N116" s="35" t="str">
        <f t="shared" si="3"/>
        <v>Pass</v>
      </c>
      <c r="O116" s="25">
        <v>1519</v>
      </c>
      <c r="P116" s="26"/>
      <c r="Q116" s="26"/>
    </row>
    <row r="117" spans="1:17">
      <c r="A117" s="3">
        <v>43343</v>
      </c>
      <c r="B117" s="428" t="s">
        <v>18</v>
      </c>
      <c r="C117" s="435">
        <v>25</v>
      </c>
      <c r="D117" s="4">
        <v>31</v>
      </c>
      <c r="E117" s="434">
        <f t="shared" si="2"/>
        <v>6</v>
      </c>
      <c r="F117" s="435"/>
      <c r="G117" s="4"/>
      <c r="H117" s="434"/>
      <c r="I117" s="435"/>
      <c r="J117" s="4"/>
      <c r="K117" s="434"/>
      <c r="L117" s="431">
        <v>50</v>
      </c>
      <c r="M117" s="4">
        <v>50</v>
      </c>
      <c r="N117" s="35" t="str">
        <f t="shared" si="3"/>
        <v>Pass</v>
      </c>
      <c r="O117" s="25">
        <v>121</v>
      </c>
      <c r="P117" s="26" t="s">
        <v>83</v>
      </c>
      <c r="Q117" s="26"/>
    </row>
    <row r="118" spans="1:17">
      <c r="A118" s="3">
        <v>43349</v>
      </c>
      <c r="B118" s="428" t="s">
        <v>18</v>
      </c>
      <c r="C118" s="435">
        <v>36</v>
      </c>
      <c r="D118" s="4">
        <v>44</v>
      </c>
      <c r="E118" s="434">
        <f t="shared" si="2"/>
        <v>8</v>
      </c>
      <c r="F118" s="435"/>
      <c r="G118" s="4"/>
      <c r="H118" s="434"/>
      <c r="I118" s="435"/>
      <c r="J118" s="4"/>
      <c r="K118" s="434"/>
      <c r="L118" s="431">
        <v>50</v>
      </c>
      <c r="M118" s="4">
        <v>50</v>
      </c>
      <c r="N118" s="35" t="str">
        <f t="shared" si="3"/>
        <v>Pass</v>
      </c>
      <c r="O118" s="25">
        <v>74</v>
      </c>
      <c r="P118" s="26"/>
      <c r="Q118" s="26"/>
    </row>
    <row r="119" spans="1:17">
      <c r="A119" s="3">
        <v>43353</v>
      </c>
      <c r="B119" s="428" t="s">
        <v>18</v>
      </c>
      <c r="C119" s="435">
        <v>33</v>
      </c>
      <c r="D119" s="4">
        <v>26</v>
      </c>
      <c r="E119" s="434">
        <f t="shared" si="2"/>
        <v>-7</v>
      </c>
      <c r="F119" s="435"/>
      <c r="G119" s="4"/>
      <c r="H119" s="434"/>
      <c r="I119" s="435"/>
      <c r="J119" s="4"/>
      <c r="K119" s="434"/>
      <c r="L119" s="431">
        <v>50</v>
      </c>
      <c r="M119" s="4">
        <v>50</v>
      </c>
      <c r="N119" s="35" t="str">
        <f t="shared" si="3"/>
        <v>Pass</v>
      </c>
      <c r="O119" s="25">
        <v>1335</v>
      </c>
      <c r="P119" s="26" t="s">
        <v>84</v>
      </c>
      <c r="Q119" s="26"/>
    </row>
    <row r="120" spans="1:17">
      <c r="A120" s="3">
        <v>43357</v>
      </c>
      <c r="B120" s="428" t="s">
        <v>18</v>
      </c>
      <c r="C120" s="435">
        <v>14</v>
      </c>
      <c r="D120" s="4">
        <v>30</v>
      </c>
      <c r="E120" s="434">
        <f t="shared" si="2"/>
        <v>16</v>
      </c>
      <c r="F120" s="435"/>
      <c r="G120" s="4"/>
      <c r="H120" s="434"/>
      <c r="I120" s="435"/>
      <c r="J120" s="4"/>
      <c r="K120" s="434"/>
      <c r="L120" s="431">
        <v>50</v>
      </c>
      <c r="M120" s="4">
        <v>50</v>
      </c>
      <c r="N120" s="35" t="str">
        <f t="shared" si="3"/>
        <v>Pass</v>
      </c>
      <c r="O120" s="25">
        <v>1335</v>
      </c>
      <c r="P120" s="26"/>
      <c r="Q120" s="26"/>
    </row>
    <row r="121" spans="1:17">
      <c r="A121" s="3">
        <v>43362</v>
      </c>
      <c r="B121" s="428" t="s">
        <v>18</v>
      </c>
      <c r="C121" s="435">
        <v>58</v>
      </c>
      <c r="D121" s="4">
        <v>66</v>
      </c>
      <c r="E121" s="434">
        <f t="shared" si="2"/>
        <v>8</v>
      </c>
      <c r="F121" s="435"/>
      <c r="G121" s="4"/>
      <c r="H121" s="434"/>
      <c r="I121" s="435"/>
      <c r="J121" s="4"/>
      <c r="K121" s="434"/>
      <c r="L121" s="431">
        <v>50</v>
      </c>
      <c r="M121" s="4">
        <v>50</v>
      </c>
      <c r="N121" s="35" t="str">
        <f t="shared" si="3"/>
        <v>Pass</v>
      </c>
      <c r="O121" s="25">
        <v>74</v>
      </c>
      <c r="P121" s="26"/>
      <c r="Q121" s="26"/>
    </row>
    <row r="122" spans="1:17">
      <c r="A122" s="3">
        <v>43367</v>
      </c>
      <c r="B122" s="428" t="s">
        <v>18</v>
      </c>
      <c r="C122" s="435">
        <v>42</v>
      </c>
      <c r="D122" s="4">
        <v>43</v>
      </c>
      <c r="E122" s="434">
        <f t="shared" si="2"/>
        <v>1</v>
      </c>
      <c r="F122" s="435"/>
      <c r="G122" s="4"/>
      <c r="H122" s="434"/>
      <c r="I122" s="435"/>
      <c r="J122" s="4"/>
      <c r="K122" s="434"/>
      <c r="L122" s="431">
        <v>50</v>
      </c>
      <c r="M122" s="4">
        <v>50</v>
      </c>
      <c r="N122" s="35" t="str">
        <f t="shared" si="3"/>
        <v>Pass</v>
      </c>
      <c r="O122" s="25">
        <v>74</v>
      </c>
      <c r="P122" s="26"/>
      <c r="Q122" s="26"/>
    </row>
    <row r="123" spans="1:17">
      <c r="A123" s="3">
        <v>43371</v>
      </c>
      <c r="B123" s="428" t="s">
        <v>18</v>
      </c>
      <c r="C123" s="435">
        <v>11</v>
      </c>
      <c r="D123" s="4">
        <v>11</v>
      </c>
      <c r="E123" s="434">
        <f t="shared" si="2"/>
        <v>0</v>
      </c>
      <c r="F123" s="435"/>
      <c r="G123" s="4"/>
      <c r="H123" s="434"/>
      <c r="I123" s="435"/>
      <c r="J123" s="4"/>
      <c r="K123" s="434"/>
      <c r="L123" s="431">
        <v>50</v>
      </c>
      <c r="M123" s="4">
        <v>50</v>
      </c>
      <c r="N123" s="35" t="str">
        <f t="shared" si="3"/>
        <v>Pass</v>
      </c>
      <c r="O123" s="25">
        <v>1340</v>
      </c>
      <c r="P123" s="26"/>
      <c r="Q123" s="26"/>
    </row>
    <row r="124" spans="1:17">
      <c r="A124" s="3">
        <v>43397</v>
      </c>
      <c r="B124" s="428" t="s">
        <v>18</v>
      </c>
      <c r="C124" s="435">
        <v>28</v>
      </c>
      <c r="D124" s="4">
        <v>37</v>
      </c>
      <c r="E124" s="434">
        <f t="shared" si="2"/>
        <v>9</v>
      </c>
      <c r="F124" s="435"/>
      <c r="G124" s="4"/>
      <c r="H124" s="434"/>
      <c r="I124" s="435"/>
      <c r="J124" s="4"/>
      <c r="K124" s="434"/>
      <c r="L124" s="431">
        <v>50</v>
      </c>
      <c r="M124" s="4">
        <v>50</v>
      </c>
      <c r="N124" s="35" t="str">
        <f t="shared" si="3"/>
        <v>Pass</v>
      </c>
      <c r="O124" s="25">
        <v>1159</v>
      </c>
      <c r="P124" s="26" t="s">
        <v>85</v>
      </c>
      <c r="Q124" s="26"/>
    </row>
    <row r="125" spans="1:17">
      <c r="A125" s="3">
        <v>43412</v>
      </c>
      <c r="B125" s="428" t="s">
        <v>18</v>
      </c>
      <c r="C125" s="435">
        <v>43</v>
      </c>
      <c r="D125" s="4">
        <v>47</v>
      </c>
      <c r="E125" s="434">
        <f t="shared" si="2"/>
        <v>4</v>
      </c>
      <c r="F125" s="435"/>
      <c r="G125" s="4"/>
      <c r="H125" s="434"/>
      <c r="I125" s="435"/>
      <c r="J125" s="4"/>
      <c r="K125" s="434"/>
      <c r="L125" s="431">
        <v>50</v>
      </c>
      <c r="M125" s="4">
        <v>50</v>
      </c>
      <c r="N125" s="35" t="str">
        <f t="shared" si="3"/>
        <v>Pass</v>
      </c>
      <c r="O125" s="25">
        <v>1335</v>
      </c>
      <c r="P125" s="26" t="s">
        <v>86</v>
      </c>
      <c r="Q125" s="26"/>
    </row>
    <row r="126" spans="1:17">
      <c r="A126" s="3">
        <v>43453</v>
      </c>
      <c r="B126" s="428" t="s">
        <v>18</v>
      </c>
      <c r="C126" s="435">
        <v>13</v>
      </c>
      <c r="D126" s="4">
        <v>12</v>
      </c>
      <c r="E126" s="434">
        <f t="shared" si="2"/>
        <v>-1</v>
      </c>
      <c r="F126" s="435"/>
      <c r="G126" s="4"/>
      <c r="H126" s="434"/>
      <c r="I126" s="435"/>
      <c r="J126" s="4"/>
      <c r="K126" s="434"/>
      <c r="L126" s="431">
        <v>50</v>
      </c>
      <c r="M126" s="4">
        <v>50</v>
      </c>
      <c r="N126" s="35" t="str">
        <f t="shared" si="3"/>
        <v>Pass</v>
      </c>
      <c r="O126" s="25">
        <v>1335</v>
      </c>
      <c r="P126" s="26" t="s">
        <v>87</v>
      </c>
      <c r="Q126" s="26"/>
    </row>
    <row r="127" spans="1:17">
      <c r="A127" s="3">
        <v>43467</v>
      </c>
      <c r="B127" s="428" t="s">
        <v>18</v>
      </c>
      <c r="C127" s="435">
        <v>30</v>
      </c>
      <c r="D127" s="4">
        <v>34</v>
      </c>
      <c r="E127" s="434">
        <f t="shared" si="2"/>
        <v>4</v>
      </c>
      <c r="F127" s="435"/>
      <c r="G127" s="4"/>
      <c r="H127" s="434"/>
      <c r="I127" s="435"/>
      <c r="J127" s="4"/>
      <c r="K127" s="434"/>
      <c r="L127" s="431">
        <v>50</v>
      </c>
      <c r="M127" s="4">
        <v>50</v>
      </c>
      <c r="N127" s="35" t="str">
        <f t="shared" si="3"/>
        <v>Pass</v>
      </c>
      <c r="O127" s="25">
        <v>1335</v>
      </c>
      <c r="P127" s="26" t="s">
        <v>88</v>
      </c>
      <c r="Q127" s="26"/>
    </row>
    <row r="128" spans="1:17" customFormat="1" ht="12.75" customHeight="1">
      <c r="A128" s="3">
        <v>43476</v>
      </c>
      <c r="B128" s="428" t="s">
        <v>18</v>
      </c>
      <c r="C128" s="435">
        <v>29</v>
      </c>
      <c r="D128" s="4">
        <v>27</v>
      </c>
      <c r="E128" s="434">
        <f t="shared" si="2"/>
        <v>-2</v>
      </c>
      <c r="F128" s="435"/>
      <c r="G128" s="4"/>
      <c r="H128" s="434"/>
      <c r="I128" s="435"/>
      <c r="J128" s="4"/>
      <c r="K128" s="434"/>
      <c r="L128" s="431">
        <v>50</v>
      </c>
      <c r="M128" s="4">
        <v>50</v>
      </c>
      <c r="N128" s="35" t="str">
        <f t="shared" si="3"/>
        <v>Pass</v>
      </c>
      <c r="O128" s="4">
        <v>74</v>
      </c>
      <c r="P128" s="4"/>
      <c r="Q128" s="4"/>
    </row>
    <row r="129" spans="1:17" customFormat="1" ht="12.75" customHeight="1">
      <c r="A129" s="3">
        <v>43476</v>
      </c>
      <c r="B129" s="428" t="s">
        <v>18</v>
      </c>
      <c r="C129" s="435">
        <v>6</v>
      </c>
      <c r="D129" s="4">
        <v>16</v>
      </c>
      <c r="E129" s="434">
        <f t="shared" si="2"/>
        <v>10</v>
      </c>
      <c r="F129" s="435"/>
      <c r="G129" s="4"/>
      <c r="H129" s="434"/>
      <c r="I129" s="435"/>
      <c r="J129" s="4"/>
      <c r="K129" s="434"/>
      <c r="L129" s="431">
        <v>50</v>
      </c>
      <c r="M129" s="4">
        <v>50</v>
      </c>
      <c r="N129" s="35" t="str">
        <f t="shared" si="3"/>
        <v>Pass</v>
      </c>
      <c r="O129" s="4">
        <v>1340</v>
      </c>
      <c r="P129" s="4"/>
      <c r="Q129" s="4"/>
    </row>
    <row r="130" spans="1:17" customFormat="1" ht="12.75" customHeight="1">
      <c r="A130" s="3">
        <v>43480</v>
      </c>
      <c r="B130" s="428" t="s">
        <v>18</v>
      </c>
      <c r="C130" s="435">
        <v>50</v>
      </c>
      <c r="D130" s="4">
        <v>33</v>
      </c>
      <c r="E130" s="434">
        <f t="shared" si="2"/>
        <v>-17</v>
      </c>
      <c r="F130" s="435"/>
      <c r="G130" s="4"/>
      <c r="H130" s="434"/>
      <c r="I130" s="435"/>
      <c r="J130" s="4"/>
      <c r="K130" s="434"/>
      <c r="L130" s="431">
        <v>50</v>
      </c>
      <c r="M130" s="4">
        <v>50</v>
      </c>
      <c r="N130" s="35" t="str">
        <f t="shared" si="3"/>
        <v>Pass</v>
      </c>
      <c r="O130" s="4">
        <v>1340</v>
      </c>
      <c r="P130" s="4"/>
      <c r="Q130" s="4"/>
    </row>
    <row r="131" spans="1:17" customFormat="1" ht="12.75" customHeight="1">
      <c r="A131" s="3">
        <v>43486</v>
      </c>
      <c r="B131" s="428" t="s">
        <v>18</v>
      </c>
      <c r="C131" s="435">
        <v>6</v>
      </c>
      <c r="D131" s="4">
        <v>17</v>
      </c>
      <c r="E131" s="434">
        <f t="shared" si="2"/>
        <v>11</v>
      </c>
      <c r="F131" s="435"/>
      <c r="G131" s="4"/>
      <c r="H131" s="434"/>
      <c r="I131" s="435"/>
      <c r="J131" s="4"/>
      <c r="K131" s="434"/>
      <c r="L131" s="431">
        <v>50</v>
      </c>
      <c r="M131" s="4">
        <v>50</v>
      </c>
      <c r="N131" s="35" t="str">
        <f t="shared" si="3"/>
        <v>Pass</v>
      </c>
      <c r="O131" s="4">
        <v>1428</v>
      </c>
      <c r="P131" s="4"/>
      <c r="Q131" s="4"/>
    </row>
    <row r="132" spans="1:17" customFormat="1" ht="12.75" customHeight="1">
      <c r="A132" s="3">
        <v>43494</v>
      </c>
      <c r="B132" s="428" t="s">
        <v>18</v>
      </c>
      <c r="C132" s="435">
        <v>9</v>
      </c>
      <c r="D132" s="4">
        <v>9</v>
      </c>
      <c r="E132" s="434">
        <f t="shared" si="2"/>
        <v>0</v>
      </c>
      <c r="F132" s="435"/>
      <c r="G132" s="4"/>
      <c r="H132" s="434"/>
      <c r="I132" s="435"/>
      <c r="J132" s="4"/>
      <c r="K132" s="434"/>
      <c r="L132" s="431">
        <v>50</v>
      </c>
      <c r="M132" s="4">
        <v>50</v>
      </c>
      <c r="N132" s="35" t="str">
        <f t="shared" si="3"/>
        <v>Pass</v>
      </c>
      <c r="O132" s="4">
        <v>1159</v>
      </c>
      <c r="P132" s="4" t="s">
        <v>157</v>
      </c>
      <c r="Q132" s="4"/>
    </row>
    <row r="133" spans="1:17" customFormat="1" ht="12.75" customHeight="1">
      <c r="A133" s="3">
        <v>43507</v>
      </c>
      <c r="B133" s="428" t="s">
        <v>18</v>
      </c>
      <c r="C133" s="435">
        <v>19</v>
      </c>
      <c r="D133" s="4">
        <v>18</v>
      </c>
      <c r="E133" s="434">
        <f t="shared" si="2"/>
        <v>-1</v>
      </c>
      <c r="F133" s="435"/>
      <c r="G133" s="4"/>
      <c r="H133" s="434"/>
      <c r="I133" s="435"/>
      <c r="J133" s="4"/>
      <c r="K133" s="434"/>
      <c r="L133" s="431">
        <v>50</v>
      </c>
      <c r="M133" s="4">
        <v>50</v>
      </c>
      <c r="N133" s="35" t="str">
        <f t="shared" si="3"/>
        <v>Pass</v>
      </c>
      <c r="O133" s="4">
        <v>1159</v>
      </c>
      <c r="P133" s="4" t="s">
        <v>158</v>
      </c>
      <c r="Q133" s="4"/>
    </row>
    <row r="134" spans="1:17" customFormat="1" ht="12.75" customHeight="1">
      <c r="A134" s="3">
        <v>43510</v>
      </c>
      <c r="B134" s="428" t="s">
        <v>18</v>
      </c>
      <c r="C134" s="435">
        <v>26</v>
      </c>
      <c r="D134" s="4">
        <v>23</v>
      </c>
      <c r="E134" s="434">
        <f t="shared" si="2"/>
        <v>-3</v>
      </c>
      <c r="F134" s="435"/>
      <c r="G134" s="4"/>
      <c r="H134" s="434"/>
      <c r="I134" s="435"/>
      <c r="J134" s="4"/>
      <c r="K134" s="434"/>
      <c r="L134" s="431">
        <v>50</v>
      </c>
      <c r="M134" s="4">
        <v>50</v>
      </c>
      <c r="N134" s="35" t="str">
        <f t="shared" si="3"/>
        <v>Pass</v>
      </c>
      <c r="O134" s="4">
        <v>121</v>
      </c>
      <c r="P134" s="4"/>
      <c r="Q134" s="4"/>
    </row>
    <row r="135" spans="1:17" customFormat="1" ht="12.75" customHeight="1">
      <c r="A135" s="3">
        <v>43514</v>
      </c>
      <c r="B135" s="428" t="s">
        <v>18</v>
      </c>
      <c r="C135" s="435">
        <v>8</v>
      </c>
      <c r="D135" s="4">
        <v>13</v>
      </c>
      <c r="E135" s="434">
        <f t="shared" si="2"/>
        <v>5</v>
      </c>
      <c r="F135" s="435"/>
      <c r="G135" s="4"/>
      <c r="H135" s="434"/>
      <c r="I135" s="435"/>
      <c r="J135" s="4"/>
      <c r="K135" s="434"/>
      <c r="L135" s="431">
        <v>50</v>
      </c>
      <c r="M135" s="4">
        <v>50</v>
      </c>
      <c r="N135" s="35" t="str">
        <f t="shared" si="3"/>
        <v>Pass</v>
      </c>
      <c r="O135" s="4">
        <v>74</v>
      </c>
      <c r="P135" s="4"/>
      <c r="Q135" s="4"/>
    </row>
    <row r="136" spans="1:17" customFormat="1" ht="12.75" customHeight="1">
      <c r="A136" s="3">
        <v>43517</v>
      </c>
      <c r="B136" s="428" t="s">
        <v>18</v>
      </c>
      <c r="C136" s="435">
        <v>14</v>
      </c>
      <c r="D136" s="4">
        <v>19</v>
      </c>
      <c r="E136" s="434">
        <f t="shared" si="2"/>
        <v>5</v>
      </c>
      <c r="F136" s="435"/>
      <c r="G136" s="4"/>
      <c r="H136" s="434"/>
      <c r="I136" s="435"/>
      <c r="J136" s="4"/>
      <c r="K136" s="434"/>
      <c r="L136" s="431">
        <v>50</v>
      </c>
      <c r="M136" s="4">
        <v>50</v>
      </c>
      <c r="N136" s="35" t="str">
        <f t="shared" si="3"/>
        <v>Pass</v>
      </c>
      <c r="O136" s="4">
        <v>1428</v>
      </c>
      <c r="P136" s="4"/>
      <c r="Q136" s="4"/>
    </row>
    <row r="137" spans="1:17" customFormat="1" ht="12.75" customHeight="1">
      <c r="A137" s="3">
        <v>43521</v>
      </c>
      <c r="B137" s="428" t="s">
        <v>18</v>
      </c>
      <c r="C137" s="435">
        <v>25</v>
      </c>
      <c r="D137" s="4">
        <v>25</v>
      </c>
      <c r="E137" s="434">
        <f t="shared" si="2"/>
        <v>0</v>
      </c>
      <c r="F137" s="435"/>
      <c r="G137" s="4"/>
      <c r="H137" s="434"/>
      <c r="I137" s="435"/>
      <c r="J137" s="4"/>
      <c r="K137" s="434"/>
      <c r="L137" s="431">
        <v>50</v>
      </c>
      <c r="M137" s="4">
        <v>50</v>
      </c>
      <c r="N137" s="35" t="str">
        <f t="shared" si="3"/>
        <v>Pass</v>
      </c>
      <c r="O137" s="4">
        <v>121</v>
      </c>
      <c r="P137" s="4"/>
      <c r="Q137" s="4"/>
    </row>
    <row r="138" spans="1:17" customFormat="1" ht="12.75" customHeight="1">
      <c r="A138" s="3">
        <v>43524</v>
      </c>
      <c r="B138" s="428" t="s">
        <v>18</v>
      </c>
      <c r="C138" s="435">
        <v>23</v>
      </c>
      <c r="D138" s="4">
        <v>21</v>
      </c>
      <c r="E138" s="434">
        <f t="shared" si="2"/>
        <v>-2</v>
      </c>
      <c r="F138" s="435"/>
      <c r="G138" s="4"/>
      <c r="H138" s="434"/>
      <c r="I138" s="435"/>
      <c r="J138" s="4"/>
      <c r="K138" s="434"/>
      <c r="L138" s="431">
        <v>50</v>
      </c>
      <c r="M138" s="4">
        <v>50</v>
      </c>
      <c r="N138" s="35" t="str">
        <f t="shared" si="3"/>
        <v>Pass</v>
      </c>
      <c r="O138" s="4" t="s">
        <v>129</v>
      </c>
      <c r="P138" s="4" t="s">
        <v>159</v>
      </c>
      <c r="Q138" s="4"/>
    </row>
    <row r="139" spans="1:17" customFormat="1" ht="12.75" customHeight="1">
      <c r="A139" s="3">
        <v>43528</v>
      </c>
      <c r="B139" s="428" t="s">
        <v>18</v>
      </c>
      <c r="C139" s="435">
        <v>24</v>
      </c>
      <c r="D139" s="4">
        <v>24</v>
      </c>
      <c r="E139" s="434">
        <f t="shared" ref="E139:E202" si="4">IF(D139="","",(D139-C139))</f>
        <v>0</v>
      </c>
      <c r="F139" s="435"/>
      <c r="G139" s="4"/>
      <c r="H139" s="434"/>
      <c r="I139" s="435"/>
      <c r="J139" s="4"/>
      <c r="K139" s="434"/>
      <c r="L139" s="431">
        <v>50</v>
      </c>
      <c r="M139" s="4">
        <v>50</v>
      </c>
      <c r="N139" s="35" t="str">
        <f t="shared" si="3"/>
        <v>Pass</v>
      </c>
      <c r="O139" s="4">
        <v>74</v>
      </c>
      <c r="P139" s="4"/>
      <c r="Q139" s="4"/>
    </row>
    <row r="140" spans="1:17" customFormat="1" ht="12.75" customHeight="1">
      <c r="A140" s="3">
        <v>43531</v>
      </c>
      <c r="B140" s="428" t="s">
        <v>18</v>
      </c>
      <c r="C140" s="435">
        <v>30</v>
      </c>
      <c r="D140" s="4">
        <v>51</v>
      </c>
      <c r="E140" s="434">
        <f t="shared" si="4"/>
        <v>21</v>
      </c>
      <c r="F140" s="435"/>
      <c r="G140" s="4"/>
      <c r="H140" s="434"/>
      <c r="I140" s="435"/>
      <c r="J140" s="4"/>
      <c r="K140" s="434"/>
      <c r="L140" s="431">
        <v>50</v>
      </c>
      <c r="M140" s="4">
        <v>50</v>
      </c>
      <c r="N140" s="35" t="str">
        <f t="shared" ref="N140:N146" si="5">IF(E140="","",IF(E140&lt;L140,"Pass","Fail"))</f>
        <v>Pass</v>
      </c>
      <c r="O140" s="4">
        <v>121</v>
      </c>
      <c r="P140" s="4"/>
      <c r="Q140" s="4"/>
    </row>
    <row r="141" spans="1:17" customFormat="1" ht="12.75" customHeight="1">
      <c r="A141" s="3">
        <v>43535</v>
      </c>
      <c r="B141" s="428" t="s">
        <v>18</v>
      </c>
      <c r="C141" s="435">
        <v>10</v>
      </c>
      <c r="D141" s="4">
        <v>33</v>
      </c>
      <c r="E141" s="434">
        <f t="shared" si="4"/>
        <v>23</v>
      </c>
      <c r="F141" s="435"/>
      <c r="G141" s="4"/>
      <c r="H141" s="434"/>
      <c r="I141" s="435"/>
      <c r="J141" s="4"/>
      <c r="K141" s="434"/>
      <c r="L141" s="431">
        <v>50</v>
      </c>
      <c r="M141" s="4">
        <v>50</v>
      </c>
      <c r="N141" s="35" t="str">
        <f t="shared" si="5"/>
        <v>Pass</v>
      </c>
      <c r="O141" s="4">
        <v>74</v>
      </c>
      <c r="P141" s="4"/>
      <c r="Q141" s="4"/>
    </row>
    <row r="142" spans="1:17" customFormat="1" ht="12.75" customHeight="1">
      <c r="A142" s="3">
        <v>43538</v>
      </c>
      <c r="B142" s="428" t="s">
        <v>18</v>
      </c>
      <c r="C142" s="435">
        <v>35</v>
      </c>
      <c r="D142" s="4">
        <v>54</v>
      </c>
      <c r="E142" s="434">
        <f t="shared" si="4"/>
        <v>19</v>
      </c>
      <c r="F142" s="435"/>
      <c r="G142" s="4"/>
      <c r="H142" s="434"/>
      <c r="I142" s="435"/>
      <c r="J142" s="4"/>
      <c r="K142" s="434"/>
      <c r="L142" s="431">
        <v>50</v>
      </c>
      <c r="M142" s="4">
        <v>50</v>
      </c>
      <c r="N142" s="35" t="str">
        <f t="shared" si="5"/>
        <v>Pass</v>
      </c>
      <c r="O142" s="4">
        <v>121</v>
      </c>
      <c r="P142" s="4"/>
      <c r="Q142" s="4"/>
    </row>
    <row r="143" spans="1:17" customFormat="1" ht="12.75" customHeight="1">
      <c r="A143" s="3">
        <v>43542</v>
      </c>
      <c r="B143" s="428" t="s">
        <v>18</v>
      </c>
      <c r="C143" s="435">
        <v>11</v>
      </c>
      <c r="D143" s="4">
        <v>26</v>
      </c>
      <c r="E143" s="434">
        <f t="shared" si="4"/>
        <v>15</v>
      </c>
      <c r="F143" s="435"/>
      <c r="G143" s="4"/>
      <c r="H143" s="434"/>
      <c r="I143" s="435"/>
      <c r="J143" s="4"/>
      <c r="K143" s="434"/>
      <c r="L143" s="431">
        <v>50</v>
      </c>
      <c r="M143" s="4">
        <v>50</v>
      </c>
      <c r="N143" s="35" t="str">
        <f t="shared" si="5"/>
        <v>Pass</v>
      </c>
      <c r="O143" s="4">
        <v>1428</v>
      </c>
      <c r="P143" s="4"/>
      <c r="Q143" s="4"/>
    </row>
    <row r="144" spans="1:17" customFormat="1" ht="12.75" customHeight="1">
      <c r="A144" s="3">
        <v>43546</v>
      </c>
      <c r="B144" s="428" t="s">
        <v>18</v>
      </c>
      <c r="C144" s="435">
        <v>9</v>
      </c>
      <c r="D144" s="4">
        <v>14</v>
      </c>
      <c r="E144" s="434">
        <f t="shared" si="4"/>
        <v>5</v>
      </c>
      <c r="F144" s="435"/>
      <c r="G144" s="4"/>
      <c r="H144" s="434"/>
      <c r="I144" s="435"/>
      <c r="J144" s="4"/>
      <c r="K144" s="434"/>
      <c r="L144" s="431">
        <v>50</v>
      </c>
      <c r="M144" s="4">
        <v>50</v>
      </c>
      <c r="N144" s="35" t="str">
        <f t="shared" si="5"/>
        <v>Pass</v>
      </c>
      <c r="O144" s="4">
        <v>1340</v>
      </c>
      <c r="P144" s="4"/>
      <c r="Q144" s="4"/>
    </row>
    <row r="145" spans="1:17" customFormat="1" ht="12.75" customHeight="1">
      <c r="A145" s="3">
        <v>43549</v>
      </c>
      <c r="B145" s="428" t="s">
        <v>18</v>
      </c>
      <c r="C145" s="435">
        <v>36</v>
      </c>
      <c r="D145" s="4">
        <v>38</v>
      </c>
      <c r="E145" s="434">
        <f t="shared" si="4"/>
        <v>2</v>
      </c>
      <c r="F145" s="435"/>
      <c r="G145" s="4"/>
      <c r="H145" s="434"/>
      <c r="I145" s="435"/>
      <c r="J145" s="4"/>
      <c r="K145" s="434"/>
      <c r="L145" s="431">
        <v>50</v>
      </c>
      <c r="M145" s="4">
        <v>50</v>
      </c>
      <c r="N145" s="35" t="str">
        <f t="shared" si="5"/>
        <v>Pass</v>
      </c>
      <c r="O145" s="4">
        <v>74</v>
      </c>
      <c r="P145" s="4" t="s">
        <v>160</v>
      </c>
      <c r="Q145" s="4" t="s">
        <v>161</v>
      </c>
    </row>
    <row r="146" spans="1:17" customFormat="1" ht="12.75" customHeight="1">
      <c r="A146" s="3">
        <v>43552</v>
      </c>
      <c r="B146" s="428" t="s">
        <v>18</v>
      </c>
      <c r="C146" s="435">
        <v>35</v>
      </c>
      <c r="D146" s="4">
        <v>48</v>
      </c>
      <c r="E146" s="434">
        <f t="shared" si="4"/>
        <v>13</v>
      </c>
      <c r="F146" s="435"/>
      <c r="G146" s="4"/>
      <c r="H146" s="434"/>
      <c r="I146" s="435"/>
      <c r="J146" s="4"/>
      <c r="K146" s="434"/>
      <c r="L146" s="431">
        <v>50</v>
      </c>
      <c r="M146" s="4">
        <v>50</v>
      </c>
      <c r="N146" s="35" t="str">
        <f t="shared" si="5"/>
        <v>Pass</v>
      </c>
      <c r="O146" s="4">
        <v>121</v>
      </c>
      <c r="P146" s="4" t="s">
        <v>162</v>
      </c>
      <c r="Q146" s="4"/>
    </row>
    <row r="147" spans="1:17" customFormat="1" ht="12.75" customHeight="1">
      <c r="A147" s="3">
        <v>43559</v>
      </c>
      <c r="B147" s="428" t="s">
        <v>18</v>
      </c>
      <c r="C147" s="435">
        <v>13</v>
      </c>
      <c r="D147" s="4">
        <v>14</v>
      </c>
      <c r="E147" s="434">
        <f t="shared" si="4"/>
        <v>1</v>
      </c>
      <c r="F147" s="435"/>
      <c r="G147" s="4"/>
      <c r="H147" s="434"/>
      <c r="I147" s="435"/>
      <c r="J147" s="4"/>
      <c r="K147" s="434"/>
      <c r="L147" s="431">
        <v>50</v>
      </c>
      <c r="M147" s="4">
        <v>50</v>
      </c>
      <c r="N147" s="5" t="str">
        <f t="shared" ref="N127:N190" si="6">IF(E147="","",IF(E147&lt;L147,"Pass","Fail"))</f>
        <v>Pass</v>
      </c>
      <c r="O147" s="4">
        <v>121</v>
      </c>
      <c r="P147" s="4"/>
      <c r="Q147" s="4"/>
    </row>
    <row r="148" spans="1:17" customFormat="1" ht="12.75" customHeight="1">
      <c r="A148" s="3">
        <v>43563</v>
      </c>
      <c r="B148" s="428" t="s">
        <v>18</v>
      </c>
      <c r="C148" s="435">
        <v>4</v>
      </c>
      <c r="D148" s="4">
        <v>5</v>
      </c>
      <c r="E148" s="434">
        <f t="shared" si="4"/>
        <v>1</v>
      </c>
      <c r="F148" s="435"/>
      <c r="G148" s="4"/>
      <c r="H148" s="434"/>
      <c r="I148" s="435"/>
      <c r="J148" s="4"/>
      <c r="K148" s="434"/>
      <c r="L148" s="431">
        <v>50</v>
      </c>
      <c r="M148" s="4">
        <v>50</v>
      </c>
      <c r="N148" s="5" t="str">
        <f t="shared" si="6"/>
        <v>Pass</v>
      </c>
      <c r="O148" s="4">
        <v>1159</v>
      </c>
      <c r="P148" s="4" t="s">
        <v>163</v>
      </c>
      <c r="Q148" s="4"/>
    </row>
    <row r="149" spans="1:17" customFormat="1" ht="12.75" customHeight="1">
      <c r="A149" s="3">
        <v>43566</v>
      </c>
      <c r="B149" s="428" t="s">
        <v>18</v>
      </c>
      <c r="C149" s="435">
        <v>24</v>
      </c>
      <c r="D149" s="4">
        <v>36</v>
      </c>
      <c r="E149" s="434">
        <f t="shared" si="4"/>
        <v>12</v>
      </c>
      <c r="F149" s="435"/>
      <c r="G149" s="4"/>
      <c r="H149" s="434"/>
      <c r="I149" s="435"/>
      <c r="J149" s="4"/>
      <c r="K149" s="434"/>
      <c r="L149" s="431">
        <v>50</v>
      </c>
      <c r="M149" s="4">
        <v>50</v>
      </c>
      <c r="N149" s="5" t="str">
        <f t="shared" si="6"/>
        <v>Pass</v>
      </c>
      <c r="O149" s="4">
        <v>1159</v>
      </c>
      <c r="P149" s="4" t="s">
        <v>164</v>
      </c>
      <c r="Q149" s="4"/>
    </row>
    <row r="150" spans="1:17" customFormat="1" ht="12.75" customHeight="1">
      <c r="A150" s="3">
        <v>43569</v>
      </c>
      <c r="B150" s="428" t="s">
        <v>18</v>
      </c>
      <c r="C150" s="435">
        <v>21</v>
      </c>
      <c r="D150" s="4">
        <v>27</v>
      </c>
      <c r="E150" s="434">
        <f t="shared" si="4"/>
        <v>6</v>
      </c>
      <c r="F150" s="435"/>
      <c r="G150" s="4"/>
      <c r="H150" s="434"/>
      <c r="I150" s="435"/>
      <c r="J150" s="4"/>
      <c r="K150" s="434"/>
      <c r="L150" s="431">
        <v>50</v>
      </c>
      <c r="M150" s="4">
        <v>50</v>
      </c>
      <c r="N150" s="5" t="str">
        <f t="shared" si="6"/>
        <v>Pass</v>
      </c>
      <c r="O150" s="4">
        <v>102</v>
      </c>
      <c r="P150" s="4" t="s">
        <v>165</v>
      </c>
      <c r="Q150" s="4"/>
    </row>
    <row r="151" spans="1:17" customFormat="1" ht="12.75" customHeight="1">
      <c r="A151" s="3">
        <v>43578</v>
      </c>
      <c r="B151" s="428" t="s">
        <v>18</v>
      </c>
      <c r="C151" s="435">
        <v>38</v>
      </c>
      <c r="D151" s="4">
        <v>38</v>
      </c>
      <c r="E151" s="434">
        <f t="shared" si="4"/>
        <v>0</v>
      </c>
      <c r="F151" s="435"/>
      <c r="G151" s="4"/>
      <c r="H151" s="434"/>
      <c r="I151" s="435"/>
      <c r="J151" s="4"/>
      <c r="K151" s="434"/>
      <c r="L151" s="431">
        <v>50</v>
      </c>
      <c r="M151" s="4">
        <v>50</v>
      </c>
      <c r="N151" s="5" t="str">
        <f t="shared" si="6"/>
        <v>Pass</v>
      </c>
      <c r="O151" s="4">
        <v>1428</v>
      </c>
      <c r="P151" s="4" t="s">
        <v>20</v>
      </c>
      <c r="Q151" s="4"/>
    </row>
    <row r="152" spans="1:17" customFormat="1" ht="12.75" customHeight="1">
      <c r="A152" s="3">
        <v>43580</v>
      </c>
      <c r="B152" s="428" t="s">
        <v>18</v>
      </c>
      <c r="C152" s="435">
        <v>31</v>
      </c>
      <c r="D152" s="4">
        <v>37</v>
      </c>
      <c r="E152" s="434">
        <f t="shared" si="4"/>
        <v>6</v>
      </c>
      <c r="F152" s="435"/>
      <c r="G152" s="4"/>
      <c r="H152" s="434"/>
      <c r="I152" s="435"/>
      <c r="J152" s="4"/>
      <c r="K152" s="434"/>
      <c r="L152" s="431">
        <v>50</v>
      </c>
      <c r="M152" s="4">
        <v>50</v>
      </c>
      <c r="N152" s="5" t="str">
        <f t="shared" si="6"/>
        <v>Pass</v>
      </c>
      <c r="O152" s="4">
        <v>74</v>
      </c>
      <c r="P152" s="4" t="s">
        <v>166</v>
      </c>
      <c r="Q152" s="4"/>
    </row>
    <row r="153" spans="1:17" customFormat="1" ht="12.75" customHeight="1">
      <c r="A153" s="3">
        <v>43589</v>
      </c>
      <c r="B153" s="428" t="s">
        <v>18</v>
      </c>
      <c r="C153" s="435">
        <v>30</v>
      </c>
      <c r="D153" s="4">
        <v>33</v>
      </c>
      <c r="E153" s="434">
        <f t="shared" si="4"/>
        <v>3</v>
      </c>
      <c r="F153" s="435"/>
      <c r="G153" s="4"/>
      <c r="H153" s="434"/>
      <c r="I153" s="435"/>
      <c r="J153" s="4"/>
      <c r="K153" s="434"/>
      <c r="L153" s="431">
        <v>50</v>
      </c>
      <c r="M153" s="4">
        <v>50</v>
      </c>
      <c r="N153" s="5" t="str">
        <f t="shared" si="6"/>
        <v>Pass</v>
      </c>
      <c r="O153" s="4">
        <v>74</v>
      </c>
      <c r="P153" s="4" t="s">
        <v>167</v>
      </c>
      <c r="Q153" s="4"/>
    </row>
    <row r="154" spans="1:17" customFormat="1" ht="12.75" customHeight="1">
      <c r="A154" s="3">
        <v>43599</v>
      </c>
      <c r="B154" s="428" t="s">
        <v>18</v>
      </c>
      <c r="C154" s="435">
        <v>16</v>
      </c>
      <c r="D154" s="4">
        <v>44</v>
      </c>
      <c r="E154" s="434">
        <f t="shared" si="4"/>
        <v>28</v>
      </c>
      <c r="F154" s="435"/>
      <c r="G154" s="4"/>
      <c r="H154" s="434"/>
      <c r="I154" s="435"/>
      <c r="J154" s="4"/>
      <c r="K154" s="434"/>
      <c r="L154" s="431">
        <v>50</v>
      </c>
      <c r="M154" s="4">
        <v>50</v>
      </c>
      <c r="N154" s="5" t="str">
        <f t="shared" si="6"/>
        <v>Pass</v>
      </c>
      <c r="O154" s="4">
        <v>1428</v>
      </c>
      <c r="P154" s="4" t="s">
        <v>20</v>
      </c>
      <c r="Q154" s="4"/>
    </row>
    <row r="155" spans="1:17" customFormat="1" ht="12.75" customHeight="1">
      <c r="A155" s="3">
        <v>43602</v>
      </c>
      <c r="B155" s="428" t="s">
        <v>18</v>
      </c>
      <c r="C155" s="435">
        <v>11</v>
      </c>
      <c r="D155" s="4">
        <v>12</v>
      </c>
      <c r="E155" s="434">
        <f t="shared" si="4"/>
        <v>1</v>
      </c>
      <c r="F155" s="435"/>
      <c r="G155" s="4"/>
      <c r="H155" s="434"/>
      <c r="I155" s="435"/>
      <c r="J155" s="4"/>
      <c r="K155" s="434"/>
      <c r="L155" s="431">
        <v>50</v>
      </c>
      <c r="M155" s="4">
        <v>50</v>
      </c>
      <c r="N155" s="5" t="str">
        <f t="shared" si="6"/>
        <v>Pass</v>
      </c>
      <c r="O155" s="4">
        <v>1335</v>
      </c>
      <c r="P155" s="4" t="s">
        <v>20</v>
      </c>
      <c r="Q155" s="4"/>
    </row>
    <row r="156" spans="1:17" customFormat="1" ht="12.75" customHeight="1">
      <c r="A156" s="3">
        <v>43605</v>
      </c>
      <c r="B156" s="428" t="s">
        <v>18</v>
      </c>
      <c r="C156" s="435">
        <v>38</v>
      </c>
      <c r="D156" s="4">
        <v>45</v>
      </c>
      <c r="E156" s="434">
        <f t="shared" si="4"/>
        <v>7</v>
      </c>
      <c r="F156" s="435"/>
      <c r="G156" s="4"/>
      <c r="H156" s="434"/>
      <c r="I156" s="435"/>
      <c r="J156" s="4"/>
      <c r="K156" s="434"/>
      <c r="L156" s="431">
        <v>50</v>
      </c>
      <c r="M156" s="4">
        <v>50</v>
      </c>
      <c r="N156" s="5" t="str">
        <f t="shared" si="6"/>
        <v>Pass</v>
      </c>
      <c r="O156" s="4">
        <v>74</v>
      </c>
      <c r="P156" s="4" t="s">
        <v>171</v>
      </c>
      <c r="Q156" s="4"/>
    </row>
    <row r="157" spans="1:17" ht="12.75" customHeight="1">
      <c r="A157" s="3">
        <v>43609</v>
      </c>
      <c r="B157" s="428" t="s">
        <v>18</v>
      </c>
      <c r="C157" s="436">
        <v>8</v>
      </c>
      <c r="D157" s="125">
        <v>10</v>
      </c>
      <c r="E157" s="434">
        <f t="shared" si="4"/>
        <v>2</v>
      </c>
      <c r="F157" s="438"/>
      <c r="G157" s="425"/>
      <c r="H157" s="439"/>
      <c r="I157" s="438"/>
      <c r="J157" s="425"/>
      <c r="K157" s="439"/>
      <c r="L157" s="13">
        <v>50</v>
      </c>
      <c r="M157" s="13">
        <v>50</v>
      </c>
      <c r="N157" s="5" t="str">
        <f t="shared" si="6"/>
        <v>Pass</v>
      </c>
      <c r="O157" s="28">
        <v>1335</v>
      </c>
      <c r="P157" s="4" t="s">
        <v>212</v>
      </c>
      <c r="Q157" s="26"/>
    </row>
    <row r="158" spans="1:17" ht="12.75" customHeight="1">
      <c r="A158" s="6">
        <v>43613</v>
      </c>
      <c r="B158" s="428" t="s">
        <v>18</v>
      </c>
      <c r="C158" s="436">
        <v>15</v>
      </c>
      <c r="D158" s="125">
        <v>13</v>
      </c>
      <c r="E158" s="434">
        <f t="shared" si="4"/>
        <v>-2</v>
      </c>
      <c r="F158" s="438"/>
      <c r="G158" s="425"/>
      <c r="H158" s="439"/>
      <c r="I158" s="438"/>
      <c r="J158" s="425"/>
      <c r="K158" s="439"/>
      <c r="L158" s="13">
        <v>50</v>
      </c>
      <c r="M158" s="13">
        <v>50</v>
      </c>
      <c r="N158" s="5" t="str">
        <f t="shared" si="6"/>
        <v>Pass</v>
      </c>
      <c r="O158" s="28">
        <v>1340</v>
      </c>
      <c r="P158" s="4" t="s">
        <v>214</v>
      </c>
      <c r="Q158" s="26"/>
    </row>
    <row r="159" spans="1:17" ht="12.75" customHeight="1">
      <c r="A159" s="3">
        <v>43619</v>
      </c>
      <c r="B159" s="428" t="s">
        <v>18</v>
      </c>
      <c r="C159" s="435">
        <v>31</v>
      </c>
      <c r="D159" s="4">
        <v>46</v>
      </c>
      <c r="E159" s="434">
        <f t="shared" si="4"/>
        <v>15</v>
      </c>
      <c r="F159" s="435"/>
      <c r="G159" s="4"/>
      <c r="H159" s="434"/>
      <c r="I159" s="435"/>
      <c r="J159" s="4"/>
      <c r="K159" s="434"/>
      <c r="L159" s="431">
        <v>50</v>
      </c>
      <c r="M159" s="4">
        <v>50</v>
      </c>
      <c r="N159" s="5" t="str">
        <f t="shared" si="6"/>
        <v>Pass</v>
      </c>
      <c r="O159" s="4">
        <v>1159</v>
      </c>
      <c r="P159" s="4" t="s">
        <v>216</v>
      </c>
      <c r="Q159" s="4"/>
    </row>
    <row r="160" spans="1:17" ht="12.75" customHeight="1">
      <c r="A160" s="3">
        <v>43626</v>
      </c>
      <c r="B160" s="428" t="s">
        <v>18</v>
      </c>
      <c r="C160" s="435">
        <v>48</v>
      </c>
      <c r="D160" s="4">
        <v>87</v>
      </c>
      <c r="E160" s="434">
        <f t="shared" si="4"/>
        <v>39</v>
      </c>
      <c r="F160" s="435"/>
      <c r="G160" s="4"/>
      <c r="H160" s="434"/>
      <c r="I160" s="435"/>
      <c r="J160" s="4"/>
      <c r="K160" s="434"/>
      <c r="L160" s="431">
        <v>50</v>
      </c>
      <c r="M160" s="4">
        <v>50</v>
      </c>
      <c r="N160" s="5" t="str">
        <f t="shared" si="6"/>
        <v>Pass</v>
      </c>
      <c r="O160" s="4">
        <v>1428</v>
      </c>
      <c r="P160" s="4"/>
      <c r="Q160" s="4"/>
    </row>
    <row r="161" spans="1:17" ht="12.75" customHeight="1">
      <c r="A161" s="3">
        <v>43629</v>
      </c>
      <c r="B161" s="428" t="s">
        <v>18</v>
      </c>
      <c r="C161" s="435">
        <v>21</v>
      </c>
      <c r="D161" s="4">
        <v>11</v>
      </c>
      <c r="E161" s="434">
        <f t="shared" si="4"/>
        <v>-10</v>
      </c>
      <c r="F161" s="435"/>
      <c r="G161" s="4"/>
      <c r="H161" s="434"/>
      <c r="I161" s="435"/>
      <c r="J161" s="4"/>
      <c r="K161" s="434"/>
      <c r="L161" s="431">
        <v>50</v>
      </c>
      <c r="M161" s="4">
        <v>50</v>
      </c>
      <c r="N161" s="5" t="str">
        <f t="shared" si="6"/>
        <v>Pass</v>
      </c>
      <c r="O161" s="4">
        <v>1428</v>
      </c>
      <c r="P161" s="4" t="s">
        <v>222</v>
      </c>
      <c r="Q161" s="4"/>
    </row>
    <row r="162" spans="1:17" ht="12.75" customHeight="1">
      <c r="A162" s="3">
        <v>43633</v>
      </c>
      <c r="B162" s="428" t="s">
        <v>18</v>
      </c>
      <c r="C162" s="435">
        <v>18</v>
      </c>
      <c r="D162" s="4">
        <v>31</v>
      </c>
      <c r="E162" s="434">
        <f t="shared" si="4"/>
        <v>13</v>
      </c>
      <c r="F162" s="435"/>
      <c r="G162" s="4"/>
      <c r="H162" s="434"/>
      <c r="I162" s="435"/>
      <c r="J162" s="4"/>
      <c r="K162" s="434"/>
      <c r="L162" s="431">
        <v>50</v>
      </c>
      <c r="M162" s="4">
        <v>50</v>
      </c>
      <c r="N162" s="5" t="str">
        <f t="shared" si="6"/>
        <v>Pass</v>
      </c>
      <c r="O162" s="4">
        <v>1335</v>
      </c>
      <c r="P162" s="4" t="s">
        <v>224</v>
      </c>
      <c r="Q162" s="4"/>
    </row>
    <row r="163" spans="1:17" ht="12.75" customHeight="1">
      <c r="A163" s="3">
        <v>43636</v>
      </c>
      <c r="B163" s="428" t="s">
        <v>18</v>
      </c>
      <c r="C163" s="435">
        <v>13</v>
      </c>
      <c r="D163" s="4">
        <v>38</v>
      </c>
      <c r="E163" s="434">
        <f t="shared" si="4"/>
        <v>25</v>
      </c>
      <c r="F163" s="435"/>
      <c r="G163" s="4"/>
      <c r="H163" s="434"/>
      <c r="I163" s="435"/>
      <c r="J163" s="4"/>
      <c r="K163" s="434"/>
      <c r="L163" s="431">
        <v>50</v>
      </c>
      <c r="M163" s="4">
        <v>50</v>
      </c>
      <c r="N163" s="5" t="str">
        <f t="shared" si="6"/>
        <v>Pass</v>
      </c>
      <c r="O163" s="4">
        <v>1159</v>
      </c>
      <c r="P163" s="4" t="s">
        <v>225</v>
      </c>
      <c r="Q163" s="4"/>
    </row>
    <row r="164" spans="1:17" ht="12.75" customHeight="1">
      <c r="A164" s="3">
        <v>43649</v>
      </c>
      <c r="B164" s="428" t="s">
        <v>18</v>
      </c>
      <c r="C164" s="435">
        <v>8</v>
      </c>
      <c r="D164" s="4">
        <v>9</v>
      </c>
      <c r="E164" s="434">
        <f t="shared" si="4"/>
        <v>1</v>
      </c>
      <c r="F164" s="435"/>
      <c r="G164" s="4"/>
      <c r="H164" s="434"/>
      <c r="I164" s="435"/>
      <c r="J164" s="4"/>
      <c r="K164" s="434"/>
      <c r="L164" s="431">
        <v>50</v>
      </c>
      <c r="M164" s="4">
        <v>50</v>
      </c>
      <c r="N164" s="5" t="str">
        <f t="shared" si="6"/>
        <v>Pass</v>
      </c>
      <c r="O164" s="4">
        <v>1159</v>
      </c>
      <c r="P164" s="4" t="s">
        <v>228</v>
      </c>
      <c r="Q164" s="4"/>
    </row>
    <row r="165" spans="1:17" ht="12.75" customHeight="1">
      <c r="A165" s="3">
        <v>43654</v>
      </c>
      <c r="B165" s="428" t="s">
        <v>18</v>
      </c>
      <c r="C165" s="435">
        <v>12</v>
      </c>
      <c r="D165" s="4">
        <v>13</v>
      </c>
      <c r="E165" s="434">
        <f t="shared" si="4"/>
        <v>1</v>
      </c>
      <c r="F165" s="435"/>
      <c r="G165" s="4"/>
      <c r="H165" s="434"/>
      <c r="I165" s="435"/>
      <c r="J165" s="4"/>
      <c r="K165" s="434"/>
      <c r="L165" s="431">
        <v>50</v>
      </c>
      <c r="M165" s="4">
        <v>50</v>
      </c>
      <c r="N165" s="5" t="str">
        <f t="shared" si="6"/>
        <v>Pass</v>
      </c>
      <c r="O165" s="4">
        <v>1335</v>
      </c>
      <c r="P165" s="4" t="s">
        <v>230</v>
      </c>
      <c r="Q165" s="4"/>
    </row>
    <row r="166" spans="1:17" ht="12.75" customHeight="1">
      <c r="A166" s="3">
        <v>43657</v>
      </c>
      <c r="B166" s="428" t="s">
        <v>18</v>
      </c>
      <c r="C166" s="435">
        <v>35</v>
      </c>
      <c r="D166" s="4">
        <v>38</v>
      </c>
      <c r="E166" s="434">
        <f t="shared" si="4"/>
        <v>3</v>
      </c>
      <c r="F166" s="435"/>
      <c r="G166" s="4"/>
      <c r="H166" s="434"/>
      <c r="I166" s="435"/>
      <c r="J166" s="4"/>
      <c r="K166" s="434"/>
      <c r="L166" s="431">
        <v>50</v>
      </c>
      <c r="M166" s="4">
        <v>50</v>
      </c>
      <c r="N166" s="5" t="str">
        <f t="shared" si="6"/>
        <v>Pass</v>
      </c>
      <c r="O166" s="4">
        <v>64</v>
      </c>
      <c r="P166" s="4"/>
      <c r="Q166" s="4"/>
    </row>
    <row r="167" spans="1:17" ht="12.75" customHeight="1">
      <c r="A167" s="3">
        <v>43661</v>
      </c>
      <c r="B167" s="428" t="s">
        <v>18</v>
      </c>
      <c r="C167" s="435">
        <v>22</v>
      </c>
      <c r="D167" s="4">
        <v>12</v>
      </c>
      <c r="E167" s="434">
        <f t="shared" si="4"/>
        <v>-10</v>
      </c>
      <c r="F167" s="435"/>
      <c r="G167" s="4"/>
      <c r="H167" s="434"/>
      <c r="I167" s="435"/>
      <c r="J167" s="4"/>
      <c r="K167" s="434"/>
      <c r="L167" s="431">
        <v>50</v>
      </c>
      <c r="M167" s="4">
        <v>50</v>
      </c>
      <c r="N167" s="5" t="str">
        <f t="shared" si="6"/>
        <v>Pass</v>
      </c>
      <c r="O167" s="4" t="s">
        <v>125</v>
      </c>
      <c r="P167" s="4" t="s">
        <v>233</v>
      </c>
      <c r="Q167" s="4"/>
    </row>
    <row r="168" spans="1:17" ht="12.75" customHeight="1">
      <c r="A168" s="3">
        <v>43664</v>
      </c>
      <c r="B168" s="428" t="s">
        <v>18</v>
      </c>
      <c r="C168" s="435">
        <v>26</v>
      </c>
      <c r="D168" s="4">
        <v>24</v>
      </c>
      <c r="E168" s="434">
        <f t="shared" si="4"/>
        <v>-2</v>
      </c>
      <c r="F168" s="435"/>
      <c r="G168" s="4"/>
      <c r="H168" s="434"/>
      <c r="I168" s="435"/>
      <c r="J168" s="4"/>
      <c r="K168" s="434"/>
      <c r="L168" s="431">
        <v>50</v>
      </c>
      <c r="M168" s="4">
        <v>50</v>
      </c>
      <c r="N168" s="5" t="str">
        <f t="shared" si="6"/>
        <v>Pass</v>
      </c>
      <c r="O168" s="4">
        <v>1335</v>
      </c>
      <c r="P168" s="4" t="s">
        <v>242</v>
      </c>
      <c r="Q168" s="4"/>
    </row>
    <row r="169" spans="1:17" ht="12.75" customHeight="1">
      <c r="A169" s="3">
        <v>43670</v>
      </c>
      <c r="B169" s="428" t="s">
        <v>18</v>
      </c>
      <c r="C169" s="435">
        <v>20</v>
      </c>
      <c r="D169" s="4">
        <v>17</v>
      </c>
      <c r="E169" s="434">
        <f t="shared" si="4"/>
        <v>-3</v>
      </c>
      <c r="F169" s="435"/>
      <c r="G169" s="4"/>
      <c r="H169" s="434"/>
      <c r="I169" s="435"/>
      <c r="J169" s="4"/>
      <c r="K169" s="434"/>
      <c r="L169" s="431">
        <v>50</v>
      </c>
      <c r="M169" s="4">
        <v>50</v>
      </c>
      <c r="N169" s="5" t="str">
        <f t="shared" si="6"/>
        <v>Pass</v>
      </c>
      <c r="O169" s="4">
        <v>1340</v>
      </c>
      <c r="P169" s="4" t="s">
        <v>241</v>
      </c>
      <c r="Q169" s="4"/>
    </row>
    <row r="170" spans="1:17" ht="12.75" customHeight="1">
      <c r="A170" s="3">
        <v>43675</v>
      </c>
      <c r="B170" s="428" t="s">
        <v>18</v>
      </c>
      <c r="C170" s="435">
        <v>21</v>
      </c>
      <c r="D170" s="4">
        <v>17</v>
      </c>
      <c r="E170" s="434">
        <f t="shared" si="4"/>
        <v>-4</v>
      </c>
      <c r="F170" s="435"/>
      <c r="G170" s="4"/>
      <c r="H170" s="434"/>
      <c r="I170" s="435"/>
      <c r="J170" s="4"/>
      <c r="K170" s="434"/>
      <c r="L170" s="431">
        <v>50</v>
      </c>
      <c r="M170" s="4">
        <v>50</v>
      </c>
      <c r="N170" s="5" t="str">
        <f t="shared" si="6"/>
        <v>Pass</v>
      </c>
      <c r="O170" s="4">
        <v>1159</v>
      </c>
      <c r="P170" s="4" t="s">
        <v>240</v>
      </c>
      <c r="Q170" s="4"/>
    </row>
    <row r="171" spans="1:17" ht="12.75" customHeight="1">
      <c r="A171" s="3">
        <v>43678</v>
      </c>
      <c r="B171" s="428" t="s">
        <v>18</v>
      </c>
      <c r="C171" s="435">
        <v>6</v>
      </c>
      <c r="D171" s="4">
        <v>7</v>
      </c>
      <c r="E171" s="434">
        <f t="shared" si="4"/>
        <v>1</v>
      </c>
      <c r="F171" s="435"/>
      <c r="G171" s="4"/>
      <c r="H171" s="434"/>
      <c r="I171" s="435"/>
      <c r="J171" s="4"/>
      <c r="K171" s="434"/>
      <c r="L171" s="431">
        <v>50</v>
      </c>
      <c r="M171" s="4">
        <v>50</v>
      </c>
      <c r="N171" s="5" t="str">
        <f t="shared" si="6"/>
        <v>Pass</v>
      </c>
      <c r="O171" s="4">
        <v>1159</v>
      </c>
      <c r="P171" s="4" t="s">
        <v>239</v>
      </c>
      <c r="Q171" s="4"/>
    </row>
    <row r="172" spans="1:17" ht="12.75" customHeight="1">
      <c r="A172" s="3">
        <v>43685</v>
      </c>
      <c r="B172" s="428" t="s">
        <v>18</v>
      </c>
      <c r="C172" s="435">
        <v>16</v>
      </c>
      <c r="D172" s="4">
        <v>26</v>
      </c>
      <c r="E172" s="434">
        <f t="shared" si="4"/>
        <v>10</v>
      </c>
      <c r="F172" s="435"/>
      <c r="G172" s="4"/>
      <c r="H172" s="434"/>
      <c r="I172" s="435"/>
      <c r="J172" s="4"/>
      <c r="K172" s="434"/>
      <c r="L172" s="431">
        <v>50</v>
      </c>
      <c r="M172" s="4">
        <v>50</v>
      </c>
      <c r="N172" s="5" t="str">
        <f t="shared" si="6"/>
        <v>Pass</v>
      </c>
      <c r="O172" s="4">
        <v>74</v>
      </c>
      <c r="P172" s="4" t="s">
        <v>238</v>
      </c>
      <c r="Q172" s="4"/>
    </row>
    <row r="173" spans="1:17" ht="12.75" customHeight="1">
      <c r="A173" s="3">
        <v>43690</v>
      </c>
      <c r="B173" s="428" t="s">
        <v>18</v>
      </c>
      <c r="C173" s="435">
        <v>22</v>
      </c>
      <c r="D173" s="4">
        <v>33</v>
      </c>
      <c r="E173" s="434">
        <f t="shared" si="4"/>
        <v>11</v>
      </c>
      <c r="F173" s="435"/>
      <c r="G173" s="4"/>
      <c r="H173" s="434"/>
      <c r="I173" s="435"/>
      <c r="J173" s="4"/>
      <c r="K173" s="434"/>
      <c r="L173" s="431">
        <v>50</v>
      </c>
      <c r="M173" s="4">
        <v>50</v>
      </c>
      <c r="N173" s="5" t="str">
        <f t="shared" si="6"/>
        <v>Pass</v>
      </c>
      <c r="O173" s="4">
        <v>1335</v>
      </c>
      <c r="P173" s="4" t="s">
        <v>243</v>
      </c>
      <c r="Q173" s="4"/>
    </row>
    <row r="174" spans="1:17" ht="12.75" customHeight="1">
      <c r="A174" s="3">
        <v>43690</v>
      </c>
      <c r="B174" s="428" t="s">
        <v>18</v>
      </c>
      <c r="C174" s="435">
        <v>4</v>
      </c>
      <c r="D174" s="4">
        <v>4</v>
      </c>
      <c r="E174" s="434">
        <f t="shared" si="4"/>
        <v>0</v>
      </c>
      <c r="F174" s="435"/>
      <c r="G174" s="4"/>
      <c r="H174" s="434"/>
      <c r="I174" s="435"/>
      <c r="J174" s="4"/>
      <c r="K174" s="434"/>
      <c r="L174" s="431">
        <v>50</v>
      </c>
      <c r="M174" s="4">
        <v>50</v>
      </c>
      <c r="N174" s="5" t="str">
        <f t="shared" si="6"/>
        <v>Pass</v>
      </c>
      <c r="O174" s="4">
        <v>1159</v>
      </c>
      <c r="P174" s="4" t="s">
        <v>244</v>
      </c>
      <c r="Q174" s="4"/>
    </row>
    <row r="175" spans="1:17" ht="12.75" customHeight="1">
      <c r="A175" s="3">
        <v>43693</v>
      </c>
      <c r="B175" s="428" t="s">
        <v>18</v>
      </c>
      <c r="C175" s="435">
        <v>1</v>
      </c>
      <c r="D175" s="4">
        <v>6</v>
      </c>
      <c r="E175" s="434">
        <f t="shared" si="4"/>
        <v>5</v>
      </c>
      <c r="F175" s="435"/>
      <c r="G175" s="4"/>
      <c r="H175" s="434"/>
      <c r="I175" s="435"/>
      <c r="J175" s="4"/>
      <c r="K175" s="434"/>
      <c r="L175" s="431">
        <v>50</v>
      </c>
      <c r="M175" s="4">
        <v>50</v>
      </c>
      <c r="N175" s="5" t="str">
        <f t="shared" si="6"/>
        <v>Pass</v>
      </c>
      <c r="O175" s="4">
        <v>1159</v>
      </c>
      <c r="P175" s="4" t="s">
        <v>246</v>
      </c>
      <c r="Q175" s="4"/>
    </row>
    <row r="176" spans="1:17" ht="12.75" customHeight="1">
      <c r="A176" s="3">
        <v>43697</v>
      </c>
      <c r="B176" s="428" t="s">
        <v>18</v>
      </c>
      <c r="C176" s="435">
        <v>7</v>
      </c>
      <c r="D176" s="4">
        <v>13</v>
      </c>
      <c r="E176" s="434">
        <f t="shared" si="4"/>
        <v>6</v>
      </c>
      <c r="F176" s="435"/>
      <c r="G176" s="4"/>
      <c r="H176" s="434"/>
      <c r="I176" s="435"/>
      <c r="J176" s="4"/>
      <c r="K176" s="434"/>
      <c r="L176" s="431">
        <v>50</v>
      </c>
      <c r="M176" s="4">
        <v>50</v>
      </c>
      <c r="N176" s="5" t="str">
        <f t="shared" si="6"/>
        <v>Pass</v>
      </c>
      <c r="O176" s="4">
        <v>1340</v>
      </c>
      <c r="P176" s="4" t="s">
        <v>248</v>
      </c>
      <c r="Q176" s="4"/>
    </row>
    <row r="177" spans="1:17" ht="12.75" customHeight="1">
      <c r="A177" s="3">
        <v>43338</v>
      </c>
      <c r="B177" s="428" t="s">
        <v>18</v>
      </c>
      <c r="C177" s="435">
        <v>33</v>
      </c>
      <c r="D177" s="4">
        <v>33</v>
      </c>
      <c r="E177" s="434">
        <f t="shared" si="4"/>
        <v>0</v>
      </c>
      <c r="F177" s="435"/>
      <c r="G177" s="4"/>
      <c r="H177" s="434"/>
      <c r="I177" s="435"/>
      <c r="J177" s="4"/>
      <c r="K177" s="434"/>
      <c r="L177" s="431">
        <v>50</v>
      </c>
      <c r="M177" s="4">
        <v>50</v>
      </c>
      <c r="N177" s="5" t="str">
        <f t="shared" si="6"/>
        <v>Pass</v>
      </c>
      <c r="O177" s="4">
        <v>121</v>
      </c>
      <c r="P177" s="4" t="s">
        <v>250</v>
      </c>
      <c r="Q177" s="4"/>
    </row>
    <row r="178" spans="1:17" ht="12.75" customHeight="1">
      <c r="A178" s="3">
        <v>43341</v>
      </c>
      <c r="B178" s="428" t="s">
        <v>18</v>
      </c>
      <c r="C178" s="435">
        <v>18</v>
      </c>
      <c r="D178" s="4">
        <v>12</v>
      </c>
      <c r="E178" s="434">
        <f t="shared" si="4"/>
        <v>-6</v>
      </c>
      <c r="F178" s="435"/>
      <c r="G178" s="4"/>
      <c r="H178" s="434"/>
      <c r="I178" s="435"/>
      <c r="J178" s="4"/>
      <c r="K178" s="434"/>
      <c r="L178" s="431">
        <v>50</v>
      </c>
      <c r="M178" s="4">
        <v>50</v>
      </c>
      <c r="N178" s="5" t="str">
        <f t="shared" si="6"/>
        <v>Pass</v>
      </c>
      <c r="O178" s="4">
        <v>1159</v>
      </c>
      <c r="P178" s="4" t="s">
        <v>252</v>
      </c>
      <c r="Q178" s="4"/>
    </row>
    <row r="179" spans="1:17" ht="12.75" customHeight="1">
      <c r="A179" s="3">
        <v>43713</v>
      </c>
      <c r="B179" s="428" t="s">
        <v>18</v>
      </c>
      <c r="C179" s="435">
        <v>10</v>
      </c>
      <c r="D179" s="4">
        <v>12</v>
      </c>
      <c r="E179" s="434">
        <f t="shared" si="4"/>
        <v>2</v>
      </c>
      <c r="F179" s="435"/>
      <c r="G179" s="4"/>
      <c r="H179" s="434"/>
      <c r="I179" s="435"/>
      <c r="J179" s="4"/>
      <c r="K179" s="434"/>
      <c r="L179" s="431">
        <v>50</v>
      </c>
      <c r="M179" s="4">
        <v>50</v>
      </c>
      <c r="N179" s="5" t="str">
        <f t="shared" si="6"/>
        <v>Pass</v>
      </c>
      <c r="O179" s="4">
        <v>1428</v>
      </c>
      <c r="P179" s="4" t="s">
        <v>254</v>
      </c>
      <c r="Q179" s="4"/>
    </row>
    <row r="180" spans="1:17" ht="12.75" customHeight="1">
      <c r="A180" s="3">
        <v>43719</v>
      </c>
      <c r="B180" s="428" t="s">
        <v>18</v>
      </c>
      <c r="C180" s="435">
        <v>21</v>
      </c>
      <c r="D180" s="4">
        <v>18</v>
      </c>
      <c r="E180" s="434">
        <f t="shared" si="4"/>
        <v>-3</v>
      </c>
      <c r="F180" s="435"/>
      <c r="G180" s="4"/>
      <c r="H180" s="434"/>
      <c r="I180" s="435"/>
      <c r="J180" s="4"/>
      <c r="K180" s="434"/>
      <c r="L180" s="431">
        <v>50</v>
      </c>
      <c r="M180" s="4">
        <v>50</v>
      </c>
      <c r="N180" s="5" t="str">
        <f t="shared" si="6"/>
        <v>Pass</v>
      </c>
      <c r="O180" s="4">
        <v>1159</v>
      </c>
      <c r="P180" s="4" t="s">
        <v>256</v>
      </c>
      <c r="Q180" s="4"/>
    </row>
    <row r="181" spans="1:17" ht="12.75" customHeight="1">
      <c r="A181" s="3">
        <v>43726</v>
      </c>
      <c r="B181" s="428" t="s">
        <v>18</v>
      </c>
      <c r="C181" s="435">
        <v>22</v>
      </c>
      <c r="D181" s="4">
        <v>20</v>
      </c>
      <c r="E181" s="434">
        <f t="shared" si="4"/>
        <v>-2</v>
      </c>
      <c r="F181" s="435"/>
      <c r="G181" s="4"/>
      <c r="H181" s="434"/>
      <c r="I181" s="435"/>
      <c r="J181" s="4"/>
      <c r="K181" s="434"/>
      <c r="L181" s="431">
        <v>50</v>
      </c>
      <c r="M181" s="4">
        <v>50</v>
      </c>
      <c r="N181" s="5" t="str">
        <f t="shared" si="6"/>
        <v>Pass</v>
      </c>
      <c r="O181" s="4">
        <v>64</v>
      </c>
      <c r="P181" s="4"/>
      <c r="Q181" s="4"/>
    </row>
    <row r="182" spans="1:17" ht="12.75" customHeight="1">
      <c r="A182" s="3">
        <v>43731</v>
      </c>
      <c r="B182" s="428" t="s">
        <v>18</v>
      </c>
      <c r="C182" s="435">
        <v>13</v>
      </c>
      <c r="D182" s="4">
        <v>18</v>
      </c>
      <c r="E182" s="434">
        <f t="shared" si="4"/>
        <v>5</v>
      </c>
      <c r="F182" s="435"/>
      <c r="G182" s="4"/>
      <c r="H182" s="434"/>
      <c r="I182" s="435"/>
      <c r="J182" s="4"/>
      <c r="K182" s="434"/>
      <c r="L182" s="431">
        <v>50</v>
      </c>
      <c r="M182" s="4">
        <v>50</v>
      </c>
      <c r="N182" s="5" t="str">
        <f t="shared" si="6"/>
        <v>Pass</v>
      </c>
      <c r="O182" s="4">
        <v>1428</v>
      </c>
      <c r="P182" s="4" t="s">
        <v>260</v>
      </c>
      <c r="Q182" s="4"/>
    </row>
    <row r="183" spans="1:17" ht="12.75" customHeight="1">
      <c r="A183" s="3">
        <v>43754</v>
      </c>
      <c r="B183" s="428" t="s">
        <v>18</v>
      </c>
      <c r="C183" s="435">
        <v>16</v>
      </c>
      <c r="D183" s="4">
        <v>13</v>
      </c>
      <c r="E183" s="434">
        <f t="shared" si="4"/>
        <v>-3</v>
      </c>
      <c r="F183" s="435"/>
      <c r="G183" s="4"/>
      <c r="H183" s="434"/>
      <c r="I183" s="435"/>
      <c r="J183" s="4"/>
      <c r="K183" s="434"/>
      <c r="L183" s="431">
        <v>50</v>
      </c>
      <c r="M183" s="4">
        <v>50</v>
      </c>
      <c r="N183" s="5" t="str">
        <f t="shared" si="6"/>
        <v>Pass</v>
      </c>
      <c r="O183" s="4">
        <v>1340</v>
      </c>
      <c r="P183" s="4" t="s">
        <v>261</v>
      </c>
      <c r="Q183" s="4"/>
    </row>
    <row r="184" spans="1:17" ht="12.75" customHeight="1">
      <c r="A184" s="3">
        <v>43762</v>
      </c>
      <c r="B184" s="428" t="s">
        <v>18</v>
      </c>
      <c r="C184" s="435">
        <v>33</v>
      </c>
      <c r="D184" s="4">
        <v>20</v>
      </c>
      <c r="E184" s="434">
        <f t="shared" si="4"/>
        <v>-13</v>
      </c>
      <c r="F184" s="435"/>
      <c r="G184" s="4"/>
      <c r="H184" s="434"/>
      <c r="I184" s="435"/>
      <c r="J184" s="4"/>
      <c r="K184" s="434"/>
      <c r="L184" s="431">
        <v>50</v>
      </c>
      <c r="M184" s="4">
        <v>50</v>
      </c>
      <c r="N184" s="5" t="str">
        <f t="shared" si="6"/>
        <v>Pass</v>
      </c>
      <c r="O184" s="4">
        <v>1159</v>
      </c>
      <c r="P184" s="4" t="s">
        <v>263</v>
      </c>
      <c r="Q184" s="4"/>
    </row>
    <row r="185" spans="1:17" ht="12.75" customHeight="1">
      <c r="A185" s="3">
        <v>43769</v>
      </c>
      <c r="B185" s="428" t="s">
        <v>18</v>
      </c>
      <c r="C185" s="435">
        <v>18</v>
      </c>
      <c r="D185" s="4">
        <v>15</v>
      </c>
      <c r="E185" s="434">
        <f t="shared" si="4"/>
        <v>-3</v>
      </c>
      <c r="F185" s="435"/>
      <c r="G185" s="4"/>
      <c r="H185" s="434"/>
      <c r="I185" s="435"/>
      <c r="J185" s="4"/>
      <c r="K185" s="434"/>
      <c r="L185" s="431">
        <v>50</v>
      </c>
      <c r="M185" s="4">
        <v>50</v>
      </c>
      <c r="N185" s="5" t="str">
        <f t="shared" si="6"/>
        <v>Pass</v>
      </c>
      <c r="O185" s="4">
        <v>1428</v>
      </c>
      <c r="P185" s="4" t="s">
        <v>266</v>
      </c>
      <c r="Q185" s="4"/>
    </row>
    <row r="186" spans="1:17" ht="12.75" customHeight="1">
      <c r="A186" s="3">
        <v>43773</v>
      </c>
      <c r="B186" s="428" t="s">
        <v>18</v>
      </c>
      <c r="C186" s="435">
        <v>40</v>
      </c>
      <c r="D186" s="4">
        <v>86</v>
      </c>
      <c r="E186" s="434">
        <f t="shared" si="4"/>
        <v>46</v>
      </c>
      <c r="F186" s="435"/>
      <c r="G186" s="4"/>
      <c r="H186" s="434"/>
      <c r="I186" s="435"/>
      <c r="J186" s="4"/>
      <c r="K186" s="434"/>
      <c r="L186" s="431">
        <v>50</v>
      </c>
      <c r="M186" s="4">
        <v>50</v>
      </c>
      <c r="N186" s="5" t="str">
        <f t="shared" si="6"/>
        <v>Pass</v>
      </c>
      <c r="O186" s="4">
        <v>121</v>
      </c>
      <c r="P186" s="4" t="s">
        <v>267</v>
      </c>
      <c r="Q186" s="4" t="s">
        <v>268</v>
      </c>
    </row>
    <row r="187" spans="1:17" ht="12.75" customHeight="1">
      <c r="A187" s="3">
        <v>43776</v>
      </c>
      <c r="B187" s="428" t="s">
        <v>18</v>
      </c>
      <c r="C187" s="435">
        <v>1</v>
      </c>
      <c r="D187" s="4">
        <v>134</v>
      </c>
      <c r="E187" s="434">
        <f t="shared" si="4"/>
        <v>133</v>
      </c>
      <c r="F187" s="435"/>
      <c r="G187" s="4"/>
      <c r="H187" s="434"/>
      <c r="I187" s="435"/>
      <c r="J187" s="4"/>
      <c r="K187" s="434"/>
      <c r="L187" s="431">
        <v>50</v>
      </c>
      <c r="M187" s="4">
        <v>50</v>
      </c>
      <c r="N187" s="5" t="str">
        <f t="shared" si="6"/>
        <v>Fail</v>
      </c>
      <c r="O187" s="4">
        <v>1335</v>
      </c>
      <c r="P187" s="4" t="s">
        <v>270</v>
      </c>
      <c r="Q187" s="4"/>
    </row>
    <row r="188" spans="1:17" ht="12.75" customHeight="1">
      <c r="A188" s="3">
        <v>43787</v>
      </c>
      <c r="B188" s="428" t="s">
        <v>18</v>
      </c>
      <c r="C188" s="435">
        <v>3</v>
      </c>
      <c r="D188" s="4">
        <v>4</v>
      </c>
      <c r="E188" s="434">
        <f t="shared" si="4"/>
        <v>1</v>
      </c>
      <c r="F188" s="435"/>
      <c r="G188" s="4"/>
      <c r="H188" s="434"/>
      <c r="I188" s="435"/>
      <c r="J188" s="4"/>
      <c r="K188" s="434"/>
      <c r="L188" s="431">
        <v>50</v>
      </c>
      <c r="M188" s="4">
        <v>50</v>
      </c>
      <c r="N188" s="5" t="str">
        <f t="shared" si="6"/>
        <v>Pass</v>
      </c>
      <c r="O188" s="4">
        <v>1159</v>
      </c>
      <c r="P188" s="4" t="s">
        <v>271</v>
      </c>
      <c r="Q188" s="4"/>
    </row>
    <row r="189" spans="1:17" ht="12.75" customHeight="1">
      <c r="A189" s="3">
        <v>43790</v>
      </c>
      <c r="B189" s="428" t="s">
        <v>18</v>
      </c>
      <c r="C189" s="435">
        <v>7</v>
      </c>
      <c r="D189" s="4">
        <v>8</v>
      </c>
      <c r="E189" s="434">
        <f t="shared" si="4"/>
        <v>1</v>
      </c>
      <c r="F189" s="435"/>
      <c r="G189" s="4"/>
      <c r="H189" s="434"/>
      <c r="I189" s="435"/>
      <c r="J189" s="4"/>
      <c r="K189" s="434"/>
      <c r="L189" s="431">
        <v>50</v>
      </c>
      <c r="M189" s="4">
        <v>50</v>
      </c>
      <c r="N189" s="5" t="str">
        <f t="shared" si="6"/>
        <v>Pass</v>
      </c>
      <c r="O189" s="4">
        <v>74</v>
      </c>
      <c r="P189" s="4" t="s">
        <v>273</v>
      </c>
      <c r="Q189" s="4" t="s">
        <v>274</v>
      </c>
    </row>
    <row r="190" spans="1:17" ht="12.75" customHeight="1">
      <c r="A190" s="3">
        <v>43794</v>
      </c>
      <c r="B190" s="428" t="s">
        <v>18</v>
      </c>
      <c r="C190" s="435">
        <v>1</v>
      </c>
      <c r="D190" s="4">
        <v>2</v>
      </c>
      <c r="E190" s="434">
        <f t="shared" si="4"/>
        <v>1</v>
      </c>
      <c r="F190" s="435"/>
      <c r="G190" s="4"/>
      <c r="H190" s="434"/>
      <c r="I190" s="435"/>
      <c r="J190" s="4"/>
      <c r="K190" s="434"/>
      <c r="L190" s="431">
        <v>50</v>
      </c>
      <c r="M190" s="4">
        <v>50</v>
      </c>
      <c r="N190" s="5" t="str">
        <f t="shared" si="6"/>
        <v>Pass</v>
      </c>
      <c r="O190" s="4">
        <v>1428</v>
      </c>
      <c r="P190" s="4" t="s">
        <v>275</v>
      </c>
      <c r="Q190" s="4"/>
    </row>
    <row r="191" spans="1:17" ht="12.75" customHeight="1">
      <c r="A191" s="3">
        <v>43797</v>
      </c>
      <c r="B191" s="428" t="s">
        <v>18</v>
      </c>
      <c r="C191" s="435">
        <v>2</v>
      </c>
      <c r="D191" s="4">
        <v>6</v>
      </c>
      <c r="E191" s="434">
        <f t="shared" si="4"/>
        <v>4</v>
      </c>
      <c r="F191" s="435"/>
      <c r="G191" s="4"/>
      <c r="H191" s="434"/>
      <c r="I191" s="435"/>
      <c r="J191" s="4"/>
      <c r="K191" s="434"/>
      <c r="L191" s="431">
        <v>50</v>
      </c>
      <c r="M191" s="4">
        <v>50</v>
      </c>
      <c r="N191" s="5" t="str">
        <f t="shared" ref="N191:N197" si="7">IF(E191="","",IF(E191&lt;L191,"Pass","Fail"))</f>
        <v>Pass</v>
      </c>
      <c r="O191" s="4">
        <v>1428</v>
      </c>
      <c r="P191" s="4" t="s">
        <v>275</v>
      </c>
      <c r="Q191" s="4" t="s">
        <v>277</v>
      </c>
    </row>
    <row r="192" spans="1:17" ht="12.75" customHeight="1">
      <c r="A192" s="3">
        <v>43801</v>
      </c>
      <c r="B192" s="428" t="s">
        <v>18</v>
      </c>
      <c r="C192" s="435">
        <v>9</v>
      </c>
      <c r="D192" s="4">
        <v>6</v>
      </c>
      <c r="E192" s="434">
        <f t="shared" si="4"/>
        <v>-3</v>
      </c>
      <c r="F192" s="435"/>
      <c r="G192" s="4"/>
      <c r="H192" s="434"/>
      <c r="I192" s="435"/>
      <c r="J192" s="4"/>
      <c r="K192" s="434"/>
      <c r="L192" s="431">
        <v>50</v>
      </c>
      <c r="M192" s="4">
        <v>50</v>
      </c>
      <c r="N192" s="5" t="str">
        <f t="shared" si="7"/>
        <v>Pass</v>
      </c>
      <c r="O192" s="4">
        <v>102</v>
      </c>
      <c r="P192" s="4" t="s">
        <v>278</v>
      </c>
      <c r="Q192" s="4" t="s">
        <v>281</v>
      </c>
    </row>
    <row r="193" spans="1:17" ht="12.75" customHeight="1">
      <c r="A193" s="3">
        <v>43804</v>
      </c>
      <c r="B193" s="428" t="s">
        <v>18</v>
      </c>
      <c r="C193" s="435">
        <v>3</v>
      </c>
      <c r="D193" s="4">
        <v>6</v>
      </c>
      <c r="E193" s="434">
        <f t="shared" si="4"/>
        <v>3</v>
      </c>
      <c r="F193" s="435"/>
      <c r="G193" s="4"/>
      <c r="H193" s="434"/>
      <c r="I193" s="435"/>
      <c r="J193" s="4"/>
      <c r="K193" s="434"/>
      <c r="L193" s="431">
        <v>22</v>
      </c>
      <c r="M193" s="4">
        <v>50</v>
      </c>
      <c r="N193" s="5" t="str">
        <f t="shared" si="7"/>
        <v>Pass</v>
      </c>
      <c r="O193" s="4">
        <v>1335</v>
      </c>
      <c r="P193" s="4" t="s">
        <v>282</v>
      </c>
      <c r="Q193" s="4" t="s">
        <v>280</v>
      </c>
    </row>
    <row r="194" spans="1:17" ht="12.75" customHeight="1">
      <c r="A194" s="3">
        <v>43807</v>
      </c>
      <c r="B194" s="428" t="s">
        <v>18</v>
      </c>
      <c r="C194" s="435">
        <v>1</v>
      </c>
      <c r="D194" s="4">
        <v>16</v>
      </c>
      <c r="E194" s="434">
        <f t="shared" si="4"/>
        <v>15</v>
      </c>
      <c r="F194" s="435"/>
      <c r="G194" s="4"/>
      <c r="H194" s="434"/>
      <c r="I194" s="435"/>
      <c r="J194" s="4"/>
      <c r="K194" s="434"/>
      <c r="L194" s="431">
        <v>22</v>
      </c>
      <c r="M194" s="4">
        <v>50</v>
      </c>
      <c r="N194" s="5" t="str">
        <f t="shared" si="7"/>
        <v>Pass</v>
      </c>
      <c r="O194" s="4">
        <v>102</v>
      </c>
      <c r="P194" s="4" t="s">
        <v>284</v>
      </c>
      <c r="Q194" s="4" t="s">
        <v>285</v>
      </c>
    </row>
    <row r="195" spans="1:17" ht="12.75" customHeight="1">
      <c r="A195" s="3">
        <v>43811</v>
      </c>
      <c r="B195" s="428" t="s">
        <v>18</v>
      </c>
      <c r="C195" s="435">
        <v>2</v>
      </c>
      <c r="D195" s="4">
        <v>12</v>
      </c>
      <c r="E195" s="434">
        <f t="shared" si="4"/>
        <v>10</v>
      </c>
      <c r="F195" s="435"/>
      <c r="G195" s="4"/>
      <c r="H195" s="434"/>
      <c r="I195" s="435"/>
      <c r="J195" s="4"/>
      <c r="K195" s="434"/>
      <c r="L195" s="431">
        <v>22</v>
      </c>
      <c r="M195" s="4">
        <v>50</v>
      </c>
      <c r="N195" s="5" t="str">
        <f t="shared" si="7"/>
        <v>Pass</v>
      </c>
      <c r="O195" s="4">
        <v>1428</v>
      </c>
      <c r="P195" s="4" t="s">
        <v>284</v>
      </c>
      <c r="Q195" s="4"/>
    </row>
    <row r="196" spans="1:17" ht="12.75" customHeight="1">
      <c r="A196" s="3">
        <v>43815</v>
      </c>
      <c r="B196" s="428" t="s">
        <v>18</v>
      </c>
      <c r="C196" s="435">
        <v>9</v>
      </c>
      <c r="D196" s="4">
        <v>22</v>
      </c>
      <c r="E196" s="434">
        <f t="shared" si="4"/>
        <v>13</v>
      </c>
      <c r="F196" s="435"/>
      <c r="G196" s="4"/>
      <c r="H196" s="434"/>
      <c r="I196" s="435"/>
      <c r="J196" s="4"/>
      <c r="K196" s="434"/>
      <c r="L196" s="431">
        <v>22</v>
      </c>
      <c r="M196" s="4">
        <v>50</v>
      </c>
      <c r="N196" s="5" t="str">
        <f t="shared" si="7"/>
        <v>Pass</v>
      </c>
      <c r="O196" s="4">
        <v>1519</v>
      </c>
      <c r="P196" s="4" t="s">
        <v>291</v>
      </c>
      <c r="Q196" s="4" t="s">
        <v>292</v>
      </c>
    </row>
    <row r="197" spans="1:17" ht="12.75" customHeight="1">
      <c r="A197" s="3">
        <v>43822</v>
      </c>
      <c r="B197" s="428" t="s">
        <v>18</v>
      </c>
      <c r="C197" s="435">
        <v>5</v>
      </c>
      <c r="D197" s="4">
        <v>11</v>
      </c>
      <c r="E197" s="434">
        <f t="shared" si="4"/>
        <v>6</v>
      </c>
      <c r="F197" s="435"/>
      <c r="G197" s="4"/>
      <c r="H197" s="434"/>
      <c r="I197" s="435"/>
      <c r="J197" s="4"/>
      <c r="K197" s="434"/>
      <c r="L197" s="431">
        <v>22</v>
      </c>
      <c r="M197" s="4">
        <v>50</v>
      </c>
      <c r="N197" s="5" t="str">
        <f t="shared" si="7"/>
        <v>Pass</v>
      </c>
      <c r="O197" s="4">
        <v>74</v>
      </c>
      <c r="P197" s="4" t="s">
        <v>293</v>
      </c>
      <c r="Q197" s="4"/>
    </row>
    <row r="198" spans="1:17" ht="12.75" customHeight="1">
      <c r="A198" s="3">
        <v>43825</v>
      </c>
      <c r="B198" s="428" t="s">
        <v>18</v>
      </c>
      <c r="C198" s="435">
        <v>11</v>
      </c>
      <c r="D198" s="4">
        <v>11</v>
      </c>
      <c r="E198" s="434">
        <f t="shared" si="4"/>
        <v>0</v>
      </c>
      <c r="F198" s="435"/>
      <c r="G198" s="4"/>
      <c r="H198" s="434"/>
      <c r="I198" s="435"/>
      <c r="J198" s="4"/>
      <c r="K198" s="434"/>
      <c r="L198" s="431">
        <v>22</v>
      </c>
      <c r="M198" s="4">
        <v>50</v>
      </c>
      <c r="N198" s="5" t="str">
        <f>IF(E198="","",IF(E198&lt;L198,"Pass","Fail"))</f>
        <v>Pass</v>
      </c>
      <c r="O198" s="4">
        <v>1428</v>
      </c>
      <c r="P198" s="4" t="s">
        <v>295</v>
      </c>
      <c r="Q198" s="4"/>
    </row>
    <row r="199" spans="1:17" ht="12.75" customHeight="1">
      <c r="A199" s="3">
        <v>43829</v>
      </c>
      <c r="B199" s="428" t="s">
        <v>18</v>
      </c>
      <c r="C199" s="435">
        <v>0</v>
      </c>
      <c r="D199" s="4">
        <v>3</v>
      </c>
      <c r="E199" s="434">
        <f t="shared" si="4"/>
        <v>3</v>
      </c>
      <c r="F199" s="435"/>
      <c r="G199" s="4"/>
      <c r="H199" s="434"/>
      <c r="I199" s="435"/>
      <c r="J199" s="4"/>
      <c r="K199" s="434"/>
      <c r="L199" s="431">
        <v>22</v>
      </c>
      <c r="M199" s="4">
        <v>50</v>
      </c>
      <c r="N199" s="5" t="str">
        <f t="shared" ref="N199:N225" si="8">IF(E199="","",IF(E199&lt;L199,"Pass","Fail"))</f>
        <v>Pass</v>
      </c>
      <c r="O199" s="4">
        <v>121</v>
      </c>
      <c r="P199" s="4" t="s">
        <v>296</v>
      </c>
      <c r="Q199" s="4"/>
    </row>
    <row r="200" spans="1:17" ht="12.75" customHeight="1">
      <c r="A200" s="3">
        <v>43840</v>
      </c>
      <c r="B200" s="428" t="s">
        <v>18</v>
      </c>
      <c r="C200" s="435">
        <v>2</v>
      </c>
      <c r="D200" s="4">
        <v>8</v>
      </c>
      <c r="E200" s="434">
        <f t="shared" si="4"/>
        <v>6</v>
      </c>
      <c r="F200" s="435"/>
      <c r="G200" s="4"/>
      <c r="H200" s="434"/>
      <c r="I200" s="435"/>
      <c r="J200" s="4"/>
      <c r="K200" s="434"/>
      <c r="L200" s="431">
        <v>22</v>
      </c>
      <c r="M200" s="4">
        <v>50</v>
      </c>
      <c r="N200" s="5" t="str">
        <f t="shared" si="8"/>
        <v>Pass</v>
      </c>
      <c r="O200" s="4">
        <v>1340</v>
      </c>
      <c r="P200" s="4" t="s">
        <v>298</v>
      </c>
      <c r="Q200" s="4"/>
    </row>
    <row r="201" spans="1:17" ht="12.75" customHeight="1">
      <c r="A201" s="3">
        <v>43843</v>
      </c>
      <c r="B201" s="428" t="s">
        <v>18</v>
      </c>
      <c r="C201" s="435">
        <v>2</v>
      </c>
      <c r="D201" s="4">
        <v>9</v>
      </c>
      <c r="E201" s="434">
        <f t="shared" si="4"/>
        <v>7</v>
      </c>
      <c r="F201" s="435"/>
      <c r="G201" s="4"/>
      <c r="H201" s="434"/>
      <c r="I201" s="435"/>
      <c r="J201" s="4"/>
      <c r="K201" s="434"/>
      <c r="L201" s="431">
        <v>22</v>
      </c>
      <c r="M201" s="4">
        <v>50</v>
      </c>
      <c r="N201" s="5" t="str">
        <f t="shared" ref="N201" si="9">IF(E201="","",IF(E201&lt;L201,"Pass","Fail"))</f>
        <v>Pass</v>
      </c>
      <c r="O201" s="4">
        <v>1159</v>
      </c>
      <c r="P201" s="4" t="s">
        <v>300</v>
      </c>
      <c r="Q201" s="4"/>
    </row>
    <row r="202" spans="1:17" ht="12.75" customHeight="1">
      <c r="A202" s="3">
        <v>43847</v>
      </c>
      <c r="B202" s="428" t="s">
        <v>18</v>
      </c>
      <c r="C202" s="435">
        <v>1</v>
      </c>
      <c r="D202" s="4">
        <v>5</v>
      </c>
      <c r="E202" s="434">
        <f t="shared" si="4"/>
        <v>4</v>
      </c>
      <c r="F202" s="435"/>
      <c r="G202" s="4"/>
      <c r="H202" s="434"/>
      <c r="I202" s="435"/>
      <c r="J202" s="4"/>
      <c r="K202" s="434"/>
      <c r="L202" s="431">
        <v>22</v>
      </c>
      <c r="M202" s="4">
        <v>50</v>
      </c>
      <c r="N202" s="5" t="str">
        <f t="shared" ref="N202" si="10">IF(E202="","",IF(E202&lt;L202,"Pass","Fail"))</f>
        <v>Pass</v>
      </c>
      <c r="O202" s="4">
        <v>1159</v>
      </c>
      <c r="P202" s="4" t="s">
        <v>302</v>
      </c>
      <c r="Q202" s="4"/>
    </row>
    <row r="203" spans="1:17" ht="12.75" customHeight="1">
      <c r="A203" s="3">
        <v>43858</v>
      </c>
      <c r="B203" s="428" t="s">
        <v>18</v>
      </c>
      <c r="C203" s="435">
        <v>13</v>
      </c>
      <c r="D203" s="4">
        <v>30</v>
      </c>
      <c r="E203" s="434">
        <f t="shared" ref="E203:E207" si="11">IF(D203="","",(D203-C203))</f>
        <v>17</v>
      </c>
      <c r="F203" s="435"/>
      <c r="G203" s="4"/>
      <c r="H203" s="434"/>
      <c r="I203" s="435"/>
      <c r="J203" s="4"/>
      <c r="K203" s="434"/>
      <c r="L203" s="431">
        <v>22</v>
      </c>
      <c r="M203" s="4">
        <v>50</v>
      </c>
      <c r="N203" s="5" t="str">
        <f t="shared" ref="N203" si="12">IF(E203="","",IF(E203&lt;L203,"Pass","Fail"))</f>
        <v>Pass</v>
      </c>
      <c r="O203" s="4">
        <v>74</v>
      </c>
      <c r="P203" s="4" t="s">
        <v>304</v>
      </c>
      <c r="Q203" s="4" t="s">
        <v>305</v>
      </c>
    </row>
    <row r="204" spans="1:17" ht="12.75" customHeight="1">
      <c r="A204" s="3">
        <v>43861</v>
      </c>
      <c r="B204" s="428" t="s">
        <v>18</v>
      </c>
      <c r="C204" s="435">
        <v>4</v>
      </c>
      <c r="D204" s="4">
        <v>8</v>
      </c>
      <c r="E204" s="434">
        <f t="shared" si="11"/>
        <v>4</v>
      </c>
      <c r="F204" s="435"/>
      <c r="G204" s="4"/>
      <c r="H204" s="434"/>
      <c r="I204" s="435"/>
      <c r="J204" s="4"/>
      <c r="K204" s="434"/>
      <c r="L204" s="431">
        <v>22</v>
      </c>
      <c r="M204" s="4">
        <v>50</v>
      </c>
      <c r="N204" s="5" t="str">
        <f t="shared" ref="N204" si="13">IF(E204="","",IF(E204&lt;L204,"Pass","Fail"))</f>
        <v>Pass</v>
      </c>
      <c r="O204" s="4">
        <v>74</v>
      </c>
      <c r="P204" s="4" t="s">
        <v>306</v>
      </c>
      <c r="Q204" s="4"/>
    </row>
    <row r="205" spans="1:17" ht="12.75" customHeight="1">
      <c r="A205" s="3">
        <v>43864</v>
      </c>
      <c r="B205" s="428" t="s">
        <v>18</v>
      </c>
      <c r="C205" s="435">
        <v>9</v>
      </c>
      <c r="D205" s="4">
        <v>43</v>
      </c>
      <c r="E205" s="434">
        <f t="shared" si="11"/>
        <v>34</v>
      </c>
      <c r="F205" s="435">
        <v>0</v>
      </c>
      <c r="G205" s="4">
        <v>13</v>
      </c>
      <c r="H205" s="434">
        <f t="shared" ref="H205:H209" si="14">G205-F205</f>
        <v>13</v>
      </c>
      <c r="I205" s="435"/>
      <c r="J205" s="4"/>
      <c r="K205" s="434"/>
      <c r="L205" s="431">
        <v>22</v>
      </c>
      <c r="M205" s="4">
        <v>50</v>
      </c>
      <c r="N205" s="5" t="str">
        <f t="shared" si="8"/>
        <v>Fail</v>
      </c>
      <c r="O205" s="4">
        <v>74</v>
      </c>
      <c r="P205" s="4" t="s">
        <v>308</v>
      </c>
      <c r="Q205" s="4"/>
    </row>
    <row r="206" spans="1:17" ht="12.75" customHeight="1">
      <c r="A206" s="3">
        <v>43874</v>
      </c>
      <c r="B206" s="428" t="s">
        <v>18</v>
      </c>
      <c r="C206" s="435">
        <v>4</v>
      </c>
      <c r="D206" s="4">
        <v>5</v>
      </c>
      <c r="E206" s="434">
        <f t="shared" si="11"/>
        <v>1</v>
      </c>
      <c r="F206" s="435">
        <v>0</v>
      </c>
      <c r="G206" s="4">
        <v>0</v>
      </c>
      <c r="H206" s="434">
        <f t="shared" si="14"/>
        <v>0</v>
      </c>
      <c r="I206" s="435"/>
      <c r="J206" s="4"/>
      <c r="K206" s="434"/>
      <c r="L206" s="431">
        <v>22</v>
      </c>
      <c r="M206" s="4">
        <v>50</v>
      </c>
      <c r="N206" s="5" t="str">
        <f t="shared" ref="N206" si="15">IF(E206="","",IF(E206&lt;L206,"Pass","Fail"))</f>
        <v>Pass</v>
      </c>
      <c r="O206" s="4">
        <v>1159</v>
      </c>
      <c r="P206" s="4" t="s">
        <v>309</v>
      </c>
      <c r="Q206" s="4"/>
    </row>
    <row r="207" spans="1:17" ht="12.75" customHeight="1">
      <c r="A207" s="3">
        <v>43879</v>
      </c>
      <c r="B207" s="428" t="s">
        <v>18</v>
      </c>
      <c r="C207" s="435">
        <v>5</v>
      </c>
      <c r="D207" s="4">
        <v>13</v>
      </c>
      <c r="E207" s="434">
        <f t="shared" si="11"/>
        <v>8</v>
      </c>
      <c r="F207" s="435"/>
      <c r="G207" s="4"/>
      <c r="H207" s="434"/>
      <c r="I207" s="435"/>
      <c r="J207" s="4"/>
      <c r="K207" s="434"/>
      <c r="L207" s="431">
        <v>22</v>
      </c>
      <c r="M207" s="4">
        <v>50</v>
      </c>
      <c r="N207" s="5" t="str">
        <f t="shared" si="8"/>
        <v>Pass</v>
      </c>
      <c r="O207" s="4">
        <v>1428</v>
      </c>
      <c r="P207" s="4"/>
      <c r="Q207" s="4"/>
    </row>
    <row r="208" spans="1:17" ht="12.75" customHeight="1">
      <c r="A208" s="3">
        <v>43888</v>
      </c>
      <c r="B208" s="428" t="s">
        <v>18</v>
      </c>
      <c r="C208" s="435">
        <v>15</v>
      </c>
      <c r="D208" s="4">
        <v>19</v>
      </c>
      <c r="E208" s="434">
        <f t="shared" ref="E208:E216" si="16">IF(D208="","",(D208-C208))</f>
        <v>4</v>
      </c>
      <c r="F208" s="435"/>
      <c r="G208" s="4"/>
      <c r="H208" s="434"/>
      <c r="I208" s="435"/>
      <c r="J208" s="4"/>
      <c r="K208" s="434"/>
      <c r="L208" s="431">
        <v>22</v>
      </c>
      <c r="M208" s="4">
        <v>50</v>
      </c>
      <c r="N208" s="5" t="str">
        <f t="shared" si="8"/>
        <v>Pass</v>
      </c>
      <c r="O208" s="4">
        <v>1340</v>
      </c>
      <c r="P208" s="4" t="s">
        <v>313</v>
      </c>
      <c r="Q208" s="4"/>
    </row>
    <row r="209" spans="1:17" ht="12.75" customHeight="1">
      <c r="A209" s="3">
        <v>43894</v>
      </c>
      <c r="B209" s="428" t="s">
        <v>18</v>
      </c>
      <c r="C209" s="435">
        <v>4</v>
      </c>
      <c r="D209" s="4">
        <v>7</v>
      </c>
      <c r="E209" s="434">
        <f t="shared" ref="E209" si="17">IF(D209="","",(D209-C209))</f>
        <v>3</v>
      </c>
      <c r="F209" s="435">
        <v>0</v>
      </c>
      <c r="G209" s="4">
        <v>2</v>
      </c>
      <c r="H209" s="434">
        <f t="shared" si="14"/>
        <v>2</v>
      </c>
      <c r="I209" s="435">
        <v>0</v>
      </c>
      <c r="J209" s="4">
        <v>1</v>
      </c>
      <c r="K209" s="434">
        <f t="shared" ref="K209:K241" si="18">J209-I209</f>
        <v>1</v>
      </c>
      <c r="L209" s="431">
        <v>22</v>
      </c>
      <c r="M209" s="4">
        <v>50</v>
      </c>
      <c r="N209" s="5" t="str">
        <f t="shared" ref="N209" si="19">IF(E209="","",IF(E209&lt;L209,"Pass","Fail"))</f>
        <v>Pass</v>
      </c>
      <c r="O209" s="4">
        <v>1159</v>
      </c>
      <c r="P209" s="4" t="s">
        <v>320</v>
      </c>
      <c r="Q209" s="4"/>
    </row>
    <row r="210" spans="1:17" ht="12.75" customHeight="1">
      <c r="A210" s="3">
        <v>43899</v>
      </c>
      <c r="B210" s="428" t="s">
        <v>18</v>
      </c>
      <c r="C210" s="435">
        <v>1</v>
      </c>
      <c r="D210" s="4">
        <v>4</v>
      </c>
      <c r="E210" s="434">
        <f t="shared" ref="E210" si="20">IF(D210="","",(D210-C210))</f>
        <v>3</v>
      </c>
      <c r="F210" s="435"/>
      <c r="G210" s="4"/>
      <c r="H210" s="434"/>
      <c r="I210" s="435"/>
      <c r="J210" s="4"/>
      <c r="K210" s="434"/>
      <c r="L210" s="431">
        <v>22</v>
      </c>
      <c r="M210" s="4">
        <v>50</v>
      </c>
      <c r="N210" s="5" t="str">
        <f t="shared" ref="N210" si="21">IF(E210="","",IF(E210&lt;L210,"Pass","Fail"))</f>
        <v>Pass</v>
      </c>
      <c r="O210" s="4">
        <v>1340</v>
      </c>
      <c r="P210" s="4" t="s">
        <v>322</v>
      </c>
      <c r="Q210" s="4"/>
    </row>
    <row r="211" spans="1:17" ht="12.75" customHeight="1">
      <c r="A211" s="3">
        <v>43902</v>
      </c>
      <c r="B211" s="428" t="s">
        <v>18</v>
      </c>
      <c r="C211" s="435">
        <v>12</v>
      </c>
      <c r="D211" s="4">
        <v>17</v>
      </c>
      <c r="E211" s="434">
        <f t="shared" ref="E211" si="22">IF(D211="","",(D211-C211))</f>
        <v>5</v>
      </c>
      <c r="F211" s="435"/>
      <c r="G211" s="4"/>
      <c r="H211" s="434"/>
      <c r="I211" s="435"/>
      <c r="J211" s="4"/>
      <c r="K211" s="434"/>
      <c r="L211" s="431">
        <v>22</v>
      </c>
      <c r="M211" s="4">
        <v>50</v>
      </c>
      <c r="N211" s="5" t="str">
        <f t="shared" ref="N211" si="23">IF(E211="","",IF(E211&lt;L211,"Pass","Fail"))</f>
        <v>Pass</v>
      </c>
      <c r="O211" s="4">
        <v>1159</v>
      </c>
      <c r="P211" s="4" t="s">
        <v>324</v>
      </c>
      <c r="Q211" s="4"/>
    </row>
    <row r="212" spans="1:17" ht="12.75" customHeight="1">
      <c r="A212" s="3">
        <v>43906</v>
      </c>
      <c r="B212" s="428" t="s">
        <v>18</v>
      </c>
      <c r="C212" s="435">
        <v>12</v>
      </c>
      <c r="D212" s="4">
        <v>26</v>
      </c>
      <c r="E212" s="434">
        <f t="shared" si="16"/>
        <v>14</v>
      </c>
      <c r="F212" s="435"/>
      <c r="G212" s="4"/>
      <c r="H212" s="434"/>
      <c r="I212" s="435"/>
      <c r="J212" s="4"/>
      <c r="K212" s="434"/>
      <c r="L212" s="431">
        <v>22</v>
      </c>
      <c r="M212" s="4">
        <v>50</v>
      </c>
      <c r="N212" s="5" t="str">
        <f t="shared" si="8"/>
        <v>Pass</v>
      </c>
      <c r="O212" s="4">
        <v>1428</v>
      </c>
      <c r="P212" s="4" t="s">
        <v>326</v>
      </c>
      <c r="Q212" s="4"/>
    </row>
    <row r="213" spans="1:17" ht="12.75" customHeight="1">
      <c r="A213" s="3">
        <v>43909</v>
      </c>
      <c r="B213" s="428" t="s">
        <v>18</v>
      </c>
      <c r="C213" s="435">
        <v>3</v>
      </c>
      <c r="D213" s="4">
        <v>4</v>
      </c>
      <c r="E213" s="434">
        <f t="shared" si="16"/>
        <v>1</v>
      </c>
      <c r="F213" s="435"/>
      <c r="G213" s="4"/>
      <c r="H213" s="434"/>
      <c r="I213" s="435"/>
      <c r="J213" s="4"/>
      <c r="K213" s="434"/>
      <c r="L213" s="431">
        <v>22</v>
      </c>
      <c r="M213" s="4">
        <v>50</v>
      </c>
      <c r="N213" s="5" t="str">
        <f t="shared" si="8"/>
        <v>Pass</v>
      </c>
      <c r="O213" s="4">
        <v>1428</v>
      </c>
      <c r="P213" s="4" t="s">
        <v>328</v>
      </c>
      <c r="Q213" s="4"/>
    </row>
    <row r="214" spans="1:17" ht="12.75" customHeight="1">
      <c r="A214" s="3">
        <v>43945</v>
      </c>
      <c r="B214" s="428"/>
      <c r="C214" s="435">
        <v>0</v>
      </c>
      <c r="D214" s="4">
        <v>20</v>
      </c>
      <c r="E214" s="434">
        <f t="shared" si="16"/>
        <v>20</v>
      </c>
      <c r="F214" s="435"/>
      <c r="G214" s="4"/>
      <c r="H214" s="434"/>
      <c r="I214" s="435"/>
      <c r="J214" s="4"/>
      <c r="K214" s="434"/>
      <c r="L214" s="431">
        <v>22</v>
      </c>
      <c r="M214" s="4">
        <v>50</v>
      </c>
      <c r="N214" s="5" t="str">
        <f t="shared" si="8"/>
        <v>Pass</v>
      </c>
      <c r="O214" s="4" t="s">
        <v>329</v>
      </c>
      <c r="P214" s="4" t="s">
        <v>330</v>
      </c>
      <c r="Q214" s="4"/>
    </row>
    <row r="215" spans="1:17" ht="12.75" customHeight="1">
      <c r="A215" s="3">
        <v>43956</v>
      </c>
      <c r="B215" s="428"/>
      <c r="C215" s="435">
        <v>2</v>
      </c>
      <c r="D215" s="4">
        <v>9</v>
      </c>
      <c r="E215" s="434">
        <f t="shared" si="16"/>
        <v>7</v>
      </c>
      <c r="F215" s="435"/>
      <c r="G215" s="4"/>
      <c r="H215" s="434"/>
      <c r="I215" s="435"/>
      <c r="J215" s="4"/>
      <c r="K215" s="434"/>
      <c r="L215" s="431">
        <v>22</v>
      </c>
      <c r="M215" s="4">
        <v>50</v>
      </c>
      <c r="N215" s="5" t="str">
        <f t="shared" si="8"/>
        <v>Pass</v>
      </c>
      <c r="O215" s="4">
        <v>1428</v>
      </c>
      <c r="P215" s="4"/>
      <c r="Q215" s="4"/>
    </row>
    <row r="216" spans="1:17" ht="12.75" customHeight="1">
      <c r="A216" s="3">
        <v>43977</v>
      </c>
      <c r="B216" s="428"/>
      <c r="C216" s="435">
        <v>2</v>
      </c>
      <c r="D216" s="4">
        <v>7</v>
      </c>
      <c r="E216" s="434">
        <f t="shared" si="16"/>
        <v>5</v>
      </c>
      <c r="F216" s="435">
        <v>0</v>
      </c>
      <c r="G216" s="4">
        <v>3</v>
      </c>
      <c r="H216" s="434">
        <f t="shared" ref="H216:H241" si="24">G216-F216</f>
        <v>3</v>
      </c>
      <c r="I216" s="435">
        <v>1</v>
      </c>
      <c r="J216" s="4">
        <v>2</v>
      </c>
      <c r="K216" s="434">
        <f t="shared" si="18"/>
        <v>1</v>
      </c>
      <c r="L216" s="431">
        <v>22</v>
      </c>
      <c r="M216" s="4">
        <v>50</v>
      </c>
      <c r="N216" s="5" t="str">
        <f t="shared" si="8"/>
        <v>Pass</v>
      </c>
      <c r="O216" s="4">
        <v>1159</v>
      </c>
      <c r="P216" s="4" t="s">
        <v>334</v>
      </c>
      <c r="Q216" s="4"/>
    </row>
    <row r="217" spans="1:17" ht="12.75" customHeight="1">
      <c r="A217" s="3">
        <v>43980</v>
      </c>
      <c r="B217" s="428"/>
      <c r="C217" s="435">
        <v>0</v>
      </c>
      <c r="D217" s="4">
        <v>15</v>
      </c>
      <c r="E217" s="434">
        <f t="shared" ref="E217" si="25">IF(D217="","",(D217-C217))</f>
        <v>15</v>
      </c>
      <c r="F217" s="435">
        <v>0</v>
      </c>
      <c r="G217" s="4">
        <v>5</v>
      </c>
      <c r="H217" s="434">
        <f t="shared" si="24"/>
        <v>5</v>
      </c>
      <c r="I217" s="435">
        <v>0</v>
      </c>
      <c r="J217" s="4">
        <v>4</v>
      </c>
      <c r="K217" s="434">
        <f t="shared" si="18"/>
        <v>4</v>
      </c>
      <c r="L217" s="431">
        <v>22</v>
      </c>
      <c r="M217" s="4">
        <v>50</v>
      </c>
      <c r="N217" s="5" t="str">
        <f t="shared" ref="N217" si="26">IF(E217="","",IF(E217&lt;L217,"Pass","Fail"))</f>
        <v>Pass</v>
      </c>
      <c r="O217" s="4">
        <v>1159</v>
      </c>
      <c r="P217" s="4" t="s">
        <v>336</v>
      </c>
      <c r="Q217" s="4"/>
    </row>
    <row r="218" spans="1:17" ht="12.75" customHeight="1">
      <c r="A218" s="3">
        <v>43984</v>
      </c>
      <c r="B218" s="428"/>
      <c r="C218" s="435">
        <v>1</v>
      </c>
      <c r="D218" s="4">
        <v>12</v>
      </c>
      <c r="E218" s="434">
        <f t="shared" ref="E218" si="27">IF(D218="","",(D218-C218))</f>
        <v>11</v>
      </c>
      <c r="F218" s="435">
        <v>0</v>
      </c>
      <c r="G218" s="4">
        <v>2</v>
      </c>
      <c r="H218" s="434">
        <f t="shared" si="24"/>
        <v>2</v>
      </c>
      <c r="I218" s="435">
        <v>0</v>
      </c>
      <c r="J218" s="4">
        <v>0</v>
      </c>
      <c r="K218" s="434">
        <f t="shared" si="18"/>
        <v>0</v>
      </c>
      <c r="L218" s="431">
        <v>22</v>
      </c>
      <c r="M218" s="4">
        <v>50</v>
      </c>
      <c r="N218" s="5" t="str">
        <f t="shared" ref="N218" si="28">IF(E218="","",IF(E218&lt;L218,"Pass","Fail"))</f>
        <v>Pass</v>
      </c>
      <c r="O218" s="4">
        <v>1159</v>
      </c>
      <c r="P218" s="4" t="s">
        <v>338</v>
      </c>
      <c r="Q218" s="4"/>
    </row>
    <row r="219" spans="1:17" ht="12.75" customHeight="1">
      <c r="A219" s="3">
        <v>43986</v>
      </c>
      <c r="B219" s="428"/>
      <c r="C219" s="435">
        <v>7</v>
      </c>
      <c r="D219" s="4">
        <v>10</v>
      </c>
      <c r="E219" s="434">
        <f t="shared" ref="E219:E220" si="29">IF(D219="","",(D219-C219))</f>
        <v>3</v>
      </c>
      <c r="F219" s="435"/>
      <c r="G219" s="4"/>
      <c r="H219" s="434"/>
      <c r="I219" s="435"/>
      <c r="J219" s="4"/>
      <c r="K219" s="434"/>
      <c r="L219" s="431">
        <v>22</v>
      </c>
      <c r="M219" s="4">
        <v>50</v>
      </c>
      <c r="N219" s="5" t="str">
        <f t="shared" ref="N219" si="30">IF(E219="","",IF(E219&lt;L219,"Pass","Fail"))</f>
        <v>Pass</v>
      </c>
      <c r="O219" s="4">
        <v>1335</v>
      </c>
      <c r="P219" s="4" t="s">
        <v>334</v>
      </c>
      <c r="Q219" s="4"/>
    </row>
    <row r="220" spans="1:17" ht="12.75" customHeight="1">
      <c r="A220" s="3">
        <v>43991</v>
      </c>
      <c r="B220" s="428"/>
      <c r="C220" s="435">
        <v>5</v>
      </c>
      <c r="D220" s="4">
        <v>17</v>
      </c>
      <c r="E220" s="434">
        <f t="shared" si="29"/>
        <v>12</v>
      </c>
      <c r="F220" s="435"/>
      <c r="G220" s="4"/>
      <c r="H220" s="434"/>
      <c r="I220" s="435"/>
      <c r="J220" s="4"/>
      <c r="K220" s="434"/>
      <c r="L220" s="431">
        <v>22</v>
      </c>
      <c r="M220" s="4">
        <v>50</v>
      </c>
      <c r="N220" s="5" t="str">
        <f t="shared" si="8"/>
        <v>Pass</v>
      </c>
      <c r="O220" s="4">
        <v>1159</v>
      </c>
      <c r="P220" s="4" t="s">
        <v>339</v>
      </c>
      <c r="Q220" s="4"/>
    </row>
    <row r="221" spans="1:17" ht="12.75" customHeight="1">
      <c r="A221" s="3">
        <v>43997</v>
      </c>
      <c r="B221" s="428"/>
      <c r="C221" s="435">
        <v>1</v>
      </c>
      <c r="D221" s="4">
        <v>7</v>
      </c>
      <c r="E221" s="434">
        <f t="shared" ref="E221:E225" si="31">IF(D221="","",(D221-C221))</f>
        <v>6</v>
      </c>
      <c r="F221" s="435">
        <v>0</v>
      </c>
      <c r="G221" s="4">
        <v>1</v>
      </c>
      <c r="H221" s="434">
        <f t="shared" si="24"/>
        <v>1</v>
      </c>
      <c r="I221" s="435">
        <v>0</v>
      </c>
      <c r="J221" s="4">
        <v>0</v>
      </c>
      <c r="K221" s="434">
        <f t="shared" si="18"/>
        <v>0</v>
      </c>
      <c r="L221" s="431">
        <v>22</v>
      </c>
      <c r="M221" s="4">
        <v>50</v>
      </c>
      <c r="N221" s="5" t="str">
        <f t="shared" ref="N221" si="32">IF(E221="","",IF(E221&lt;L221,"Pass","Fail"))</f>
        <v>Pass</v>
      </c>
      <c r="O221" s="4">
        <v>1335</v>
      </c>
      <c r="P221" s="4" t="s">
        <v>342</v>
      </c>
      <c r="Q221" s="4"/>
    </row>
    <row r="222" spans="1:17" ht="12.75" customHeight="1">
      <c r="A222" s="3">
        <v>44004</v>
      </c>
      <c r="B222" s="428"/>
      <c r="C222" s="435">
        <v>1</v>
      </c>
      <c r="D222" s="4">
        <v>3</v>
      </c>
      <c r="E222" s="434">
        <f t="shared" si="31"/>
        <v>2</v>
      </c>
      <c r="F222" s="435">
        <v>0</v>
      </c>
      <c r="G222" s="4">
        <v>0</v>
      </c>
      <c r="H222" s="434">
        <f t="shared" si="24"/>
        <v>0</v>
      </c>
      <c r="I222" s="435">
        <v>0</v>
      </c>
      <c r="J222" s="4">
        <v>0</v>
      </c>
      <c r="K222" s="434">
        <f t="shared" si="18"/>
        <v>0</v>
      </c>
      <c r="L222" s="431">
        <v>22</v>
      </c>
      <c r="M222" s="4">
        <v>50</v>
      </c>
      <c r="N222" s="5" t="str">
        <f t="shared" si="8"/>
        <v>Pass</v>
      </c>
      <c r="O222" s="4">
        <v>102</v>
      </c>
      <c r="P222" s="4" t="s">
        <v>343</v>
      </c>
      <c r="Q222" s="4"/>
    </row>
    <row r="223" spans="1:17" ht="12.75" customHeight="1">
      <c r="A223" s="3">
        <v>44012</v>
      </c>
      <c r="B223" s="428"/>
      <c r="C223" s="435">
        <v>2</v>
      </c>
      <c r="D223" s="4">
        <v>6</v>
      </c>
      <c r="E223" s="434">
        <f t="shared" si="31"/>
        <v>4</v>
      </c>
      <c r="F223" s="435">
        <v>0</v>
      </c>
      <c r="G223" s="4">
        <v>1</v>
      </c>
      <c r="H223" s="434">
        <f t="shared" si="24"/>
        <v>1</v>
      </c>
      <c r="I223" s="435">
        <v>0</v>
      </c>
      <c r="J223" s="4">
        <v>1</v>
      </c>
      <c r="K223" s="434">
        <f t="shared" si="18"/>
        <v>1</v>
      </c>
      <c r="L223" s="431">
        <v>22</v>
      </c>
      <c r="M223" s="4">
        <v>50</v>
      </c>
      <c r="N223" s="5" t="str">
        <f t="shared" si="8"/>
        <v>Pass</v>
      </c>
      <c r="O223" s="4">
        <v>121</v>
      </c>
      <c r="P223" s="4" t="s">
        <v>296</v>
      </c>
      <c r="Q223" s="4"/>
    </row>
    <row r="224" spans="1:17" ht="12.75" customHeight="1">
      <c r="A224" s="3">
        <v>44015</v>
      </c>
      <c r="B224" s="428"/>
      <c r="C224" s="435">
        <v>1</v>
      </c>
      <c r="D224" s="4">
        <v>7</v>
      </c>
      <c r="E224" s="434">
        <f t="shared" si="31"/>
        <v>6</v>
      </c>
      <c r="F224" s="435">
        <v>0</v>
      </c>
      <c r="G224" s="4">
        <v>2</v>
      </c>
      <c r="H224" s="434">
        <f t="shared" si="24"/>
        <v>2</v>
      </c>
      <c r="I224" s="435">
        <v>0</v>
      </c>
      <c r="J224" s="4">
        <v>0</v>
      </c>
      <c r="K224" s="434">
        <f t="shared" si="18"/>
        <v>0</v>
      </c>
      <c r="L224" s="431">
        <v>22</v>
      </c>
      <c r="M224" s="4">
        <v>50</v>
      </c>
      <c r="N224" s="5" t="str">
        <f t="shared" si="8"/>
        <v>Pass</v>
      </c>
      <c r="O224" s="4">
        <v>1159</v>
      </c>
      <c r="P224" s="4" t="s">
        <v>346</v>
      </c>
      <c r="Q224" s="4"/>
    </row>
    <row r="225" spans="1:17" ht="12.75" customHeight="1">
      <c r="A225" s="3">
        <v>44026</v>
      </c>
      <c r="B225" s="428"/>
      <c r="C225" s="435">
        <v>2</v>
      </c>
      <c r="D225" s="4">
        <v>2</v>
      </c>
      <c r="E225" s="434">
        <f t="shared" si="31"/>
        <v>0</v>
      </c>
      <c r="F225" s="435">
        <v>0</v>
      </c>
      <c r="G225" s="4">
        <v>0</v>
      </c>
      <c r="H225" s="434">
        <f t="shared" si="24"/>
        <v>0</v>
      </c>
      <c r="I225" s="435">
        <v>0</v>
      </c>
      <c r="J225" s="4">
        <v>0</v>
      </c>
      <c r="K225" s="434">
        <f t="shared" si="18"/>
        <v>0</v>
      </c>
      <c r="L225" s="431">
        <v>22</v>
      </c>
      <c r="M225" s="4">
        <v>50</v>
      </c>
      <c r="N225" s="5" t="str">
        <f t="shared" si="8"/>
        <v>Pass</v>
      </c>
      <c r="O225" s="4">
        <v>1159</v>
      </c>
      <c r="P225" s="4" t="s">
        <v>320</v>
      </c>
      <c r="Q225" s="4"/>
    </row>
    <row r="226" spans="1:17" ht="12.75" customHeight="1">
      <c r="A226" s="3">
        <v>44029</v>
      </c>
      <c r="B226" s="428"/>
      <c r="C226" s="435">
        <v>2</v>
      </c>
      <c r="D226" s="4">
        <v>6</v>
      </c>
      <c r="E226" s="434">
        <f t="shared" ref="E226" si="33">IF(D226="","",(D226-C226))</f>
        <v>4</v>
      </c>
      <c r="F226" s="435">
        <v>0</v>
      </c>
      <c r="G226" s="4">
        <v>0</v>
      </c>
      <c r="H226" s="434">
        <f t="shared" si="24"/>
        <v>0</v>
      </c>
      <c r="I226" s="435">
        <v>0</v>
      </c>
      <c r="J226" s="4">
        <v>0</v>
      </c>
      <c r="K226" s="434">
        <f t="shared" si="18"/>
        <v>0</v>
      </c>
      <c r="L226" s="431">
        <v>22</v>
      </c>
      <c r="M226" s="4">
        <v>50</v>
      </c>
      <c r="N226" s="5" t="str">
        <f t="shared" ref="N226" si="34">IF(E226="","",IF(E226&lt;L226,"Pass","Fail"))</f>
        <v>Pass</v>
      </c>
      <c r="O226" s="4">
        <v>1340</v>
      </c>
      <c r="P226" s="4" t="s">
        <v>339</v>
      </c>
      <c r="Q226" s="4"/>
    </row>
    <row r="227" spans="1:17" ht="12.75" customHeight="1">
      <c r="A227" s="3">
        <v>44034</v>
      </c>
      <c r="B227" s="428"/>
      <c r="C227" s="435">
        <v>2</v>
      </c>
      <c r="D227" s="4">
        <v>6</v>
      </c>
      <c r="E227" s="434">
        <f t="shared" ref="E227" si="35">IF(D227="","",(D227-C227))</f>
        <v>4</v>
      </c>
      <c r="F227" s="435">
        <v>0</v>
      </c>
      <c r="G227" s="4">
        <v>0</v>
      </c>
      <c r="H227" s="434">
        <f t="shared" si="24"/>
        <v>0</v>
      </c>
      <c r="I227" s="435">
        <v>0</v>
      </c>
      <c r="J227" s="4">
        <v>0</v>
      </c>
      <c r="K227" s="434">
        <f t="shared" si="18"/>
        <v>0</v>
      </c>
      <c r="L227" s="431">
        <v>22</v>
      </c>
      <c r="M227" s="4">
        <v>50</v>
      </c>
      <c r="N227" s="5" t="str">
        <f t="shared" ref="N227" si="36">IF(E227="","",IF(E227&lt;L227,"Pass","Fail"))</f>
        <v>Pass</v>
      </c>
      <c r="O227" s="4">
        <v>1340</v>
      </c>
      <c r="P227" s="4" t="s">
        <v>355</v>
      </c>
      <c r="Q227" s="4"/>
    </row>
    <row r="228" spans="1:17" ht="12.75" customHeight="1">
      <c r="A228" s="3">
        <v>44039</v>
      </c>
      <c r="B228" s="428"/>
      <c r="C228" s="435">
        <v>14</v>
      </c>
      <c r="D228" s="4">
        <v>17</v>
      </c>
      <c r="E228" s="434">
        <f t="shared" ref="E228" si="37">IF(D228="","",(D228-C228))</f>
        <v>3</v>
      </c>
      <c r="F228" s="435">
        <v>0</v>
      </c>
      <c r="G228" s="4">
        <v>0</v>
      </c>
      <c r="H228" s="434">
        <f t="shared" si="24"/>
        <v>0</v>
      </c>
      <c r="I228" s="435">
        <v>0</v>
      </c>
      <c r="J228" s="4">
        <v>0</v>
      </c>
      <c r="K228" s="434">
        <f t="shared" si="18"/>
        <v>0</v>
      </c>
      <c r="L228" s="431">
        <v>22</v>
      </c>
      <c r="M228" s="4">
        <v>50</v>
      </c>
      <c r="N228" s="5" t="str">
        <f t="shared" ref="N228" si="38">IF(E228="","",IF(E228&lt;L228,"Pass","Fail"))</f>
        <v>Pass</v>
      </c>
      <c r="O228" s="4">
        <v>121</v>
      </c>
      <c r="P228" s="4" t="s">
        <v>356</v>
      </c>
      <c r="Q228" s="4"/>
    </row>
    <row r="229" spans="1:17" ht="12.75" customHeight="1">
      <c r="A229" s="3">
        <v>44049</v>
      </c>
      <c r="B229" s="428"/>
      <c r="C229" s="435">
        <v>6</v>
      </c>
      <c r="D229" s="4">
        <v>14</v>
      </c>
      <c r="E229" s="434">
        <f t="shared" ref="E229" si="39">IF(D229="","",(D229-C229))</f>
        <v>8</v>
      </c>
      <c r="F229" s="435">
        <v>0</v>
      </c>
      <c r="G229" s="4">
        <v>4</v>
      </c>
      <c r="H229" s="434">
        <f t="shared" si="24"/>
        <v>4</v>
      </c>
      <c r="I229" s="435">
        <v>0</v>
      </c>
      <c r="J229" s="4">
        <v>3</v>
      </c>
      <c r="K229" s="434">
        <f t="shared" si="18"/>
        <v>3</v>
      </c>
      <c r="L229" s="431">
        <v>22</v>
      </c>
      <c r="M229" s="4">
        <v>50</v>
      </c>
      <c r="N229" s="5" t="str">
        <f t="shared" ref="N229" si="40">IF(E229="","",IF(E229&lt;L229,"Pass","Fail"))</f>
        <v>Pass</v>
      </c>
      <c r="O229" s="4">
        <v>1428</v>
      </c>
      <c r="P229" s="4" t="s">
        <v>358</v>
      </c>
      <c r="Q229" s="4"/>
    </row>
    <row r="230" spans="1:17" ht="12.75" customHeight="1">
      <c r="A230" s="3">
        <v>44057</v>
      </c>
      <c r="B230" s="428"/>
      <c r="C230" s="435">
        <v>5</v>
      </c>
      <c r="D230" s="4">
        <v>9</v>
      </c>
      <c r="E230" s="434">
        <f t="shared" ref="E230" si="41">IF(D230="","",(D230-C230))</f>
        <v>4</v>
      </c>
      <c r="F230" s="435">
        <v>0</v>
      </c>
      <c r="G230" s="4">
        <v>1</v>
      </c>
      <c r="H230" s="434">
        <f t="shared" si="24"/>
        <v>1</v>
      </c>
      <c r="I230" s="435">
        <v>0</v>
      </c>
      <c r="J230" s="4">
        <v>0</v>
      </c>
      <c r="K230" s="434">
        <f t="shared" si="18"/>
        <v>0</v>
      </c>
      <c r="L230" s="431">
        <v>22</v>
      </c>
      <c r="M230" s="4">
        <v>50</v>
      </c>
      <c r="N230" s="5" t="str">
        <f t="shared" ref="N230" si="42">IF(E230="","",IF(E230&lt;L230,"Pass","Fail"))</f>
        <v>Pass</v>
      </c>
      <c r="O230" s="4">
        <v>121</v>
      </c>
      <c r="P230" s="4" t="s">
        <v>360</v>
      </c>
      <c r="Q230" s="4"/>
    </row>
    <row r="231" spans="1:17" ht="12.75" customHeight="1">
      <c r="A231" s="3">
        <v>44081</v>
      </c>
      <c r="B231" s="429"/>
      <c r="C231" s="435">
        <v>2</v>
      </c>
      <c r="D231" s="4">
        <v>22</v>
      </c>
      <c r="E231" s="434">
        <f t="shared" ref="E231" si="43">IF(D231="","",(D231-C231))</f>
        <v>20</v>
      </c>
      <c r="F231" s="435"/>
      <c r="G231" s="4"/>
      <c r="H231" s="434"/>
      <c r="I231" s="435"/>
      <c r="J231" s="4"/>
      <c r="K231" s="434"/>
      <c r="L231" s="431">
        <v>22</v>
      </c>
      <c r="M231" s="4">
        <v>50</v>
      </c>
      <c r="N231" s="5" t="str">
        <f t="shared" ref="N231" si="44">IF(E231="","",IF(E231&lt;L231,"Pass","Fail"))</f>
        <v>Pass</v>
      </c>
      <c r="O231" s="4">
        <v>64</v>
      </c>
      <c r="P231" s="4" t="s">
        <v>360</v>
      </c>
      <c r="Q231" s="4" t="s">
        <v>383</v>
      </c>
    </row>
    <row r="232" spans="1:17" ht="12.75" customHeight="1">
      <c r="A232" s="3">
        <v>44086</v>
      </c>
      <c r="B232" s="429" t="s">
        <v>365</v>
      </c>
      <c r="C232" s="435">
        <v>4</v>
      </c>
      <c r="D232" s="4">
        <v>27</v>
      </c>
      <c r="E232" s="434">
        <f t="shared" ref="E232" si="45">IF(D232="","",(D232-C232))</f>
        <v>23</v>
      </c>
      <c r="F232" s="435">
        <v>1</v>
      </c>
      <c r="G232" s="4">
        <v>8</v>
      </c>
      <c r="H232" s="434">
        <f t="shared" si="24"/>
        <v>7</v>
      </c>
      <c r="I232" s="435">
        <v>0</v>
      </c>
      <c r="J232" s="4">
        <v>2</v>
      </c>
      <c r="K232" s="434">
        <f t="shared" si="18"/>
        <v>2</v>
      </c>
      <c r="L232" s="431">
        <v>22</v>
      </c>
      <c r="M232" s="4">
        <v>50</v>
      </c>
      <c r="N232" s="5" t="str">
        <f t="shared" ref="N232" si="46">IF(E232="","",IF(E232&lt;L232,"Pass","Fail"))</f>
        <v>Fail</v>
      </c>
      <c r="O232" s="4">
        <v>121</v>
      </c>
      <c r="P232" s="4" t="s">
        <v>366</v>
      </c>
      <c r="Q232" s="4"/>
    </row>
    <row r="233" spans="1:17" ht="12.75" customHeight="1">
      <c r="A233" s="3">
        <v>44086</v>
      </c>
      <c r="B233" s="429" t="s">
        <v>365</v>
      </c>
      <c r="C233" s="435">
        <v>4</v>
      </c>
      <c r="D233" s="4">
        <v>11</v>
      </c>
      <c r="E233" s="434">
        <f t="shared" ref="E233" si="47">IF(D233="","",(D233-C233))</f>
        <v>7</v>
      </c>
      <c r="F233" s="435">
        <v>1</v>
      </c>
      <c r="G233" s="4">
        <v>1</v>
      </c>
      <c r="H233" s="434">
        <f t="shared" si="24"/>
        <v>0</v>
      </c>
      <c r="I233" s="435">
        <v>1</v>
      </c>
      <c r="J233" s="4">
        <v>1</v>
      </c>
      <c r="K233" s="434">
        <f t="shared" si="18"/>
        <v>0</v>
      </c>
      <c r="L233" s="431">
        <v>22</v>
      </c>
      <c r="M233" s="4">
        <v>50</v>
      </c>
      <c r="N233" s="5" t="str">
        <f t="shared" ref="N233" si="48">IF(E233="","",IF(E233&lt;L233,"Pass","Fail"))</f>
        <v>Pass</v>
      </c>
      <c r="O233" s="4">
        <v>121</v>
      </c>
      <c r="P233" s="4" t="s">
        <v>367</v>
      </c>
      <c r="Q233" s="4"/>
    </row>
    <row r="234" spans="1:17" ht="12.75" customHeight="1">
      <c r="A234" s="3">
        <v>44099</v>
      </c>
      <c r="B234" s="429" t="s">
        <v>365</v>
      </c>
      <c r="C234" s="435">
        <v>2</v>
      </c>
      <c r="D234" s="4">
        <v>45</v>
      </c>
      <c r="E234" s="434">
        <f t="shared" ref="E234" si="49">IF(D234="","",(D234-C234))</f>
        <v>43</v>
      </c>
      <c r="F234" s="435">
        <v>1</v>
      </c>
      <c r="G234" s="4">
        <v>12</v>
      </c>
      <c r="H234" s="434">
        <f t="shared" si="24"/>
        <v>11</v>
      </c>
      <c r="I234" s="435">
        <v>1</v>
      </c>
      <c r="J234" s="4">
        <v>7</v>
      </c>
      <c r="K234" s="434">
        <f t="shared" si="18"/>
        <v>6</v>
      </c>
      <c r="L234" s="431">
        <v>22</v>
      </c>
      <c r="M234" s="4">
        <v>50</v>
      </c>
      <c r="N234" s="5" t="str">
        <f t="shared" ref="N234" si="50">IF(E234="","",IF(E234&lt;L234,"Pass","Fail"))</f>
        <v>Fail</v>
      </c>
      <c r="O234" s="4">
        <v>74</v>
      </c>
      <c r="P234" s="4" t="s">
        <v>368</v>
      </c>
      <c r="Q234" s="4"/>
    </row>
    <row r="235" spans="1:17" ht="12.75" customHeight="1">
      <c r="A235" s="3">
        <v>44099</v>
      </c>
      <c r="B235" s="429" t="s">
        <v>365</v>
      </c>
      <c r="C235" s="435">
        <v>3</v>
      </c>
      <c r="D235" s="4">
        <v>47</v>
      </c>
      <c r="E235" s="434">
        <f t="shared" ref="E235" si="51">IF(D235="","",(D235-C235))</f>
        <v>44</v>
      </c>
      <c r="F235" s="435">
        <v>1</v>
      </c>
      <c r="G235" s="4">
        <v>10</v>
      </c>
      <c r="H235" s="434">
        <f t="shared" si="24"/>
        <v>9</v>
      </c>
      <c r="I235" s="435">
        <v>0</v>
      </c>
      <c r="J235" s="4">
        <v>2</v>
      </c>
      <c r="K235" s="434">
        <f t="shared" si="18"/>
        <v>2</v>
      </c>
      <c r="L235" s="431">
        <v>22</v>
      </c>
      <c r="M235" s="4">
        <v>50</v>
      </c>
      <c r="N235" s="5" t="str">
        <f t="shared" ref="N235" si="52">IF(E235="","",IF(E235&lt;L235,"Pass","Fail"))</f>
        <v>Fail</v>
      </c>
      <c r="O235" s="4">
        <v>74</v>
      </c>
      <c r="P235" s="4" t="s">
        <v>368</v>
      </c>
      <c r="Q235" s="4"/>
    </row>
    <row r="236" spans="1:17" ht="12.75" customHeight="1">
      <c r="A236" s="3">
        <v>44099</v>
      </c>
      <c r="B236" s="429" t="s">
        <v>365</v>
      </c>
      <c r="C236" s="435">
        <v>6</v>
      </c>
      <c r="D236" s="4">
        <v>39</v>
      </c>
      <c r="E236" s="434">
        <f t="shared" ref="E236" si="53">IF(D236="","",(D236-C236))</f>
        <v>33</v>
      </c>
      <c r="F236" s="435">
        <v>0</v>
      </c>
      <c r="G236" s="4">
        <v>14</v>
      </c>
      <c r="H236" s="434">
        <f t="shared" si="24"/>
        <v>14</v>
      </c>
      <c r="I236" s="435">
        <v>0</v>
      </c>
      <c r="J236" s="4">
        <v>4</v>
      </c>
      <c r="K236" s="434">
        <f t="shared" si="18"/>
        <v>4</v>
      </c>
      <c r="L236" s="431">
        <v>22</v>
      </c>
      <c r="M236" s="4">
        <v>50</v>
      </c>
      <c r="N236" s="5" t="str">
        <f t="shared" ref="N236" si="54">IF(E236="","",IF(E236&lt;L236,"Pass","Fail"))</f>
        <v>Fail</v>
      </c>
      <c r="O236" s="4">
        <v>64</v>
      </c>
      <c r="P236" s="4" t="s">
        <v>369</v>
      </c>
      <c r="Q236" s="4"/>
    </row>
    <row r="237" spans="1:17" ht="12.75" customHeight="1">
      <c r="A237" s="3">
        <v>44099</v>
      </c>
      <c r="B237" s="429" t="s">
        <v>365</v>
      </c>
      <c r="C237" s="435">
        <v>3</v>
      </c>
      <c r="D237" s="4">
        <v>36</v>
      </c>
      <c r="E237" s="434">
        <f t="shared" ref="E237" si="55">IF(D237="","",(D237-C237))</f>
        <v>33</v>
      </c>
      <c r="F237" s="435">
        <v>1</v>
      </c>
      <c r="G237" s="4">
        <v>10</v>
      </c>
      <c r="H237" s="434">
        <f t="shared" si="24"/>
        <v>9</v>
      </c>
      <c r="I237" s="435">
        <v>1</v>
      </c>
      <c r="J237" s="4">
        <v>4</v>
      </c>
      <c r="K237" s="434">
        <f t="shared" si="18"/>
        <v>3</v>
      </c>
      <c r="L237" s="431">
        <v>22</v>
      </c>
      <c r="M237" s="4">
        <v>50</v>
      </c>
      <c r="N237" s="5" t="str">
        <f t="shared" ref="N237" si="56">IF(E237="","",IF(E237&lt;L237,"Pass","Fail"))</f>
        <v>Fail</v>
      </c>
      <c r="O237" s="4">
        <v>1428</v>
      </c>
      <c r="P237" s="4" t="s">
        <v>370</v>
      </c>
      <c r="Q237" s="4"/>
    </row>
    <row r="238" spans="1:17" ht="12.75" customHeight="1">
      <c r="A238" s="3">
        <v>44099</v>
      </c>
      <c r="B238" s="429" t="s">
        <v>365</v>
      </c>
      <c r="C238" s="435">
        <v>2</v>
      </c>
      <c r="D238" s="4">
        <v>30</v>
      </c>
      <c r="E238" s="434">
        <f t="shared" ref="E238:E239" si="57">IF(D238="","",(D238-C238))</f>
        <v>28</v>
      </c>
      <c r="F238" s="435">
        <v>0</v>
      </c>
      <c r="G238" s="4">
        <v>4</v>
      </c>
      <c r="H238" s="434">
        <f t="shared" si="24"/>
        <v>4</v>
      </c>
      <c r="I238" s="435">
        <v>0</v>
      </c>
      <c r="J238" s="4">
        <v>1</v>
      </c>
      <c r="K238" s="434">
        <f t="shared" si="18"/>
        <v>1</v>
      </c>
      <c r="L238" s="431">
        <v>22</v>
      </c>
      <c r="M238" s="4">
        <v>50</v>
      </c>
      <c r="N238" s="5" t="str">
        <f t="shared" ref="N238:N239" si="58">IF(E238="","",IF(E238&lt;L238,"Pass","Fail"))</f>
        <v>Fail</v>
      </c>
      <c r="O238" s="4">
        <v>1428</v>
      </c>
      <c r="P238" s="4" t="s">
        <v>372</v>
      </c>
      <c r="Q238" s="4"/>
    </row>
    <row r="239" spans="1:17" ht="12.75" customHeight="1">
      <c r="A239" s="3">
        <v>44099</v>
      </c>
      <c r="B239" s="429" t="s">
        <v>365</v>
      </c>
      <c r="C239" s="435">
        <v>4</v>
      </c>
      <c r="D239" s="4">
        <v>25</v>
      </c>
      <c r="E239" s="434">
        <f t="shared" si="57"/>
        <v>21</v>
      </c>
      <c r="F239" s="435">
        <v>0</v>
      </c>
      <c r="G239" s="4">
        <v>1</v>
      </c>
      <c r="H239" s="434">
        <f t="shared" si="24"/>
        <v>1</v>
      </c>
      <c r="I239" s="435">
        <v>0</v>
      </c>
      <c r="J239" s="4">
        <v>1</v>
      </c>
      <c r="K239" s="434">
        <f t="shared" si="18"/>
        <v>1</v>
      </c>
      <c r="L239" s="431">
        <v>22</v>
      </c>
      <c r="M239" s="4">
        <v>50</v>
      </c>
      <c r="N239" s="5" t="str">
        <f t="shared" si="58"/>
        <v>Pass</v>
      </c>
      <c r="O239" s="4">
        <v>1428</v>
      </c>
      <c r="P239" s="4" t="s">
        <v>371</v>
      </c>
      <c r="Q239" s="4"/>
    </row>
    <row r="240" spans="1:17" ht="12.75" customHeight="1">
      <c r="A240" s="3">
        <v>44099</v>
      </c>
      <c r="B240" s="429" t="s">
        <v>365</v>
      </c>
      <c r="C240" s="435">
        <v>25</v>
      </c>
      <c r="D240" s="4">
        <v>45</v>
      </c>
      <c r="E240" s="434">
        <f t="shared" ref="E240:E241" si="59">IF(D240="","",(D240-C240))</f>
        <v>20</v>
      </c>
      <c r="F240" s="435">
        <v>0</v>
      </c>
      <c r="G240" s="4">
        <v>6</v>
      </c>
      <c r="H240" s="434">
        <f t="shared" si="24"/>
        <v>6</v>
      </c>
      <c r="I240" s="435">
        <v>0</v>
      </c>
      <c r="J240" s="4">
        <v>4</v>
      </c>
      <c r="K240" s="434">
        <f t="shared" si="18"/>
        <v>4</v>
      </c>
      <c r="L240" s="431">
        <v>22</v>
      </c>
      <c r="M240" s="4">
        <v>50</v>
      </c>
      <c r="N240" s="5" t="str">
        <f t="shared" ref="N240:N241" si="60">IF(E240="","",IF(E240&lt;L240,"Pass","Fail"))</f>
        <v>Pass</v>
      </c>
      <c r="O240" s="4">
        <v>1428</v>
      </c>
      <c r="P240" s="4" t="s">
        <v>374</v>
      </c>
      <c r="Q240" s="4"/>
    </row>
    <row r="241" spans="1:17" ht="12.75" customHeight="1">
      <c r="A241" s="3">
        <v>44104</v>
      </c>
      <c r="B241" s="429" t="s">
        <v>365</v>
      </c>
      <c r="C241" s="435">
        <v>1</v>
      </c>
      <c r="D241" s="4">
        <v>26</v>
      </c>
      <c r="E241" s="434">
        <f t="shared" si="59"/>
        <v>25</v>
      </c>
      <c r="F241" s="435">
        <v>1</v>
      </c>
      <c r="G241" s="4">
        <v>5</v>
      </c>
      <c r="H241" s="434">
        <f t="shared" si="24"/>
        <v>4</v>
      </c>
      <c r="I241" s="435">
        <v>1</v>
      </c>
      <c r="J241" s="4">
        <v>2</v>
      </c>
      <c r="K241" s="434">
        <f t="shared" si="18"/>
        <v>1</v>
      </c>
      <c r="L241" s="431">
        <v>22</v>
      </c>
      <c r="M241" s="4">
        <v>50</v>
      </c>
      <c r="N241" s="5" t="str">
        <f t="shared" si="60"/>
        <v>Fail</v>
      </c>
      <c r="O241" s="4">
        <v>74</v>
      </c>
      <c r="P241" s="4" t="s">
        <v>375</v>
      </c>
      <c r="Q241" s="4"/>
    </row>
    <row r="242" spans="1:17" ht="12.75" customHeight="1">
      <c r="A242" s="3">
        <v>44112</v>
      </c>
      <c r="B242" s="429" t="s">
        <v>377</v>
      </c>
      <c r="C242" s="435">
        <v>3</v>
      </c>
      <c r="D242" s="4">
        <v>134</v>
      </c>
      <c r="E242" s="434">
        <f t="shared" ref="E242" si="61">IF(D242="","",(D242-C242))</f>
        <v>131</v>
      </c>
      <c r="F242" s="435">
        <v>0</v>
      </c>
      <c r="G242" s="4">
        <v>18</v>
      </c>
      <c r="H242" s="434">
        <f t="shared" ref="H242:H247" si="62">G242-F242</f>
        <v>18</v>
      </c>
      <c r="I242" s="435">
        <v>0</v>
      </c>
      <c r="J242" s="4">
        <v>10</v>
      </c>
      <c r="K242" s="434">
        <f t="shared" ref="K242:K247" si="63">J242-I242</f>
        <v>10</v>
      </c>
      <c r="L242" s="431">
        <v>22</v>
      </c>
      <c r="M242" s="4">
        <v>50</v>
      </c>
      <c r="N242" s="5" t="str">
        <f t="shared" ref="N242" si="64">IF(E242="","",IF(E242&lt;L242,"Pass","Fail"))</f>
        <v>Fail</v>
      </c>
      <c r="O242" s="4">
        <v>1159</v>
      </c>
      <c r="P242" s="4" t="s">
        <v>378</v>
      </c>
      <c r="Q242" s="4"/>
    </row>
    <row r="243" spans="1:17" ht="12.75" customHeight="1">
      <c r="A243" s="3">
        <v>44123</v>
      </c>
      <c r="B243" s="429" t="s">
        <v>377</v>
      </c>
      <c r="C243" s="435">
        <v>3</v>
      </c>
      <c r="D243" s="4">
        <v>15</v>
      </c>
      <c r="E243" s="434">
        <f t="shared" ref="E243" si="65">IF(D243="","",(D243-C243))</f>
        <v>12</v>
      </c>
      <c r="F243" s="435">
        <v>2</v>
      </c>
      <c r="G243" s="4">
        <v>5</v>
      </c>
      <c r="H243" s="434">
        <f t="shared" si="62"/>
        <v>3</v>
      </c>
      <c r="I243" s="435">
        <v>1</v>
      </c>
      <c r="J243" s="4">
        <v>2</v>
      </c>
      <c r="K243" s="434">
        <f t="shared" si="63"/>
        <v>1</v>
      </c>
      <c r="L243" s="431">
        <v>22</v>
      </c>
      <c r="M243" s="4">
        <v>50</v>
      </c>
      <c r="N243" s="5" t="str">
        <f t="shared" ref="N243" si="66">IF(E243="","",IF(E243&lt;L243,"Pass","Fail"))</f>
        <v>Pass</v>
      </c>
      <c r="O243" s="4">
        <v>1428</v>
      </c>
      <c r="P243" s="4" t="s">
        <v>384</v>
      </c>
      <c r="Q243" s="4"/>
    </row>
    <row r="244" spans="1:17" ht="12.75" customHeight="1">
      <c r="A244" s="3">
        <v>44126</v>
      </c>
      <c r="B244" s="429" t="s">
        <v>377</v>
      </c>
      <c r="C244" s="435">
        <v>4</v>
      </c>
      <c r="D244" s="4">
        <v>25</v>
      </c>
      <c r="E244" s="434">
        <f t="shared" ref="E244" si="67">IF(D244="","",(D244-C244))</f>
        <v>21</v>
      </c>
      <c r="F244" s="435">
        <v>1</v>
      </c>
      <c r="G244" s="4">
        <v>5</v>
      </c>
      <c r="H244" s="434">
        <f t="shared" si="62"/>
        <v>4</v>
      </c>
      <c r="I244" s="435">
        <v>0</v>
      </c>
      <c r="J244" s="4">
        <v>1</v>
      </c>
      <c r="K244" s="434">
        <f t="shared" si="63"/>
        <v>1</v>
      </c>
      <c r="L244" s="431">
        <v>22</v>
      </c>
      <c r="M244" s="4">
        <v>50</v>
      </c>
      <c r="N244" s="5" t="str">
        <f t="shared" ref="N244" si="68">IF(E244="","",IF(E244&lt;L244,"Pass","Fail"))</f>
        <v>Pass</v>
      </c>
      <c r="O244" s="4">
        <v>1428</v>
      </c>
      <c r="P244" s="4" t="s">
        <v>390</v>
      </c>
      <c r="Q244" s="4"/>
    </row>
    <row r="245" spans="1:17" ht="12.75" customHeight="1">
      <c r="A245" s="3">
        <v>44130</v>
      </c>
      <c r="B245" s="429" t="s">
        <v>377</v>
      </c>
      <c r="C245" s="435">
        <v>6</v>
      </c>
      <c r="D245" s="4">
        <v>21</v>
      </c>
      <c r="E245" s="434">
        <f t="shared" ref="E245" si="69">IF(D245="","",(D245-C245))</f>
        <v>15</v>
      </c>
      <c r="F245" s="435">
        <v>0</v>
      </c>
      <c r="G245" s="4">
        <v>2</v>
      </c>
      <c r="H245" s="434">
        <f t="shared" si="62"/>
        <v>2</v>
      </c>
      <c r="I245" s="435">
        <v>0</v>
      </c>
      <c r="J245" s="4">
        <v>1</v>
      </c>
      <c r="K245" s="434">
        <f t="shared" si="63"/>
        <v>1</v>
      </c>
      <c r="L245" s="431">
        <v>22</v>
      </c>
      <c r="M245" s="4">
        <v>50</v>
      </c>
      <c r="N245" s="5" t="str">
        <f t="shared" ref="N245" si="70">IF(E245="","",IF(E245&lt;L245,"Pass","Fail"))</f>
        <v>Pass</v>
      </c>
      <c r="O245" s="4">
        <v>121</v>
      </c>
      <c r="P245" s="4" t="s">
        <v>392</v>
      </c>
      <c r="Q245" s="4"/>
    </row>
    <row r="246" spans="1:17" ht="12.75" customHeight="1">
      <c r="A246" s="3">
        <v>44151</v>
      </c>
      <c r="B246" s="429" t="s">
        <v>377</v>
      </c>
      <c r="C246" s="435">
        <v>2</v>
      </c>
      <c r="D246" s="4">
        <v>22</v>
      </c>
      <c r="E246" s="434">
        <f t="shared" ref="E246" si="71">IF(D246="","",(D246-C246))</f>
        <v>20</v>
      </c>
      <c r="F246" s="435">
        <v>0</v>
      </c>
      <c r="G246" s="4">
        <v>8</v>
      </c>
      <c r="H246" s="434">
        <f t="shared" si="62"/>
        <v>8</v>
      </c>
      <c r="I246" s="435">
        <v>0</v>
      </c>
      <c r="J246" s="4">
        <v>2</v>
      </c>
      <c r="K246" s="434">
        <f t="shared" si="63"/>
        <v>2</v>
      </c>
      <c r="L246" s="431">
        <v>22</v>
      </c>
      <c r="M246" s="4">
        <v>50</v>
      </c>
      <c r="N246" s="5" t="str">
        <f t="shared" ref="N246" si="72">IF(E246="","",IF(E246&lt;L246,"Pass","Fail"))</f>
        <v>Pass</v>
      </c>
      <c r="O246" s="4">
        <v>1159</v>
      </c>
      <c r="P246" s="4" t="s">
        <v>395</v>
      </c>
      <c r="Q246" s="4"/>
    </row>
    <row r="247" spans="1:17" ht="12.75" customHeight="1">
      <c r="A247" s="3">
        <v>44159</v>
      </c>
      <c r="B247" s="429" t="s">
        <v>377</v>
      </c>
      <c r="C247" s="435">
        <v>11</v>
      </c>
      <c r="D247" s="4">
        <v>39</v>
      </c>
      <c r="E247" s="434">
        <f t="shared" ref="E247" si="73">IF(D247="","",(D247-C247))</f>
        <v>28</v>
      </c>
      <c r="F247" s="435">
        <v>0</v>
      </c>
      <c r="G247" s="4">
        <v>4</v>
      </c>
      <c r="H247" s="434">
        <f t="shared" si="62"/>
        <v>4</v>
      </c>
      <c r="I247" s="435">
        <v>0</v>
      </c>
      <c r="J247" s="4">
        <v>0</v>
      </c>
      <c r="K247" s="434">
        <f t="shared" si="63"/>
        <v>0</v>
      </c>
      <c r="L247" s="431">
        <v>22</v>
      </c>
      <c r="M247" s="4">
        <v>50</v>
      </c>
      <c r="N247" s="5" t="str">
        <f t="shared" ref="N247" si="74">IF(E247="","",IF(E247&lt;L247,"Pass","Fail"))</f>
        <v>Fail</v>
      </c>
      <c r="O247" s="4">
        <v>121</v>
      </c>
      <c r="P247" s="4" t="s">
        <v>397</v>
      </c>
      <c r="Q247" s="4"/>
    </row>
    <row r="248" spans="1:17" ht="12.75" customHeight="1">
      <c r="A248" s="3">
        <v>44166</v>
      </c>
      <c r="B248" s="429" t="s">
        <v>377</v>
      </c>
      <c r="C248" s="435">
        <v>4</v>
      </c>
      <c r="D248" s="4">
        <v>22</v>
      </c>
      <c r="E248" s="434">
        <f t="shared" ref="E248" si="75">IF(D248="","",(D248-C248))</f>
        <v>18</v>
      </c>
      <c r="F248" s="435">
        <v>1</v>
      </c>
      <c r="G248" s="4">
        <v>8</v>
      </c>
      <c r="H248" s="434">
        <f t="shared" ref="H248" si="76">G248-F248</f>
        <v>7</v>
      </c>
      <c r="I248" s="435">
        <v>0</v>
      </c>
      <c r="J248" s="4">
        <v>1</v>
      </c>
      <c r="K248" s="434">
        <f t="shared" ref="K248" si="77">J248-I248</f>
        <v>1</v>
      </c>
      <c r="L248" s="431">
        <v>22</v>
      </c>
      <c r="M248" s="4">
        <v>50</v>
      </c>
      <c r="N248" s="5" t="str">
        <f t="shared" ref="N248" si="78">IF(E248="","",IF(E248&lt;L248,"Pass","Fail"))</f>
        <v>Pass</v>
      </c>
      <c r="O248" s="4">
        <v>74</v>
      </c>
      <c r="P248" s="4" t="s">
        <v>399</v>
      </c>
      <c r="Q248" s="4"/>
    </row>
    <row r="249" spans="1:17" ht="12.75" customHeight="1">
      <c r="A249" s="3">
        <v>44166</v>
      </c>
      <c r="B249" s="429" t="s">
        <v>365</v>
      </c>
      <c r="C249" s="435">
        <v>7</v>
      </c>
      <c r="D249" s="4">
        <v>18</v>
      </c>
      <c r="E249" s="434">
        <f t="shared" ref="E249" si="79">IF(D249="","",(D249-C249))</f>
        <v>11</v>
      </c>
      <c r="F249" s="435">
        <v>3</v>
      </c>
      <c r="G249" s="4">
        <v>3</v>
      </c>
      <c r="H249" s="434">
        <f t="shared" ref="H249:H250" si="80">G249-F249</f>
        <v>0</v>
      </c>
      <c r="I249" s="435">
        <v>2</v>
      </c>
      <c r="J249" s="4">
        <v>1</v>
      </c>
      <c r="K249" s="434">
        <v>1</v>
      </c>
      <c r="L249" s="431">
        <v>22</v>
      </c>
      <c r="M249" s="4">
        <v>50</v>
      </c>
      <c r="N249" s="5" t="str">
        <f t="shared" ref="N249" si="81">IF(E249="","",IF(E249&lt;L249,"Pass","Fail"))</f>
        <v>Pass</v>
      </c>
      <c r="O249" s="4">
        <v>1335</v>
      </c>
      <c r="P249" s="4" t="s">
        <v>401</v>
      </c>
      <c r="Q249" s="4"/>
    </row>
    <row r="250" spans="1:17" ht="12.75" customHeight="1">
      <c r="A250" s="3">
        <v>44175</v>
      </c>
      <c r="B250" s="429" t="s">
        <v>377</v>
      </c>
      <c r="C250" s="435">
        <v>5</v>
      </c>
      <c r="D250" s="4">
        <v>24</v>
      </c>
      <c r="E250" s="434">
        <f t="shared" ref="E250" si="82">IF(D250="","",(D250-C250))</f>
        <v>19</v>
      </c>
      <c r="F250" s="435">
        <v>3</v>
      </c>
      <c r="G250" s="4">
        <v>4</v>
      </c>
      <c r="H250" s="434">
        <f t="shared" si="80"/>
        <v>1</v>
      </c>
      <c r="I250" s="435">
        <v>2</v>
      </c>
      <c r="J250" s="4">
        <v>2</v>
      </c>
      <c r="K250" s="434">
        <f t="shared" ref="K250" si="83">J250-I250</f>
        <v>0</v>
      </c>
      <c r="L250" s="431">
        <v>22</v>
      </c>
      <c r="M250" s="4">
        <v>50</v>
      </c>
      <c r="N250" s="5" t="str">
        <f t="shared" ref="N250" si="84">IF(E250="","",IF(E250&lt;L250,"Pass","Fail"))</f>
        <v>Pass</v>
      </c>
      <c r="O250" s="4">
        <v>1159</v>
      </c>
      <c r="P250" s="4" t="s">
        <v>404</v>
      </c>
      <c r="Q250" s="4"/>
    </row>
    <row r="251" spans="1:17" ht="12.75" customHeight="1">
      <c r="A251" s="3">
        <v>44182</v>
      </c>
      <c r="B251" s="429" t="s">
        <v>365</v>
      </c>
      <c r="C251" s="435">
        <v>4</v>
      </c>
      <c r="D251" s="4">
        <v>25</v>
      </c>
      <c r="E251" s="434">
        <f t="shared" ref="E251" si="85">IF(D251="","",(D251-C251))</f>
        <v>21</v>
      </c>
      <c r="F251" s="435">
        <v>1</v>
      </c>
      <c r="G251" s="4">
        <v>6</v>
      </c>
      <c r="H251" s="434">
        <f t="shared" ref="H251" si="86">G251-F251</f>
        <v>5</v>
      </c>
      <c r="I251" s="435">
        <v>0</v>
      </c>
      <c r="J251" s="4">
        <v>2</v>
      </c>
      <c r="K251" s="434">
        <f t="shared" ref="K251" si="87">J251-I251</f>
        <v>2</v>
      </c>
      <c r="L251" s="431">
        <v>22</v>
      </c>
      <c r="M251" s="4">
        <v>50</v>
      </c>
      <c r="N251" s="5" t="str">
        <f t="shared" ref="N251" si="88">IF(E251="","",IF(E251&lt;L251,"Pass","Fail"))</f>
        <v>Pass</v>
      </c>
      <c r="O251" s="4">
        <v>1335</v>
      </c>
      <c r="P251" s="4" t="s">
        <v>407</v>
      </c>
      <c r="Q251" s="4"/>
    </row>
    <row r="252" spans="1:17" ht="12.75" customHeight="1">
      <c r="A252" s="3">
        <v>44186</v>
      </c>
      <c r="B252" s="429" t="s">
        <v>377</v>
      </c>
      <c r="C252" s="435">
        <v>5</v>
      </c>
      <c r="D252" s="4">
        <v>28</v>
      </c>
      <c r="E252" s="434">
        <f t="shared" ref="E252" si="89">IF(D252="","",(D252-C252))</f>
        <v>23</v>
      </c>
      <c r="F252" s="435">
        <v>1</v>
      </c>
      <c r="G252" s="4">
        <v>3</v>
      </c>
      <c r="H252" s="434">
        <f t="shared" ref="H252" si="90">G252-F252</f>
        <v>2</v>
      </c>
      <c r="I252" s="435">
        <v>1</v>
      </c>
      <c r="J252" s="4">
        <v>3</v>
      </c>
      <c r="K252" s="434">
        <f t="shared" ref="K252" si="91">J252-I252</f>
        <v>2</v>
      </c>
      <c r="L252" s="431">
        <v>22</v>
      </c>
      <c r="M252" s="4">
        <v>50</v>
      </c>
      <c r="N252" s="5" t="str">
        <f t="shared" ref="N252" si="92">IF(E252="","",IF(E252&lt;L252,"Pass","Fail"))</f>
        <v>Fail</v>
      </c>
      <c r="O252" s="4">
        <v>1159</v>
      </c>
      <c r="P252" s="4" t="s">
        <v>409</v>
      </c>
      <c r="Q252" s="4"/>
    </row>
    <row r="253" spans="1:17" ht="12.75" customHeight="1">
      <c r="A253" s="3">
        <v>44189</v>
      </c>
      <c r="B253" s="429" t="s">
        <v>365</v>
      </c>
      <c r="C253" s="435">
        <v>6</v>
      </c>
      <c r="D253" s="4">
        <v>31</v>
      </c>
      <c r="E253" s="434">
        <f t="shared" ref="E253:E255" si="93">IF(D253="","",(D253-C253))</f>
        <v>25</v>
      </c>
      <c r="F253" s="435">
        <v>1</v>
      </c>
      <c r="G253" s="4">
        <v>4</v>
      </c>
      <c r="H253" s="434">
        <f t="shared" ref="H253:H256" si="94">G253-F253</f>
        <v>3</v>
      </c>
      <c r="I253" s="435">
        <v>1</v>
      </c>
      <c r="J253" s="4">
        <v>2</v>
      </c>
      <c r="K253" s="434">
        <f t="shared" ref="K253:K255" si="95">J253-I253</f>
        <v>1</v>
      </c>
      <c r="L253" s="431">
        <v>22</v>
      </c>
      <c r="M253" s="4">
        <v>50</v>
      </c>
      <c r="N253" s="5" t="str">
        <f t="shared" ref="N253:N255" si="96">IF(E253="","",IF(E253&lt;L253,"Pass","Fail"))</f>
        <v>Fail</v>
      </c>
      <c r="O253" s="4">
        <v>1159</v>
      </c>
      <c r="P253" s="4" t="s">
        <v>417</v>
      </c>
      <c r="Q253" s="4"/>
    </row>
    <row r="254" spans="1:17" ht="12.75" customHeight="1">
      <c r="A254" s="3">
        <v>44190</v>
      </c>
      <c r="B254" s="28" t="s">
        <v>377</v>
      </c>
      <c r="C254" s="13">
        <v>15</v>
      </c>
      <c r="D254" s="13">
        <v>43</v>
      </c>
      <c r="E254" s="13">
        <f t="shared" si="93"/>
        <v>28</v>
      </c>
      <c r="F254" s="13">
        <v>2</v>
      </c>
      <c r="G254" s="13">
        <v>6</v>
      </c>
      <c r="H254" s="434">
        <f t="shared" si="94"/>
        <v>4</v>
      </c>
      <c r="I254" s="13">
        <v>0</v>
      </c>
      <c r="J254" s="13">
        <v>0</v>
      </c>
      <c r="K254" s="13">
        <f t="shared" si="95"/>
        <v>0</v>
      </c>
      <c r="L254" s="431">
        <v>22</v>
      </c>
      <c r="M254" s="4">
        <v>50</v>
      </c>
      <c r="N254" s="5" t="str">
        <f t="shared" si="96"/>
        <v>Fail</v>
      </c>
      <c r="O254" s="28"/>
    </row>
    <row r="255" spans="1:17" ht="12.75" customHeight="1">
      <c r="A255" s="3">
        <v>44191</v>
      </c>
      <c r="B255" s="28" t="s">
        <v>377</v>
      </c>
      <c r="C255" s="13">
        <v>9</v>
      </c>
      <c r="D255" s="13">
        <v>42</v>
      </c>
      <c r="E255" s="13">
        <f t="shared" si="93"/>
        <v>33</v>
      </c>
      <c r="F255" s="13">
        <v>0</v>
      </c>
      <c r="G255" s="13">
        <v>4</v>
      </c>
      <c r="H255" s="434">
        <f t="shared" si="94"/>
        <v>4</v>
      </c>
      <c r="I255" s="13">
        <v>0</v>
      </c>
      <c r="J255" s="13">
        <v>0</v>
      </c>
      <c r="K255" s="13">
        <f t="shared" si="95"/>
        <v>0</v>
      </c>
      <c r="L255" s="431">
        <v>22</v>
      </c>
      <c r="M255" s="4">
        <v>50</v>
      </c>
      <c r="N255" s="5" t="str">
        <f t="shared" si="96"/>
        <v>Fail</v>
      </c>
      <c r="O255" s="28">
        <v>1428</v>
      </c>
      <c r="P255" s="4" t="s">
        <v>418</v>
      </c>
    </row>
    <row r="256" spans="1:17" ht="12.75" customHeight="1">
      <c r="A256" s="3">
        <v>44193</v>
      </c>
      <c r="B256" s="28" t="s">
        <v>365</v>
      </c>
      <c r="C256" s="13">
        <v>5</v>
      </c>
      <c r="D256" s="13">
        <v>28</v>
      </c>
      <c r="E256" s="13">
        <f t="shared" ref="E256" si="97">IF(D256="","",(D256-C256))</f>
        <v>23</v>
      </c>
      <c r="F256" s="13">
        <v>2</v>
      </c>
      <c r="G256" s="13">
        <v>5</v>
      </c>
      <c r="H256" s="434">
        <f t="shared" si="94"/>
        <v>3</v>
      </c>
      <c r="I256" s="13">
        <v>2</v>
      </c>
      <c r="J256" s="13">
        <v>4</v>
      </c>
      <c r="K256" s="13">
        <f t="shared" ref="K256" si="98">J256-I256</f>
        <v>2</v>
      </c>
      <c r="L256" s="431">
        <v>22</v>
      </c>
      <c r="M256" s="4">
        <v>50</v>
      </c>
      <c r="N256" s="5" t="str">
        <f t="shared" ref="N256" si="99">IF(E256="","",IF(E256&lt;L256,"Pass","Fail"))</f>
        <v>Fail</v>
      </c>
      <c r="O256" s="28">
        <v>1428</v>
      </c>
      <c r="P256" s="4" t="s">
        <v>419</v>
      </c>
    </row>
    <row r="257" spans="1:17" ht="12.75" customHeight="1">
      <c r="A257" s="3">
        <v>44193</v>
      </c>
      <c r="B257" s="28" t="s">
        <v>365</v>
      </c>
      <c r="C257" s="13">
        <v>3</v>
      </c>
      <c r="D257" s="13">
        <v>14</v>
      </c>
      <c r="E257" s="13">
        <f t="shared" ref="E257:E258" si="100">IF(D257="","",(D257-C257))</f>
        <v>11</v>
      </c>
      <c r="F257" s="13">
        <v>0</v>
      </c>
      <c r="G257" s="13">
        <v>1</v>
      </c>
      <c r="H257" s="434">
        <f t="shared" ref="H257:H258" si="101">G257-F257</f>
        <v>1</v>
      </c>
      <c r="I257" s="13">
        <v>0</v>
      </c>
      <c r="J257" s="13">
        <v>0</v>
      </c>
      <c r="K257" s="13">
        <f t="shared" ref="K257:K258" si="102">J257-I257</f>
        <v>0</v>
      </c>
      <c r="L257" s="431">
        <v>22</v>
      </c>
      <c r="M257" s="4">
        <v>50</v>
      </c>
      <c r="N257" s="5" t="str">
        <f t="shared" ref="N257:N258" si="103">IF(E257="","",IF(E257&lt;L257,"Pass","Fail"))</f>
        <v>Pass</v>
      </c>
      <c r="O257" s="28">
        <v>1428</v>
      </c>
      <c r="P257" s="4" t="s">
        <v>420</v>
      </c>
    </row>
    <row r="258" spans="1:17" ht="12.75" customHeight="1">
      <c r="A258" s="3">
        <v>44194</v>
      </c>
      <c r="B258" s="429" t="s">
        <v>377</v>
      </c>
      <c r="C258" s="435">
        <v>2</v>
      </c>
      <c r="D258" s="4">
        <v>43</v>
      </c>
      <c r="E258" s="434">
        <f t="shared" si="100"/>
        <v>41</v>
      </c>
      <c r="F258" s="435">
        <v>0</v>
      </c>
      <c r="G258" s="4">
        <v>3</v>
      </c>
      <c r="H258" s="434">
        <f t="shared" si="101"/>
        <v>3</v>
      </c>
      <c r="I258" s="435">
        <v>0</v>
      </c>
      <c r="J258" s="4">
        <v>2</v>
      </c>
      <c r="K258" s="434">
        <f t="shared" si="102"/>
        <v>2</v>
      </c>
      <c r="L258" s="431">
        <v>22</v>
      </c>
      <c r="M258" s="4">
        <v>50</v>
      </c>
      <c r="N258" s="5" t="str">
        <f t="shared" si="103"/>
        <v>Fail</v>
      </c>
      <c r="O258" s="4">
        <v>1159</v>
      </c>
      <c r="P258" s="4" t="s">
        <v>422</v>
      </c>
      <c r="Q258" s="4" t="s">
        <v>425</v>
      </c>
    </row>
    <row r="259" spans="1:17" ht="12.75" customHeight="1">
      <c r="A259" s="3">
        <v>44194</v>
      </c>
      <c r="B259" s="429" t="s">
        <v>365</v>
      </c>
      <c r="C259" s="435">
        <v>4</v>
      </c>
      <c r="D259" s="4">
        <v>20</v>
      </c>
      <c r="E259" s="434">
        <f t="shared" ref="E259:E260" si="104">IF(D259="","",(D259-C259))</f>
        <v>16</v>
      </c>
      <c r="F259" s="435">
        <v>0</v>
      </c>
      <c r="G259" s="4">
        <v>4</v>
      </c>
      <c r="H259" s="434">
        <f t="shared" ref="H259:H260" si="105">G259-F259</f>
        <v>4</v>
      </c>
      <c r="I259" s="435">
        <v>0</v>
      </c>
      <c r="J259" s="4">
        <v>1</v>
      </c>
      <c r="K259" s="434">
        <f t="shared" ref="K259:K260" si="106">J259-I259</f>
        <v>1</v>
      </c>
      <c r="L259" s="431">
        <v>22</v>
      </c>
      <c r="M259" s="4">
        <v>50</v>
      </c>
      <c r="N259" s="5" t="str">
        <f t="shared" ref="N259:N260" si="107">IF(E259="","",IF(E259&lt;L259,"Pass","Fail"))</f>
        <v>Pass</v>
      </c>
      <c r="O259" s="4">
        <v>1340</v>
      </c>
      <c r="P259" s="4" t="s">
        <v>423</v>
      </c>
      <c r="Q259" s="4"/>
    </row>
    <row r="260" spans="1:17" ht="12.75" customHeight="1">
      <c r="A260" s="3">
        <v>44194</v>
      </c>
      <c r="B260" s="429" t="s">
        <v>365</v>
      </c>
      <c r="C260" s="435">
        <v>8</v>
      </c>
      <c r="D260" s="4">
        <v>15</v>
      </c>
      <c r="E260" s="434">
        <f t="shared" si="104"/>
        <v>7</v>
      </c>
      <c r="F260" s="435">
        <v>0</v>
      </c>
      <c r="G260" s="4">
        <v>3</v>
      </c>
      <c r="H260" s="434">
        <f t="shared" si="105"/>
        <v>3</v>
      </c>
      <c r="I260" s="435">
        <v>0</v>
      </c>
      <c r="J260" s="4">
        <v>2</v>
      </c>
      <c r="K260" s="434">
        <f t="shared" si="106"/>
        <v>2</v>
      </c>
      <c r="L260" s="431">
        <v>22</v>
      </c>
      <c r="M260" s="4">
        <v>50</v>
      </c>
      <c r="N260" s="5" t="str">
        <f t="shared" si="107"/>
        <v>Pass</v>
      </c>
      <c r="O260" s="4">
        <v>1340</v>
      </c>
      <c r="P260" s="4" t="s">
        <v>424</v>
      </c>
      <c r="Q260" s="4"/>
    </row>
    <row r="261" spans="1:17" ht="12.75" customHeight="1">
      <c r="A261" s="3">
        <v>44201</v>
      </c>
      <c r="B261" s="429" t="s">
        <v>365</v>
      </c>
      <c r="C261" s="435">
        <v>4</v>
      </c>
      <c r="D261" s="4">
        <v>9</v>
      </c>
      <c r="E261" s="434">
        <f t="shared" ref="E261" si="108">IF(D261="","",(D261-C261))</f>
        <v>5</v>
      </c>
      <c r="F261" s="435">
        <v>0</v>
      </c>
      <c r="G261" s="4">
        <v>0</v>
      </c>
      <c r="H261" s="434">
        <f t="shared" ref="H261" si="109">G261-F261</f>
        <v>0</v>
      </c>
      <c r="I261" s="435">
        <v>0</v>
      </c>
      <c r="J261" s="4">
        <v>0</v>
      </c>
      <c r="K261" s="434">
        <f t="shared" ref="K261" si="110">J261-I261</f>
        <v>0</v>
      </c>
      <c r="L261" s="431">
        <v>22</v>
      </c>
      <c r="M261" s="4">
        <v>50</v>
      </c>
      <c r="N261" s="5" t="str">
        <f t="shared" ref="N261" si="111">IF(E261="","",IF(E261&lt;L261,"Pass","Fail"))</f>
        <v>Pass</v>
      </c>
      <c r="O261" s="4">
        <v>1428</v>
      </c>
      <c r="P261" s="4" t="s">
        <v>426</v>
      </c>
      <c r="Q261" s="4"/>
    </row>
    <row r="262" spans="1:17" ht="12.75" customHeight="1">
      <c r="A262" s="3">
        <v>44207</v>
      </c>
      <c r="B262" s="429" t="s">
        <v>377</v>
      </c>
      <c r="C262" s="435">
        <v>2</v>
      </c>
      <c r="D262" s="4">
        <v>12</v>
      </c>
      <c r="E262" s="434">
        <f t="shared" ref="E262" si="112">IF(D262="","",(D262-C262))</f>
        <v>10</v>
      </c>
      <c r="F262" s="435">
        <v>0</v>
      </c>
      <c r="G262" s="4">
        <v>1</v>
      </c>
      <c r="H262" s="434">
        <f t="shared" ref="H262" si="113">G262-F262</f>
        <v>1</v>
      </c>
      <c r="I262" s="435">
        <v>0</v>
      </c>
      <c r="J262" s="4">
        <v>1</v>
      </c>
      <c r="K262" s="434">
        <f t="shared" ref="K262" si="114">J262-I262</f>
        <v>1</v>
      </c>
      <c r="L262" s="431">
        <v>22</v>
      </c>
      <c r="M262" s="4">
        <v>50</v>
      </c>
      <c r="N262" s="5" t="str">
        <f t="shared" ref="N262" si="115">IF(E262="","",IF(E262&lt;L262,"Pass","Fail"))</f>
        <v>Pass</v>
      </c>
      <c r="O262" s="4">
        <v>121</v>
      </c>
      <c r="P262" s="4" t="s">
        <v>428</v>
      </c>
      <c r="Q262" s="4"/>
    </row>
    <row r="263" spans="1:17" ht="12.75" customHeight="1">
      <c r="A263" s="3">
        <v>44217</v>
      </c>
      <c r="B263" s="429" t="s">
        <v>365</v>
      </c>
      <c r="C263" s="435">
        <v>6</v>
      </c>
      <c r="D263" s="4">
        <v>10</v>
      </c>
      <c r="E263" s="434">
        <f t="shared" ref="E263" si="116">IF(D263="","",(D263-C263))</f>
        <v>4</v>
      </c>
      <c r="F263" s="435">
        <v>2</v>
      </c>
      <c r="G263" s="4">
        <v>4</v>
      </c>
      <c r="H263" s="434">
        <f t="shared" ref="H263:H265" si="117">G263-F263</f>
        <v>2</v>
      </c>
      <c r="I263" s="435">
        <v>2</v>
      </c>
      <c r="J263" s="4">
        <v>3</v>
      </c>
      <c r="K263" s="434">
        <f t="shared" ref="K263:K265" si="118">J263-I263</f>
        <v>1</v>
      </c>
      <c r="L263" s="431">
        <v>22</v>
      </c>
      <c r="M263" s="4">
        <v>50</v>
      </c>
      <c r="N263" s="5" t="str">
        <f t="shared" ref="N263" si="119">IF(E263="","",IF(E263&lt;L263,"Pass","Fail"))</f>
        <v>Pass</v>
      </c>
      <c r="O263" s="4">
        <v>1159</v>
      </c>
      <c r="P263" s="4" t="s">
        <v>430</v>
      </c>
      <c r="Q263" s="4"/>
    </row>
    <row r="264" spans="1:17" ht="12.75" customHeight="1">
      <c r="A264" s="3">
        <v>44227</v>
      </c>
      <c r="B264" s="429" t="s">
        <v>377</v>
      </c>
      <c r="C264" s="435">
        <v>9</v>
      </c>
      <c r="D264" s="4">
        <v>18</v>
      </c>
      <c r="E264" s="434">
        <f t="shared" ref="E264:E265" si="120">IF(D264="","",(D264-C264))</f>
        <v>9</v>
      </c>
      <c r="F264" s="435">
        <v>0</v>
      </c>
      <c r="G264" s="4">
        <v>0</v>
      </c>
      <c r="H264" s="434">
        <f t="shared" si="117"/>
        <v>0</v>
      </c>
      <c r="I264" s="435">
        <v>0</v>
      </c>
      <c r="J264" s="4">
        <v>0</v>
      </c>
      <c r="K264" s="434">
        <f t="shared" si="118"/>
        <v>0</v>
      </c>
      <c r="L264" s="431">
        <v>22</v>
      </c>
      <c r="M264" s="4">
        <v>50</v>
      </c>
      <c r="N264" s="5" t="str">
        <f t="shared" ref="N264:N265" si="121">IF(E264="","",IF(E264&lt;L264,"Pass","Fail"))</f>
        <v>Pass</v>
      </c>
      <c r="O264" s="4">
        <v>1428</v>
      </c>
      <c r="P264" s="4" t="s">
        <v>432</v>
      </c>
      <c r="Q264" s="4"/>
    </row>
    <row r="265" spans="1:17" ht="12.75" customHeight="1">
      <c r="A265" s="3">
        <v>44235</v>
      </c>
      <c r="B265" s="429"/>
      <c r="C265" s="435">
        <v>2</v>
      </c>
      <c r="D265" s="4">
        <v>17</v>
      </c>
      <c r="E265" s="434">
        <f t="shared" si="120"/>
        <v>15</v>
      </c>
      <c r="F265" s="435">
        <v>1</v>
      </c>
      <c r="G265" s="4">
        <v>3</v>
      </c>
      <c r="H265" s="434">
        <f t="shared" si="117"/>
        <v>2</v>
      </c>
      <c r="I265" s="435">
        <v>0</v>
      </c>
      <c r="J265" s="4">
        <v>2</v>
      </c>
      <c r="K265" s="434">
        <f t="shared" si="118"/>
        <v>2</v>
      </c>
      <c r="L265" s="431">
        <v>22</v>
      </c>
      <c r="M265" s="4">
        <v>50</v>
      </c>
      <c r="N265" s="5" t="str">
        <f t="shared" si="121"/>
        <v>Pass</v>
      </c>
      <c r="O265" s="4">
        <v>74</v>
      </c>
      <c r="P265" s="4" t="s">
        <v>434</v>
      </c>
      <c r="Q265" s="4"/>
    </row>
    <row r="266" spans="1:17">
      <c r="A266" s="3">
        <v>44238</v>
      </c>
      <c r="B266" s="429" t="s">
        <v>365</v>
      </c>
      <c r="C266" s="435">
        <v>3</v>
      </c>
      <c r="D266" s="4">
        <v>22</v>
      </c>
      <c r="E266" s="434">
        <f t="shared" ref="E266" si="122">IF(D266="","",(D266-C266))</f>
        <v>19</v>
      </c>
      <c r="F266" s="435">
        <v>1</v>
      </c>
      <c r="G266" s="4">
        <v>6</v>
      </c>
      <c r="H266" s="434">
        <f t="shared" ref="H266" si="123">G266-F266</f>
        <v>5</v>
      </c>
      <c r="I266" s="435">
        <v>1</v>
      </c>
      <c r="J266" s="4">
        <v>4</v>
      </c>
      <c r="K266" s="434">
        <f t="shared" ref="K266" si="124">J266-I266</f>
        <v>3</v>
      </c>
      <c r="L266" s="431">
        <v>22</v>
      </c>
      <c r="M266" s="4">
        <v>50</v>
      </c>
      <c r="N266" s="5" t="str">
        <f t="shared" ref="N266" si="125">IF(E266="","",IF(E266&lt;L266,"Pass","Fail"))</f>
        <v>Pass</v>
      </c>
      <c r="O266" s="4">
        <v>74</v>
      </c>
      <c r="P266" s="4" t="s">
        <v>434</v>
      </c>
      <c r="Q266" s="442" t="s">
        <v>436</v>
      </c>
    </row>
    <row r="267" spans="1:17">
      <c r="A267" s="3">
        <v>44242</v>
      </c>
      <c r="B267" s="429" t="s">
        <v>365</v>
      </c>
      <c r="C267" s="435">
        <v>3</v>
      </c>
      <c r="D267" s="4">
        <v>208</v>
      </c>
      <c r="E267" s="434">
        <f t="shared" ref="E267" si="126">IF(D267="","",(D267-C267))</f>
        <v>205</v>
      </c>
      <c r="F267" s="435">
        <v>0</v>
      </c>
      <c r="G267" s="4">
        <v>4</v>
      </c>
      <c r="H267" s="434">
        <f t="shared" ref="H267" si="127">G267-F267</f>
        <v>4</v>
      </c>
      <c r="I267" s="435">
        <v>0</v>
      </c>
      <c r="J267" s="4">
        <v>3</v>
      </c>
      <c r="K267" s="434">
        <f t="shared" ref="K267" si="128">J267-I267</f>
        <v>3</v>
      </c>
      <c r="L267" s="431">
        <v>22</v>
      </c>
      <c r="M267" s="4">
        <v>50</v>
      </c>
      <c r="N267" s="5" t="str">
        <f t="shared" ref="N267" si="129">IF(E267="","",IF(E267&lt;L267,"Pass","Fail"))</f>
        <v>Fail</v>
      </c>
      <c r="O267" s="4">
        <v>121</v>
      </c>
      <c r="P267" s="4" t="s">
        <v>441</v>
      </c>
      <c r="Q267" s="446"/>
    </row>
    <row r="268" spans="1:17">
      <c r="A268" s="3">
        <v>44242</v>
      </c>
      <c r="B268" s="429" t="s">
        <v>365</v>
      </c>
      <c r="C268" s="435">
        <v>2</v>
      </c>
      <c r="D268" s="4">
        <v>30</v>
      </c>
      <c r="E268" s="434">
        <f t="shared" ref="E268:E269" si="130">IF(D268="","",(D268-C268))</f>
        <v>28</v>
      </c>
      <c r="F268" s="435">
        <v>0</v>
      </c>
      <c r="G268" s="4">
        <v>8</v>
      </c>
      <c r="H268" s="434">
        <f t="shared" ref="H268:H269" si="131">G268-F268</f>
        <v>8</v>
      </c>
      <c r="I268" s="435">
        <v>0</v>
      </c>
      <c r="J268" s="4">
        <v>3</v>
      </c>
      <c r="K268" s="434">
        <f t="shared" ref="K268:K269" si="132">J268-I268</f>
        <v>3</v>
      </c>
      <c r="L268" s="431">
        <v>22</v>
      </c>
      <c r="M268" s="4">
        <v>50</v>
      </c>
      <c r="N268" s="5" t="str">
        <f t="shared" ref="N268" si="133">IF(E268="","",IF(E268&lt;L268,"Pass","Fail"))</f>
        <v>Fail</v>
      </c>
      <c r="O268" s="4">
        <v>121</v>
      </c>
      <c r="P268" s="4" t="s">
        <v>442</v>
      </c>
      <c r="Q268" s="446"/>
    </row>
    <row r="269" spans="1:17">
      <c r="A269" s="3">
        <v>44244</v>
      </c>
      <c r="B269" s="429" t="s">
        <v>365</v>
      </c>
      <c r="C269" s="435">
        <v>3</v>
      </c>
      <c r="D269" s="4">
        <v>29</v>
      </c>
      <c r="E269" s="434">
        <f t="shared" si="130"/>
        <v>26</v>
      </c>
      <c r="F269" s="435">
        <v>1</v>
      </c>
      <c r="G269" s="4">
        <v>4</v>
      </c>
      <c r="H269" s="434">
        <f t="shared" si="131"/>
        <v>3</v>
      </c>
      <c r="I269" s="435">
        <v>1</v>
      </c>
      <c r="J269" s="4">
        <v>2</v>
      </c>
      <c r="K269" s="434">
        <f t="shared" si="132"/>
        <v>1</v>
      </c>
      <c r="L269" s="431">
        <v>22</v>
      </c>
      <c r="M269" s="4">
        <v>50</v>
      </c>
      <c r="N269" s="5" t="str">
        <f t="shared" ref="N269" si="134">IF(E269="","",IF(E269&lt;L269,"Pass","Fail"))</f>
        <v>Fail</v>
      </c>
      <c r="O269" s="4">
        <v>1159</v>
      </c>
      <c r="P269" s="4" t="s">
        <v>443</v>
      </c>
      <c r="Q269" s="446"/>
    </row>
    <row r="270" spans="1:17">
      <c r="A270" s="3">
        <v>44246</v>
      </c>
      <c r="B270" s="429" t="s">
        <v>377</v>
      </c>
      <c r="C270" s="435">
        <v>5</v>
      </c>
      <c r="D270" s="4">
        <v>32</v>
      </c>
      <c r="E270" s="434">
        <f t="shared" ref="E270" si="135">IF(D270="","",(D270-C270))</f>
        <v>27</v>
      </c>
      <c r="F270" s="435">
        <v>0</v>
      </c>
      <c r="G270" s="4">
        <v>6</v>
      </c>
      <c r="H270" s="434">
        <f t="shared" ref="H270" si="136">G270-F270</f>
        <v>6</v>
      </c>
      <c r="I270" s="435">
        <v>0</v>
      </c>
      <c r="J270" s="4">
        <v>1</v>
      </c>
      <c r="K270" s="434">
        <f t="shared" ref="K270" si="137">J270-I270</f>
        <v>1</v>
      </c>
      <c r="L270" s="431">
        <v>22</v>
      </c>
      <c r="M270" s="4">
        <v>50</v>
      </c>
      <c r="N270" s="5" t="str">
        <f t="shared" ref="N270" si="138">IF(E270="","",IF(E270&lt;L270,"Pass","Fail"))</f>
        <v>Fail</v>
      </c>
      <c r="O270" s="4">
        <v>74</v>
      </c>
      <c r="P270" s="4" t="s">
        <v>444</v>
      </c>
      <c r="Q270" s="442" t="s">
        <v>445</v>
      </c>
    </row>
    <row r="271" spans="1:17">
      <c r="A271" s="3">
        <v>44249</v>
      </c>
      <c r="B271" s="429" t="s">
        <v>365</v>
      </c>
      <c r="C271" s="435">
        <v>1</v>
      </c>
      <c r="D271" s="4">
        <v>83</v>
      </c>
      <c r="E271" s="434">
        <f t="shared" ref="E271" si="139">IF(D271="","",(D271-C271))</f>
        <v>82</v>
      </c>
      <c r="F271" s="435">
        <v>1</v>
      </c>
      <c r="G271" s="4">
        <v>25</v>
      </c>
      <c r="H271" s="434">
        <f t="shared" ref="H271" si="140">G271-F271</f>
        <v>24</v>
      </c>
      <c r="I271" s="435">
        <v>0</v>
      </c>
      <c r="J271" s="4">
        <v>18</v>
      </c>
      <c r="K271" s="434">
        <f t="shared" ref="K271" si="141">J271-I271</f>
        <v>18</v>
      </c>
      <c r="L271" s="431">
        <v>22</v>
      </c>
      <c r="M271" s="4">
        <v>50</v>
      </c>
      <c r="N271" s="5" t="str">
        <f t="shared" ref="N271" si="142">IF(E271="","",IF(E271&lt;L271,"Pass","Fail"))</f>
        <v>Fail</v>
      </c>
      <c r="O271" s="4">
        <v>102</v>
      </c>
      <c r="P271" s="4" t="s">
        <v>444</v>
      </c>
      <c r="Q271" s="442"/>
    </row>
    <row r="272" spans="1:17">
      <c r="A272" s="3">
        <v>44249</v>
      </c>
      <c r="B272" s="429" t="s">
        <v>365</v>
      </c>
      <c r="C272" s="435">
        <v>8</v>
      </c>
      <c r="D272" s="4">
        <v>23</v>
      </c>
      <c r="E272" s="434">
        <f t="shared" ref="E272:E274" si="143">IF(D272="","",(D272-C272))</f>
        <v>15</v>
      </c>
      <c r="F272" s="435">
        <v>0</v>
      </c>
      <c r="G272" s="4">
        <v>1</v>
      </c>
      <c r="H272" s="434">
        <f t="shared" ref="H272:H273" si="144">G272-F272</f>
        <v>1</v>
      </c>
      <c r="I272" s="435">
        <v>0</v>
      </c>
      <c r="J272" s="4">
        <v>2</v>
      </c>
      <c r="K272" s="434">
        <f t="shared" ref="K272:K273" si="145">J272-I272</f>
        <v>2</v>
      </c>
      <c r="L272" s="431">
        <v>22</v>
      </c>
      <c r="M272" s="4">
        <v>50</v>
      </c>
      <c r="N272" s="5" t="str">
        <f t="shared" ref="N272" si="146">IF(E272="","",IF(E272&lt;L272,"Pass","Fail"))</f>
        <v>Pass</v>
      </c>
      <c r="O272" s="4">
        <v>64</v>
      </c>
      <c r="P272" s="4" t="s">
        <v>444</v>
      </c>
      <c r="Q272" s="442" t="s">
        <v>447</v>
      </c>
    </row>
    <row r="273" spans="1:16" ht="12.75" customHeight="1">
      <c r="A273" s="3">
        <v>44249</v>
      </c>
      <c r="B273" s="447" t="s">
        <v>365</v>
      </c>
      <c r="C273" s="26">
        <v>2</v>
      </c>
      <c r="D273" s="26">
        <v>23</v>
      </c>
      <c r="E273" s="434">
        <f t="shared" si="143"/>
        <v>21</v>
      </c>
      <c r="F273" s="26">
        <v>1</v>
      </c>
      <c r="G273" s="26">
        <v>8</v>
      </c>
      <c r="H273" s="26">
        <f t="shared" si="144"/>
        <v>7</v>
      </c>
      <c r="I273" s="26">
        <v>0</v>
      </c>
      <c r="J273" s="26">
        <v>4</v>
      </c>
      <c r="K273" s="26">
        <f t="shared" si="145"/>
        <v>4</v>
      </c>
      <c r="L273" s="4">
        <v>22</v>
      </c>
      <c r="M273" s="4">
        <v>50</v>
      </c>
      <c r="N273" s="5" t="str">
        <f t="shared" ref="N273" si="147">IF(E273="","",IF(E273&lt;L273,"Pass","Fail"))</f>
        <v>Pass</v>
      </c>
      <c r="O273" s="4">
        <v>64</v>
      </c>
      <c r="P273" s="4" t="s">
        <v>446</v>
      </c>
    </row>
    <row r="274" spans="1:16" ht="12.75" customHeight="1">
      <c r="A274" s="3">
        <v>44253</v>
      </c>
      <c r="B274" s="447" t="s">
        <v>377</v>
      </c>
      <c r="C274" s="26">
        <v>6</v>
      </c>
      <c r="D274" s="26">
        <v>17</v>
      </c>
      <c r="E274" s="434">
        <f t="shared" si="143"/>
        <v>11</v>
      </c>
      <c r="F274" s="26">
        <v>0</v>
      </c>
      <c r="G274" s="26">
        <v>5</v>
      </c>
      <c r="H274" s="26">
        <f t="shared" ref="H274" si="148">G274-F274</f>
        <v>5</v>
      </c>
      <c r="I274" s="26">
        <v>0</v>
      </c>
      <c r="J274" s="26">
        <v>3</v>
      </c>
      <c r="K274" s="26">
        <f t="shared" ref="K274" si="149">J274-I274</f>
        <v>3</v>
      </c>
      <c r="L274" s="4">
        <v>22</v>
      </c>
      <c r="M274" s="4">
        <v>50</v>
      </c>
      <c r="N274" s="5" t="str">
        <f t="shared" ref="N274" si="150">IF(E274="","",IF(E274&lt;L274,"Pass","Fail"))</f>
        <v>Pass</v>
      </c>
      <c r="O274" s="4" t="s">
        <v>58</v>
      </c>
      <c r="P274" s="4" t="s">
        <v>448</v>
      </c>
    </row>
    <row r="275" spans="1:16" ht="12.75" customHeight="1">
      <c r="A275" s="3">
        <v>44256</v>
      </c>
      <c r="B275" s="447" t="s">
        <v>365</v>
      </c>
      <c r="C275" s="26">
        <v>4</v>
      </c>
      <c r="D275" s="26">
        <v>14</v>
      </c>
      <c r="E275" s="434">
        <f t="shared" ref="E275" si="151">IF(D275="","",(D275-C275))</f>
        <v>10</v>
      </c>
      <c r="F275" s="26">
        <v>0</v>
      </c>
      <c r="G275" s="26">
        <v>2</v>
      </c>
      <c r="H275" s="26">
        <f t="shared" ref="H275" si="152">G275-F275</f>
        <v>2</v>
      </c>
      <c r="I275" s="26">
        <v>0</v>
      </c>
      <c r="J275" s="26">
        <v>2</v>
      </c>
      <c r="K275" s="26">
        <f t="shared" ref="K275" si="153">J275-I275</f>
        <v>2</v>
      </c>
      <c r="L275" s="4">
        <v>22</v>
      </c>
      <c r="M275" s="4">
        <v>50</v>
      </c>
      <c r="N275" s="5" t="str">
        <f t="shared" ref="N275" si="154">IF(E275="","",IF(E275&lt;L275,"Pass","Fail"))</f>
        <v>Pass</v>
      </c>
      <c r="O275" s="4">
        <v>1428</v>
      </c>
      <c r="P275" s="4" t="s">
        <v>450</v>
      </c>
    </row>
    <row r="276" spans="1:16" ht="12.75" customHeight="1">
      <c r="A276" s="3">
        <v>44259</v>
      </c>
      <c r="B276" s="447" t="s">
        <v>365</v>
      </c>
      <c r="C276" s="26">
        <v>3</v>
      </c>
      <c r="D276" s="26">
        <v>20</v>
      </c>
      <c r="E276" s="434">
        <f t="shared" ref="E276" si="155">IF(D276="","",(D276-C276))</f>
        <v>17</v>
      </c>
      <c r="F276" s="26">
        <v>2</v>
      </c>
      <c r="G276" s="26">
        <v>3</v>
      </c>
      <c r="H276" s="26">
        <f t="shared" ref="H276" si="156">G276-F276</f>
        <v>1</v>
      </c>
      <c r="I276" s="26">
        <v>1</v>
      </c>
      <c r="J276" s="26">
        <v>2</v>
      </c>
      <c r="K276" s="26">
        <f t="shared" ref="K276" si="157">J276-I276</f>
        <v>1</v>
      </c>
      <c r="L276" s="4">
        <v>22</v>
      </c>
      <c r="M276" s="4">
        <v>50</v>
      </c>
      <c r="N276" s="5" t="str">
        <f t="shared" ref="N276" si="158">IF(E276="","",IF(E276&lt;L276,"Pass","Fail"))</f>
        <v>Pass</v>
      </c>
      <c r="O276" s="4">
        <v>1428</v>
      </c>
      <c r="P276" s="4" t="s">
        <v>366</v>
      </c>
    </row>
    <row r="277" spans="1:16" ht="12.75" customHeight="1">
      <c r="A277" s="6"/>
      <c r="B277" s="27"/>
      <c r="O277" s="28"/>
    </row>
    <row r="278" spans="1:16" ht="12.75" customHeight="1">
      <c r="A278" s="6"/>
      <c r="B278" s="27"/>
      <c r="O278" s="28"/>
    </row>
    <row r="279" spans="1:16" ht="12.75" customHeight="1">
      <c r="A279" s="6"/>
      <c r="B279" s="27"/>
      <c r="O279" s="28"/>
    </row>
    <row r="280" spans="1:16" ht="12.75" customHeight="1">
      <c r="A280" s="6"/>
      <c r="B280" s="27"/>
      <c r="O280" s="28"/>
    </row>
    <row r="281" spans="1:16" ht="12.75" customHeight="1">
      <c r="A281" s="6"/>
      <c r="B281" s="27"/>
      <c r="O281" s="28"/>
    </row>
    <row r="282" spans="1:16" ht="12.75" customHeight="1">
      <c r="A282" s="6"/>
      <c r="B282" s="27"/>
      <c r="O282" s="28"/>
    </row>
    <row r="283" spans="1:16" ht="12.75" customHeight="1">
      <c r="A283" s="6"/>
      <c r="B283" s="27"/>
      <c r="O283" s="28"/>
    </row>
    <row r="284" spans="1:16" ht="12.75" customHeight="1">
      <c r="A284" s="6"/>
      <c r="B284" s="27"/>
      <c r="O284" s="28"/>
    </row>
    <row r="285" spans="1:16" ht="12.75" customHeight="1">
      <c r="A285" s="6"/>
      <c r="B285" s="27"/>
      <c r="O285" s="28"/>
    </row>
    <row r="286" spans="1:16" ht="12.75" customHeight="1">
      <c r="A286" s="6"/>
      <c r="B286" s="27"/>
      <c r="O286" s="28"/>
    </row>
    <row r="287" spans="1:16" ht="12.75" customHeight="1">
      <c r="A287" s="6"/>
      <c r="B287" s="27"/>
      <c r="O287" s="28"/>
    </row>
    <row r="288" spans="1:16" ht="12.75" customHeight="1">
      <c r="A288" s="6"/>
      <c r="B288" s="27"/>
      <c r="O288" s="28"/>
    </row>
    <row r="289" spans="1:15" ht="12.75" customHeight="1">
      <c r="A289" s="6"/>
      <c r="B289" s="27"/>
      <c r="O289" s="28"/>
    </row>
    <row r="290" spans="1:15" ht="12.75" customHeight="1">
      <c r="A290" s="6"/>
      <c r="B290" s="27"/>
      <c r="O290" s="28"/>
    </row>
    <row r="291" spans="1:15" ht="12.75" customHeight="1">
      <c r="A291" s="6"/>
      <c r="B291" s="27"/>
      <c r="O291" s="28"/>
    </row>
    <row r="292" spans="1:15" ht="12.75" customHeight="1">
      <c r="A292" s="6"/>
      <c r="B292" s="27"/>
      <c r="O292" s="28"/>
    </row>
    <row r="293" spans="1:15" ht="12.75" customHeight="1">
      <c r="A293" s="6"/>
      <c r="B293" s="27"/>
      <c r="O293" s="28"/>
    </row>
    <row r="294" spans="1:15" ht="12.75" customHeight="1">
      <c r="A294" s="6"/>
      <c r="B294" s="27"/>
      <c r="O294" s="28"/>
    </row>
    <row r="295" spans="1:15" ht="12.75" customHeight="1">
      <c r="A295" s="6"/>
      <c r="B295" s="27"/>
      <c r="O295" s="28"/>
    </row>
    <row r="296" spans="1:15" ht="12.75" customHeight="1">
      <c r="A296" s="6"/>
      <c r="B296" s="27"/>
      <c r="O296" s="28"/>
    </row>
    <row r="297" spans="1:15" ht="12.75" customHeight="1">
      <c r="A297" s="6"/>
      <c r="B297" s="27"/>
      <c r="O297" s="28"/>
    </row>
    <row r="298" spans="1:15" ht="12.75" customHeight="1">
      <c r="A298" s="6"/>
      <c r="B298" s="27"/>
      <c r="O298" s="28"/>
    </row>
    <row r="299" spans="1:15" ht="12.75" customHeight="1">
      <c r="A299" s="6"/>
      <c r="B299" s="27"/>
      <c r="O299" s="28"/>
    </row>
    <row r="300" spans="1:15" ht="12.75" customHeight="1">
      <c r="A300" s="6"/>
      <c r="B300" s="27"/>
      <c r="O300" s="28"/>
    </row>
    <row r="301" spans="1:15" ht="12.75" customHeight="1">
      <c r="A301" s="6"/>
      <c r="B301" s="27"/>
      <c r="O301" s="28"/>
    </row>
    <row r="302" spans="1:15" ht="12.75" customHeight="1">
      <c r="A302" s="6"/>
      <c r="B302" s="27"/>
      <c r="O302" s="28"/>
    </row>
    <row r="303" spans="1:15" ht="12.75" customHeight="1">
      <c r="A303" s="6"/>
      <c r="B303" s="27"/>
      <c r="O303" s="28"/>
    </row>
    <row r="304" spans="1:15" ht="12.75" customHeight="1">
      <c r="A304" s="6"/>
      <c r="B304" s="27"/>
      <c r="O304" s="28"/>
    </row>
    <row r="305" spans="1:15" ht="12.75" customHeight="1">
      <c r="A305" s="6"/>
      <c r="B305" s="27"/>
      <c r="O305" s="28"/>
    </row>
    <row r="306" spans="1:15" ht="12.75" customHeight="1">
      <c r="A306" s="6"/>
      <c r="B306" s="27"/>
      <c r="O306" s="28"/>
    </row>
    <row r="307" spans="1:15" ht="12.75" customHeight="1">
      <c r="A307" s="6"/>
      <c r="B307" s="27"/>
      <c r="O307" s="28"/>
    </row>
    <row r="308" spans="1:15" ht="12.75" customHeight="1">
      <c r="A308" s="6"/>
      <c r="B308" s="27"/>
      <c r="O308" s="28"/>
    </row>
    <row r="309" spans="1:15" ht="12.75" customHeight="1">
      <c r="A309" s="6"/>
      <c r="B309" s="27"/>
      <c r="O309" s="28"/>
    </row>
    <row r="310" spans="1:15" ht="12.75" customHeight="1">
      <c r="A310" s="6"/>
      <c r="B310" s="27"/>
      <c r="O310" s="28"/>
    </row>
    <row r="311" spans="1:15" ht="12.75" customHeight="1">
      <c r="A311" s="6"/>
      <c r="B311" s="27"/>
      <c r="O311" s="28"/>
    </row>
    <row r="312" spans="1:15" ht="12.75" customHeight="1">
      <c r="A312" s="6"/>
      <c r="B312" s="27"/>
      <c r="O312" s="28"/>
    </row>
    <row r="313" spans="1:15" ht="12.75" customHeight="1">
      <c r="A313" s="6"/>
      <c r="B313" s="27"/>
      <c r="O313" s="28"/>
    </row>
    <row r="314" spans="1:15" ht="12.75" customHeight="1">
      <c r="A314" s="6"/>
      <c r="B314" s="27"/>
      <c r="O314" s="28"/>
    </row>
    <row r="315" spans="1:15" ht="12.75" customHeight="1">
      <c r="A315" s="6"/>
      <c r="B315" s="27"/>
      <c r="O315" s="28"/>
    </row>
    <row r="316" spans="1:15" ht="12.75" customHeight="1">
      <c r="A316" s="6"/>
      <c r="B316" s="27"/>
      <c r="O316" s="28"/>
    </row>
    <row r="317" spans="1:15" ht="12.75" customHeight="1">
      <c r="A317" s="6"/>
      <c r="B317" s="27"/>
      <c r="O317" s="28"/>
    </row>
    <row r="318" spans="1:15" ht="12.75" customHeight="1">
      <c r="A318" s="6"/>
      <c r="B318" s="27"/>
      <c r="O318" s="28"/>
    </row>
    <row r="319" spans="1:15" ht="12.75" customHeight="1">
      <c r="A319" s="6"/>
      <c r="B319" s="27"/>
      <c r="O319" s="28"/>
    </row>
    <row r="320" spans="1:15" ht="12.75" customHeight="1">
      <c r="A320" s="6"/>
      <c r="B320" s="27"/>
      <c r="O320" s="28"/>
    </row>
    <row r="321" spans="1:15" ht="12.75" customHeight="1">
      <c r="A321" s="6"/>
      <c r="B321" s="27"/>
      <c r="O321" s="28"/>
    </row>
    <row r="322" spans="1:15" ht="12.75" customHeight="1">
      <c r="A322" s="6"/>
      <c r="B322" s="27"/>
      <c r="O322" s="28"/>
    </row>
    <row r="323" spans="1:15" ht="12.75" customHeight="1">
      <c r="A323" s="6"/>
      <c r="B323" s="27"/>
      <c r="O323" s="28"/>
    </row>
    <row r="324" spans="1:15" ht="12.75" customHeight="1">
      <c r="A324" s="6"/>
      <c r="B324" s="27"/>
      <c r="O324" s="28"/>
    </row>
    <row r="325" spans="1:15" ht="12.75" customHeight="1">
      <c r="A325" s="6"/>
      <c r="B325" s="27"/>
      <c r="O325" s="28"/>
    </row>
    <row r="326" spans="1:15" ht="12.75" customHeight="1">
      <c r="A326" s="6"/>
      <c r="B326" s="27"/>
      <c r="O326" s="28"/>
    </row>
    <row r="327" spans="1:15" ht="12.75" customHeight="1">
      <c r="A327" s="6"/>
      <c r="B327" s="27"/>
      <c r="O327" s="28"/>
    </row>
    <row r="328" spans="1:15" ht="12.75" customHeight="1">
      <c r="A328" s="6"/>
      <c r="B328" s="27"/>
      <c r="O328" s="28"/>
    </row>
    <row r="329" spans="1:15" ht="12.75" customHeight="1">
      <c r="A329" s="6"/>
      <c r="B329" s="27"/>
      <c r="O329" s="28"/>
    </row>
    <row r="330" spans="1:15" ht="12.75" customHeight="1">
      <c r="A330" s="6"/>
      <c r="B330" s="27"/>
      <c r="O330" s="28"/>
    </row>
    <row r="331" spans="1:15" ht="12.75" customHeight="1">
      <c r="A331" s="6"/>
      <c r="B331" s="27"/>
      <c r="O331" s="28"/>
    </row>
    <row r="332" spans="1:15" ht="12.75" customHeight="1">
      <c r="A332" s="6"/>
      <c r="B332" s="27"/>
      <c r="O332" s="28"/>
    </row>
    <row r="333" spans="1:15" ht="12.75" customHeight="1">
      <c r="A333" s="6"/>
      <c r="B333" s="27"/>
      <c r="O333" s="28"/>
    </row>
    <row r="334" spans="1:15" ht="12.75" customHeight="1">
      <c r="A334" s="6"/>
      <c r="B334" s="27"/>
      <c r="O334" s="28"/>
    </row>
    <row r="335" spans="1:15" ht="12.75" customHeight="1">
      <c r="A335" s="6"/>
      <c r="B335" s="27"/>
      <c r="O335" s="28"/>
    </row>
    <row r="336" spans="1:15" ht="12.75" customHeight="1">
      <c r="A336" s="6"/>
      <c r="B336" s="27"/>
      <c r="O336" s="28"/>
    </row>
    <row r="337" spans="1:15" ht="12.75" customHeight="1">
      <c r="A337" s="6"/>
      <c r="B337" s="27"/>
      <c r="O337" s="28"/>
    </row>
    <row r="338" spans="1:15" ht="12.75" customHeight="1">
      <c r="A338" s="6"/>
      <c r="B338" s="27"/>
      <c r="O338" s="28"/>
    </row>
    <row r="339" spans="1:15" ht="12.75" customHeight="1">
      <c r="A339" s="6"/>
      <c r="B339" s="27"/>
      <c r="O339" s="28"/>
    </row>
    <row r="340" spans="1:15" ht="12.75" customHeight="1">
      <c r="A340" s="6"/>
      <c r="B340" s="27"/>
      <c r="O340" s="28"/>
    </row>
    <row r="341" spans="1:15" ht="12.75" customHeight="1">
      <c r="A341" s="6"/>
      <c r="B341" s="27"/>
      <c r="O341" s="28"/>
    </row>
    <row r="342" spans="1:15" ht="12.75" customHeight="1">
      <c r="A342" s="6"/>
      <c r="B342" s="27"/>
      <c r="O342" s="28"/>
    </row>
    <row r="343" spans="1:15" ht="12.75" customHeight="1">
      <c r="A343" s="6"/>
      <c r="B343" s="27"/>
      <c r="O343" s="28"/>
    </row>
    <row r="344" spans="1:15" ht="12.75" customHeight="1">
      <c r="A344" s="6"/>
      <c r="B344" s="27"/>
      <c r="O344" s="28"/>
    </row>
    <row r="345" spans="1:15" ht="12.75" customHeight="1">
      <c r="A345" s="6"/>
      <c r="B345" s="27"/>
      <c r="O345" s="28"/>
    </row>
    <row r="346" spans="1:15" ht="12.75" customHeight="1">
      <c r="A346" s="6"/>
      <c r="B346" s="27"/>
      <c r="O346" s="28"/>
    </row>
    <row r="347" spans="1:15" ht="12.75" customHeight="1">
      <c r="A347" s="6"/>
      <c r="B347" s="27"/>
      <c r="O347" s="28"/>
    </row>
    <row r="348" spans="1:15" ht="12.75" customHeight="1">
      <c r="A348" s="6"/>
      <c r="B348" s="27"/>
      <c r="O348" s="28"/>
    </row>
    <row r="349" spans="1:15" ht="12.75" customHeight="1">
      <c r="A349" s="6"/>
      <c r="B349" s="27"/>
      <c r="O349" s="28"/>
    </row>
    <row r="350" spans="1:15" ht="12.75" customHeight="1">
      <c r="A350" s="6"/>
      <c r="B350" s="27"/>
      <c r="O350" s="28"/>
    </row>
    <row r="351" spans="1:15" ht="12.75" customHeight="1">
      <c r="A351" s="6"/>
      <c r="B351" s="27"/>
      <c r="O351" s="28"/>
    </row>
    <row r="352" spans="1:15" ht="12.75" customHeight="1">
      <c r="A352" s="6"/>
      <c r="B352" s="27"/>
      <c r="O352" s="28"/>
    </row>
    <row r="353" spans="1:15" ht="12.75" customHeight="1">
      <c r="A353" s="6"/>
      <c r="B353" s="27"/>
      <c r="O353" s="28"/>
    </row>
    <row r="354" spans="1:15" ht="12.75" customHeight="1">
      <c r="A354" s="6"/>
      <c r="B354" s="27"/>
      <c r="O354" s="28"/>
    </row>
    <row r="355" spans="1:15" ht="12.75" customHeight="1">
      <c r="A355" s="6"/>
      <c r="B355" s="27"/>
      <c r="O355" s="28"/>
    </row>
    <row r="356" spans="1:15" ht="12.75" customHeight="1">
      <c r="A356" s="6"/>
      <c r="B356" s="27"/>
      <c r="O356" s="28"/>
    </row>
    <row r="357" spans="1:15" ht="12.75" customHeight="1">
      <c r="A357" s="6"/>
      <c r="B357" s="27"/>
      <c r="O357" s="28"/>
    </row>
    <row r="358" spans="1:15" ht="12.75" customHeight="1">
      <c r="A358" s="6"/>
      <c r="B358" s="27"/>
      <c r="O358" s="28"/>
    </row>
    <row r="359" spans="1:15" ht="12.75" customHeight="1">
      <c r="A359" s="6"/>
      <c r="B359" s="27"/>
      <c r="O359" s="28"/>
    </row>
    <row r="360" spans="1:15" ht="12.75" customHeight="1">
      <c r="A360" s="6"/>
      <c r="B360" s="27"/>
      <c r="O360" s="28"/>
    </row>
    <row r="361" spans="1:15" ht="12.75" customHeight="1">
      <c r="A361" s="6"/>
      <c r="B361" s="27"/>
      <c r="O361" s="28"/>
    </row>
    <row r="362" spans="1:15" ht="12.75" customHeight="1">
      <c r="A362" s="6"/>
      <c r="B362" s="27"/>
      <c r="O362" s="28"/>
    </row>
    <row r="363" spans="1:15" ht="12.75" customHeight="1">
      <c r="A363" s="6"/>
      <c r="B363" s="27"/>
      <c r="O363" s="28"/>
    </row>
    <row r="364" spans="1:15" ht="12.75" customHeight="1">
      <c r="A364" s="6"/>
      <c r="B364" s="27"/>
      <c r="O364" s="28"/>
    </row>
    <row r="365" spans="1:15" ht="12.75" customHeight="1">
      <c r="A365" s="6"/>
      <c r="B365" s="27"/>
      <c r="O365" s="28"/>
    </row>
    <row r="366" spans="1:15" ht="12.75" customHeight="1">
      <c r="A366" s="6"/>
      <c r="B366" s="27"/>
      <c r="O366" s="28"/>
    </row>
    <row r="367" spans="1:15" ht="12.75" customHeight="1">
      <c r="A367" s="6"/>
      <c r="B367" s="27"/>
      <c r="O367" s="28"/>
    </row>
    <row r="368" spans="1:15" ht="12.75" customHeight="1">
      <c r="A368" s="6"/>
      <c r="B368" s="27"/>
      <c r="O368" s="28"/>
    </row>
    <row r="369" spans="1:15" ht="12.75" customHeight="1">
      <c r="A369" s="6"/>
      <c r="B369" s="27"/>
      <c r="O369" s="28"/>
    </row>
    <row r="370" spans="1:15" ht="12.75" customHeight="1">
      <c r="A370" s="6"/>
      <c r="B370" s="27"/>
      <c r="O370" s="28"/>
    </row>
    <row r="371" spans="1:15" ht="12.75" customHeight="1">
      <c r="A371" s="6"/>
      <c r="B371" s="27"/>
      <c r="O371" s="28"/>
    </row>
    <row r="372" spans="1:15" ht="12.75" customHeight="1">
      <c r="A372" s="6"/>
      <c r="B372" s="27"/>
      <c r="O372" s="28"/>
    </row>
    <row r="373" spans="1:15" ht="12.75" customHeight="1">
      <c r="A373" s="6"/>
      <c r="B373" s="27"/>
      <c r="O373" s="28"/>
    </row>
    <row r="374" spans="1:15" ht="12.75" customHeight="1">
      <c r="A374" s="6"/>
      <c r="B374" s="27"/>
      <c r="O374" s="28"/>
    </row>
    <row r="375" spans="1:15" ht="12.75" customHeight="1">
      <c r="A375" s="6"/>
      <c r="B375" s="27"/>
      <c r="O375" s="28"/>
    </row>
    <row r="376" spans="1:15" ht="12.75" customHeight="1">
      <c r="A376" s="6"/>
      <c r="B376" s="27"/>
      <c r="O376" s="28"/>
    </row>
    <row r="377" spans="1:15" ht="12.75" customHeight="1">
      <c r="A377" s="6"/>
      <c r="B377" s="27"/>
      <c r="O377" s="28"/>
    </row>
    <row r="378" spans="1:15" ht="12.75" customHeight="1">
      <c r="A378" s="6"/>
      <c r="B378" s="27"/>
      <c r="O378" s="28"/>
    </row>
    <row r="379" spans="1:15" ht="12.75" customHeight="1">
      <c r="A379" s="6"/>
      <c r="B379" s="27"/>
      <c r="O379" s="28"/>
    </row>
    <row r="380" spans="1:15" ht="12.75" customHeight="1">
      <c r="A380" s="6"/>
      <c r="B380" s="27"/>
      <c r="O380" s="28"/>
    </row>
    <row r="381" spans="1:15" ht="12.75" customHeight="1">
      <c r="A381" s="6"/>
      <c r="B381" s="27"/>
      <c r="O381" s="28"/>
    </row>
    <row r="382" spans="1:15" ht="12.75" customHeight="1">
      <c r="A382" s="6"/>
      <c r="B382" s="27"/>
      <c r="O382" s="28"/>
    </row>
    <row r="383" spans="1:15" ht="12.75" customHeight="1">
      <c r="A383" s="6"/>
      <c r="B383" s="27"/>
      <c r="O383" s="28"/>
    </row>
    <row r="384" spans="1:15" ht="12.75" customHeight="1">
      <c r="A384" s="6"/>
      <c r="B384" s="27"/>
      <c r="O384" s="28"/>
    </row>
    <row r="385" spans="1:15" ht="12.75" customHeight="1">
      <c r="A385" s="6"/>
      <c r="B385" s="27"/>
      <c r="O385" s="28"/>
    </row>
    <row r="386" spans="1:15" ht="12.75" customHeight="1">
      <c r="A386" s="6"/>
      <c r="B386" s="27"/>
      <c r="O386" s="28"/>
    </row>
    <row r="387" spans="1:15" ht="12.75" customHeight="1">
      <c r="A387" s="6"/>
      <c r="B387" s="27"/>
      <c r="O387" s="28"/>
    </row>
    <row r="388" spans="1:15" ht="12.75" customHeight="1">
      <c r="A388" s="6"/>
      <c r="B388" s="27"/>
      <c r="O388" s="28"/>
    </row>
    <row r="389" spans="1:15" ht="12.75" customHeight="1">
      <c r="A389" s="6"/>
      <c r="B389" s="27"/>
      <c r="O389" s="28"/>
    </row>
    <row r="390" spans="1:15" ht="12.75" customHeight="1">
      <c r="A390" s="6"/>
      <c r="B390" s="27"/>
      <c r="O390" s="28"/>
    </row>
    <row r="391" spans="1:15" ht="12.75" customHeight="1">
      <c r="A391" s="6"/>
      <c r="B391" s="27"/>
      <c r="O391" s="28"/>
    </row>
    <row r="392" spans="1:15" ht="12.75" customHeight="1">
      <c r="A392" s="6"/>
      <c r="B392" s="27"/>
      <c r="O392" s="28"/>
    </row>
    <row r="393" spans="1:15" ht="12.75" customHeight="1">
      <c r="A393" s="6"/>
      <c r="B393" s="27"/>
      <c r="O393" s="28"/>
    </row>
    <row r="394" spans="1:15" ht="12.75" customHeight="1">
      <c r="A394" s="6"/>
      <c r="B394" s="27"/>
      <c r="O394" s="28"/>
    </row>
    <row r="395" spans="1:15" ht="12.75" customHeight="1">
      <c r="A395" s="6"/>
      <c r="B395" s="27"/>
      <c r="O395" s="28"/>
    </row>
    <row r="396" spans="1:15" ht="12.75" customHeight="1">
      <c r="A396" s="6"/>
      <c r="B396" s="27"/>
      <c r="O396" s="28"/>
    </row>
    <row r="397" spans="1:15" ht="12.75" customHeight="1">
      <c r="A397" s="6"/>
      <c r="B397" s="27"/>
      <c r="O397" s="28"/>
    </row>
    <row r="398" spans="1:15" ht="12.75" customHeight="1">
      <c r="A398" s="6"/>
      <c r="B398" s="27"/>
      <c r="O398" s="28"/>
    </row>
    <row r="399" spans="1:15" ht="12.75" customHeight="1">
      <c r="A399" s="6"/>
      <c r="B399" s="27"/>
      <c r="O399" s="28"/>
    </row>
    <row r="400" spans="1:15" ht="12.75" customHeight="1">
      <c r="A400" s="6"/>
      <c r="B400" s="27"/>
      <c r="O400" s="28"/>
    </row>
    <row r="401" spans="1:15" ht="12.75" customHeight="1">
      <c r="A401" s="6"/>
      <c r="B401" s="27"/>
      <c r="O401" s="28"/>
    </row>
    <row r="402" spans="1:15" ht="12.75" customHeight="1">
      <c r="A402" s="6"/>
      <c r="B402" s="27"/>
      <c r="O402" s="28"/>
    </row>
    <row r="403" spans="1:15" ht="12.75" customHeight="1">
      <c r="A403" s="6"/>
      <c r="B403" s="27"/>
      <c r="O403" s="28"/>
    </row>
    <row r="404" spans="1:15" ht="12.75" customHeight="1">
      <c r="A404" s="6"/>
      <c r="B404" s="27"/>
      <c r="O404" s="28"/>
    </row>
    <row r="405" spans="1:15" ht="12.75" customHeight="1">
      <c r="A405" s="6"/>
      <c r="B405" s="27"/>
      <c r="O405" s="28"/>
    </row>
    <row r="406" spans="1:15" ht="12.75" customHeight="1">
      <c r="A406" s="6"/>
      <c r="B406" s="27"/>
      <c r="O406" s="28"/>
    </row>
    <row r="407" spans="1:15" ht="12.75" customHeight="1">
      <c r="A407" s="6"/>
      <c r="B407" s="27"/>
      <c r="O407" s="28"/>
    </row>
    <row r="408" spans="1:15" ht="12.75" customHeight="1">
      <c r="A408" s="6"/>
      <c r="B408" s="27"/>
      <c r="O408" s="28"/>
    </row>
    <row r="409" spans="1:15" ht="12.75" customHeight="1">
      <c r="A409" s="6"/>
      <c r="B409" s="27"/>
      <c r="O409" s="28"/>
    </row>
    <row r="410" spans="1:15" ht="12.75" customHeight="1">
      <c r="A410" s="6"/>
      <c r="B410" s="27"/>
      <c r="O410" s="28"/>
    </row>
    <row r="411" spans="1:15" ht="12.75" customHeight="1">
      <c r="A411" s="6"/>
      <c r="B411" s="27"/>
      <c r="O411" s="28"/>
    </row>
    <row r="412" spans="1:15" ht="12.75" customHeight="1">
      <c r="A412" s="6"/>
      <c r="B412" s="27"/>
      <c r="O412" s="28"/>
    </row>
    <row r="413" spans="1:15" ht="12.75" customHeight="1">
      <c r="A413" s="6"/>
      <c r="B413" s="27"/>
      <c r="O413" s="28"/>
    </row>
    <row r="414" spans="1:15" ht="12.75" customHeight="1">
      <c r="A414" s="6"/>
      <c r="B414" s="27"/>
      <c r="O414" s="28"/>
    </row>
    <row r="415" spans="1:15" ht="12.75" customHeight="1">
      <c r="A415" s="6"/>
      <c r="B415" s="27"/>
      <c r="O415" s="28"/>
    </row>
    <row r="416" spans="1:15" ht="12.75" customHeight="1">
      <c r="A416" s="6"/>
      <c r="B416" s="27"/>
      <c r="O416" s="28"/>
    </row>
    <row r="417" spans="1:15" ht="12.75" customHeight="1">
      <c r="A417" s="6"/>
      <c r="B417" s="27"/>
      <c r="O417" s="28"/>
    </row>
    <row r="418" spans="1:15" ht="12.75" customHeight="1">
      <c r="A418" s="6"/>
      <c r="B418" s="27"/>
      <c r="O418" s="28"/>
    </row>
    <row r="419" spans="1:15" ht="12.75" customHeight="1">
      <c r="A419" s="6"/>
      <c r="B419" s="27"/>
      <c r="O419" s="28"/>
    </row>
    <row r="420" spans="1:15" ht="12.75" customHeight="1">
      <c r="A420" s="6"/>
      <c r="B420" s="27"/>
      <c r="O420" s="28"/>
    </row>
    <row r="421" spans="1:15" ht="12.75" customHeight="1">
      <c r="A421" s="6"/>
      <c r="B421" s="27"/>
      <c r="O421" s="28"/>
    </row>
    <row r="422" spans="1:15" ht="12.75" customHeight="1">
      <c r="A422" s="6"/>
      <c r="B422" s="27"/>
      <c r="O422" s="28"/>
    </row>
    <row r="423" spans="1:15" ht="12.75" customHeight="1">
      <c r="A423" s="6"/>
      <c r="B423" s="27"/>
      <c r="O423" s="28"/>
    </row>
    <row r="424" spans="1:15" ht="12.75" customHeight="1">
      <c r="A424" s="6"/>
      <c r="B424" s="27"/>
      <c r="O424" s="28"/>
    </row>
    <row r="425" spans="1:15" ht="12.75" customHeight="1">
      <c r="A425" s="6"/>
      <c r="B425" s="27"/>
      <c r="O425" s="28"/>
    </row>
    <row r="426" spans="1:15" ht="12.75" customHeight="1">
      <c r="A426" s="6"/>
      <c r="B426" s="27"/>
      <c r="O426" s="28"/>
    </row>
    <row r="427" spans="1:15" ht="12.75" customHeight="1">
      <c r="A427" s="6"/>
      <c r="B427" s="27"/>
      <c r="O427" s="28"/>
    </row>
    <row r="428" spans="1:15" ht="12.75" customHeight="1">
      <c r="A428" s="6"/>
      <c r="B428" s="27"/>
      <c r="O428" s="28"/>
    </row>
    <row r="429" spans="1:15" ht="12.75" customHeight="1">
      <c r="A429" s="6"/>
      <c r="B429" s="27"/>
      <c r="O429" s="28"/>
    </row>
    <row r="430" spans="1:15" ht="12.75" customHeight="1">
      <c r="A430" s="6"/>
      <c r="B430" s="27"/>
      <c r="O430" s="28"/>
    </row>
    <row r="431" spans="1:15" ht="12.75" customHeight="1">
      <c r="A431" s="6"/>
      <c r="B431" s="27"/>
      <c r="O431" s="28"/>
    </row>
    <row r="432" spans="1:15" ht="12.75" customHeight="1">
      <c r="A432" s="6"/>
      <c r="B432" s="27"/>
      <c r="O432" s="28"/>
    </row>
    <row r="433" spans="1:15" ht="12.75" customHeight="1">
      <c r="A433" s="6"/>
      <c r="B433" s="27"/>
      <c r="O433" s="28"/>
    </row>
    <row r="434" spans="1:15" ht="12.75" customHeight="1">
      <c r="A434" s="6"/>
      <c r="B434" s="27"/>
      <c r="O434" s="28"/>
    </row>
    <row r="435" spans="1:15" ht="12.75" customHeight="1">
      <c r="A435" s="6"/>
      <c r="B435" s="27"/>
      <c r="O435" s="28"/>
    </row>
    <row r="436" spans="1:15" ht="12.75" customHeight="1">
      <c r="A436" s="6"/>
      <c r="B436" s="27"/>
      <c r="O436" s="28"/>
    </row>
    <row r="437" spans="1:15" ht="12.75" customHeight="1">
      <c r="A437" s="6"/>
      <c r="B437" s="27"/>
      <c r="O437" s="28"/>
    </row>
    <row r="438" spans="1:15" ht="12.75" customHeight="1">
      <c r="A438" s="6"/>
      <c r="B438" s="27"/>
      <c r="O438" s="28"/>
    </row>
    <row r="439" spans="1:15" ht="12.75" customHeight="1">
      <c r="A439" s="6"/>
      <c r="B439" s="27"/>
      <c r="O439" s="28"/>
    </row>
    <row r="440" spans="1:15" ht="12.75" customHeight="1">
      <c r="A440" s="6"/>
      <c r="B440" s="27"/>
      <c r="O440" s="28"/>
    </row>
    <row r="441" spans="1:15" ht="12.75" customHeight="1">
      <c r="A441" s="6"/>
      <c r="B441" s="27"/>
      <c r="O441" s="28"/>
    </row>
    <row r="442" spans="1:15" ht="12.75" customHeight="1">
      <c r="A442" s="6"/>
      <c r="B442" s="27"/>
      <c r="O442" s="28"/>
    </row>
    <row r="443" spans="1:15" ht="12.75" customHeight="1">
      <c r="A443" s="6"/>
      <c r="B443" s="27"/>
      <c r="O443" s="28"/>
    </row>
    <row r="444" spans="1:15" ht="12.75" customHeight="1">
      <c r="A444" s="6"/>
      <c r="B444" s="27"/>
      <c r="O444" s="28"/>
    </row>
    <row r="445" spans="1:15" ht="12.75" customHeight="1">
      <c r="A445" s="6"/>
      <c r="B445" s="27"/>
      <c r="O445" s="28"/>
    </row>
    <row r="446" spans="1:15" ht="12.75" customHeight="1">
      <c r="A446" s="6"/>
      <c r="B446" s="27"/>
      <c r="O446" s="28"/>
    </row>
    <row r="447" spans="1:15" ht="12.75" customHeight="1">
      <c r="A447" s="6"/>
      <c r="B447" s="27"/>
      <c r="O447" s="28"/>
    </row>
    <row r="448" spans="1:15" ht="12.75" customHeight="1">
      <c r="A448" s="6"/>
      <c r="B448" s="27"/>
      <c r="O448" s="28"/>
    </row>
    <row r="449" spans="1:15" ht="12.75" customHeight="1">
      <c r="A449" s="6"/>
      <c r="B449" s="27"/>
      <c r="O449" s="28"/>
    </row>
    <row r="450" spans="1:15" ht="12.75" customHeight="1">
      <c r="A450" s="6"/>
      <c r="B450" s="27"/>
      <c r="O450" s="28"/>
    </row>
    <row r="451" spans="1:15" ht="12.75" customHeight="1">
      <c r="A451" s="6"/>
      <c r="B451" s="27"/>
      <c r="O451" s="28"/>
    </row>
    <row r="452" spans="1:15" ht="12.75" customHeight="1">
      <c r="A452" s="6"/>
      <c r="B452" s="27"/>
      <c r="O452" s="28"/>
    </row>
    <row r="453" spans="1:15" ht="12.75" customHeight="1">
      <c r="A453" s="6"/>
      <c r="B453" s="27"/>
      <c r="O453" s="28"/>
    </row>
    <row r="454" spans="1:15" ht="12.75" customHeight="1">
      <c r="A454" s="6"/>
      <c r="B454" s="27"/>
      <c r="O454" s="28"/>
    </row>
    <row r="455" spans="1:15" ht="12.75" customHeight="1">
      <c r="A455" s="6"/>
      <c r="B455" s="27"/>
      <c r="O455" s="28"/>
    </row>
    <row r="456" spans="1:15" ht="12.75" customHeight="1">
      <c r="A456" s="6"/>
      <c r="B456" s="27"/>
      <c r="O456" s="28"/>
    </row>
    <row r="457" spans="1:15" ht="12.75" customHeight="1">
      <c r="A457" s="6"/>
      <c r="B457" s="27"/>
      <c r="O457" s="28"/>
    </row>
    <row r="458" spans="1:15" ht="12.75" customHeight="1">
      <c r="A458" s="6"/>
      <c r="B458" s="27"/>
      <c r="O458" s="28"/>
    </row>
    <row r="459" spans="1:15" ht="12.75" customHeight="1">
      <c r="A459" s="6"/>
      <c r="B459" s="27"/>
      <c r="O459" s="28"/>
    </row>
    <row r="460" spans="1:15" ht="12.75" customHeight="1">
      <c r="A460" s="6"/>
      <c r="B460" s="27"/>
      <c r="O460" s="28"/>
    </row>
    <row r="461" spans="1:15" ht="12.75" customHeight="1">
      <c r="A461" s="6"/>
      <c r="B461" s="27"/>
      <c r="O461" s="28"/>
    </row>
    <row r="462" spans="1:15" ht="12.75" customHeight="1">
      <c r="A462" s="6"/>
      <c r="B462" s="27"/>
      <c r="O462" s="28"/>
    </row>
    <row r="463" spans="1:15" ht="12.75" customHeight="1">
      <c r="A463" s="6"/>
      <c r="B463" s="27"/>
      <c r="O463" s="28"/>
    </row>
    <row r="464" spans="1:15" ht="12.75" customHeight="1">
      <c r="A464" s="6"/>
      <c r="B464" s="27"/>
      <c r="O464" s="28"/>
    </row>
    <row r="465" spans="1:15" ht="12.75" customHeight="1">
      <c r="A465" s="6"/>
      <c r="B465" s="27"/>
      <c r="O465" s="28"/>
    </row>
    <row r="466" spans="1:15" ht="12.75" customHeight="1">
      <c r="A466" s="6"/>
      <c r="B466" s="27"/>
      <c r="O466" s="28"/>
    </row>
    <row r="467" spans="1:15" ht="12.75" customHeight="1">
      <c r="A467" s="6"/>
      <c r="B467" s="27"/>
      <c r="O467" s="28"/>
    </row>
    <row r="468" spans="1:15" ht="12.75" customHeight="1">
      <c r="A468" s="6"/>
      <c r="B468" s="27"/>
      <c r="O468" s="28"/>
    </row>
    <row r="469" spans="1:15" ht="12.75" customHeight="1">
      <c r="A469" s="6"/>
      <c r="B469" s="27"/>
      <c r="O469" s="28"/>
    </row>
    <row r="470" spans="1:15" ht="12.75" customHeight="1">
      <c r="A470" s="6"/>
      <c r="B470" s="27"/>
      <c r="O470" s="28"/>
    </row>
    <row r="471" spans="1:15" ht="12.75" customHeight="1">
      <c r="A471" s="6"/>
      <c r="B471" s="27"/>
      <c r="O471" s="28"/>
    </row>
    <row r="472" spans="1:15" ht="12.75" customHeight="1">
      <c r="A472" s="6"/>
      <c r="B472" s="27"/>
      <c r="O472" s="28"/>
    </row>
    <row r="473" spans="1:15" ht="12.75" customHeight="1">
      <c r="A473" s="6"/>
      <c r="B473" s="27"/>
      <c r="O473" s="28"/>
    </row>
    <row r="474" spans="1:15" ht="12.75" customHeight="1">
      <c r="A474" s="6"/>
      <c r="B474" s="27"/>
      <c r="O474" s="28"/>
    </row>
    <row r="475" spans="1:15" ht="12.75" customHeight="1">
      <c r="A475" s="6"/>
      <c r="B475" s="27"/>
      <c r="O475" s="28"/>
    </row>
    <row r="476" spans="1:15" ht="12.75" customHeight="1">
      <c r="A476" s="6"/>
      <c r="B476" s="27"/>
      <c r="O476" s="28"/>
    </row>
    <row r="477" spans="1:15" ht="12.75" customHeight="1">
      <c r="A477" s="6"/>
      <c r="B477" s="27"/>
      <c r="O477" s="28"/>
    </row>
    <row r="478" spans="1:15" ht="12.75" customHeight="1">
      <c r="A478" s="6"/>
      <c r="B478" s="27"/>
      <c r="O478" s="28"/>
    </row>
    <row r="479" spans="1:15" ht="12.75" customHeight="1">
      <c r="A479" s="6"/>
      <c r="B479" s="27"/>
      <c r="O479" s="28"/>
    </row>
    <row r="480" spans="1:15" ht="12.75" customHeight="1">
      <c r="A480" s="6"/>
      <c r="B480" s="27"/>
      <c r="O480" s="28"/>
    </row>
    <row r="481" spans="1:15" ht="12.75" customHeight="1">
      <c r="A481" s="6"/>
      <c r="B481" s="27"/>
      <c r="O481" s="28"/>
    </row>
    <row r="482" spans="1:15" ht="12.75" customHeight="1">
      <c r="A482" s="6"/>
      <c r="B482" s="27"/>
      <c r="O482" s="28"/>
    </row>
    <row r="483" spans="1:15" ht="12.75" customHeight="1">
      <c r="A483" s="6"/>
      <c r="B483" s="27"/>
      <c r="O483" s="28"/>
    </row>
    <row r="484" spans="1:15" ht="12.75" customHeight="1">
      <c r="A484" s="6"/>
      <c r="B484" s="27"/>
      <c r="O484" s="28"/>
    </row>
    <row r="485" spans="1:15" ht="12.75" customHeight="1">
      <c r="A485" s="6"/>
      <c r="B485" s="27"/>
      <c r="O485" s="28"/>
    </row>
    <row r="486" spans="1:15" ht="12.75" customHeight="1">
      <c r="A486" s="6"/>
      <c r="B486" s="27"/>
      <c r="O486" s="28"/>
    </row>
    <row r="487" spans="1:15" ht="12.75" customHeight="1">
      <c r="A487" s="6"/>
      <c r="B487" s="27"/>
      <c r="O487" s="28"/>
    </row>
    <row r="488" spans="1:15" ht="12.75" customHeight="1">
      <c r="A488" s="6"/>
      <c r="B488" s="27"/>
      <c r="O488" s="28"/>
    </row>
    <row r="489" spans="1:15" ht="12.75" customHeight="1">
      <c r="A489" s="6"/>
      <c r="B489" s="27"/>
      <c r="O489" s="28"/>
    </row>
    <row r="490" spans="1:15" ht="12.75" customHeight="1">
      <c r="A490" s="6"/>
      <c r="B490" s="27"/>
      <c r="O490" s="28"/>
    </row>
    <row r="491" spans="1:15" ht="12.75" customHeight="1">
      <c r="A491" s="6"/>
      <c r="B491" s="27"/>
      <c r="O491" s="28"/>
    </row>
    <row r="492" spans="1:15" ht="12.75" customHeight="1">
      <c r="A492" s="6"/>
      <c r="B492" s="27"/>
      <c r="O492" s="28"/>
    </row>
    <row r="493" spans="1:15" ht="12.75" customHeight="1">
      <c r="A493" s="6"/>
      <c r="B493" s="27"/>
      <c r="O493" s="28"/>
    </row>
    <row r="494" spans="1:15" ht="12.75" customHeight="1">
      <c r="A494" s="6"/>
      <c r="B494" s="27"/>
      <c r="O494" s="28"/>
    </row>
    <row r="495" spans="1:15" ht="12.75" customHeight="1">
      <c r="A495" s="6"/>
      <c r="B495" s="27"/>
      <c r="O495" s="28"/>
    </row>
    <row r="496" spans="1:15" ht="12.75" customHeight="1">
      <c r="A496" s="6"/>
      <c r="B496" s="27"/>
      <c r="O496" s="28"/>
    </row>
    <row r="497" spans="1:15" ht="12.75" customHeight="1">
      <c r="A497" s="6"/>
      <c r="B497" s="27"/>
      <c r="O497" s="28"/>
    </row>
    <row r="498" spans="1:15" ht="12.75" customHeight="1">
      <c r="A498" s="6"/>
      <c r="B498" s="27"/>
      <c r="O498" s="28"/>
    </row>
    <row r="499" spans="1:15" ht="12.75" customHeight="1">
      <c r="A499" s="6"/>
      <c r="B499" s="27"/>
      <c r="O499" s="28"/>
    </row>
    <row r="500" spans="1:15" ht="12.75" customHeight="1">
      <c r="A500" s="6"/>
      <c r="B500" s="27"/>
      <c r="O500" s="28"/>
    </row>
    <row r="501" spans="1:15" ht="12.75" customHeight="1">
      <c r="A501" s="6"/>
      <c r="B501" s="27"/>
      <c r="O501" s="28"/>
    </row>
    <row r="502" spans="1:15" ht="12.75" customHeight="1">
      <c r="A502" s="6"/>
      <c r="B502" s="27"/>
      <c r="O502" s="28"/>
    </row>
    <row r="503" spans="1:15" ht="12.75" customHeight="1">
      <c r="A503" s="6"/>
      <c r="B503" s="27"/>
      <c r="O503" s="28"/>
    </row>
    <row r="504" spans="1:15" ht="12.75" customHeight="1">
      <c r="A504" s="6"/>
      <c r="B504" s="27"/>
      <c r="O504" s="28"/>
    </row>
    <row r="505" spans="1:15" ht="12.75" customHeight="1">
      <c r="A505" s="6"/>
      <c r="B505" s="27"/>
      <c r="O505" s="28"/>
    </row>
    <row r="506" spans="1:15" ht="12.75" customHeight="1">
      <c r="A506" s="6"/>
      <c r="B506" s="27"/>
      <c r="O506" s="28"/>
    </row>
    <row r="507" spans="1:15" ht="12.75" customHeight="1">
      <c r="A507" s="6"/>
      <c r="B507" s="27"/>
      <c r="O507" s="28"/>
    </row>
    <row r="508" spans="1:15" ht="12.75" customHeight="1">
      <c r="A508" s="6"/>
      <c r="B508" s="27"/>
      <c r="O508" s="28"/>
    </row>
    <row r="509" spans="1:15" ht="12.75" customHeight="1">
      <c r="A509" s="6"/>
      <c r="B509" s="27"/>
      <c r="O509" s="28"/>
    </row>
    <row r="510" spans="1:15" ht="12.75" customHeight="1">
      <c r="A510" s="6"/>
      <c r="B510" s="27"/>
      <c r="O510" s="28"/>
    </row>
    <row r="511" spans="1:15" ht="12.75" customHeight="1">
      <c r="A511" s="6"/>
      <c r="B511" s="27"/>
      <c r="O511" s="28"/>
    </row>
    <row r="512" spans="1:15" ht="12.75" customHeight="1">
      <c r="A512" s="6"/>
      <c r="B512" s="27"/>
      <c r="O512" s="28"/>
    </row>
    <row r="513" spans="1:15" ht="12.75" customHeight="1">
      <c r="A513" s="6"/>
      <c r="B513" s="27"/>
      <c r="O513" s="28"/>
    </row>
    <row r="514" spans="1:15" ht="12.75" customHeight="1">
      <c r="A514" s="6"/>
      <c r="B514" s="27"/>
      <c r="O514" s="28"/>
    </row>
    <row r="515" spans="1:15" ht="12.75" customHeight="1">
      <c r="A515" s="6"/>
      <c r="B515" s="27"/>
      <c r="O515" s="28"/>
    </row>
    <row r="516" spans="1:15" ht="12.75" customHeight="1">
      <c r="A516" s="6"/>
      <c r="B516" s="27"/>
      <c r="O516" s="28"/>
    </row>
    <row r="517" spans="1:15" ht="12.75" customHeight="1">
      <c r="A517" s="6"/>
      <c r="B517" s="27"/>
      <c r="O517" s="28"/>
    </row>
    <row r="518" spans="1:15" ht="12.75" customHeight="1">
      <c r="A518" s="6"/>
      <c r="B518" s="27"/>
      <c r="O518" s="28"/>
    </row>
    <row r="519" spans="1:15" ht="12.75" customHeight="1">
      <c r="A519" s="6"/>
      <c r="B519" s="27"/>
      <c r="O519" s="28"/>
    </row>
    <row r="520" spans="1:15" ht="12.75" customHeight="1">
      <c r="A520" s="6"/>
      <c r="B520" s="27"/>
      <c r="O520" s="28"/>
    </row>
    <row r="521" spans="1:15" ht="12.75" customHeight="1">
      <c r="A521" s="6"/>
      <c r="B521" s="27"/>
      <c r="O521" s="28"/>
    </row>
    <row r="522" spans="1:15" ht="12.75" customHeight="1">
      <c r="A522" s="6"/>
      <c r="B522" s="27"/>
      <c r="O522" s="28"/>
    </row>
    <row r="523" spans="1:15" ht="12.75" customHeight="1">
      <c r="A523" s="6"/>
      <c r="B523" s="27"/>
      <c r="O523" s="28"/>
    </row>
    <row r="524" spans="1:15" ht="12.75" customHeight="1">
      <c r="A524" s="6"/>
      <c r="B524" s="27"/>
      <c r="O524" s="28"/>
    </row>
    <row r="525" spans="1:15" ht="12.75" customHeight="1">
      <c r="A525" s="6"/>
      <c r="B525" s="27"/>
      <c r="O525" s="28"/>
    </row>
    <row r="526" spans="1:15" ht="12.75" customHeight="1">
      <c r="A526" s="6"/>
      <c r="B526" s="27"/>
      <c r="O526" s="28"/>
    </row>
    <row r="527" spans="1:15" ht="12.75" customHeight="1">
      <c r="A527" s="6"/>
      <c r="B527" s="27"/>
      <c r="O527" s="28"/>
    </row>
    <row r="528" spans="1:15" ht="12.75" customHeight="1">
      <c r="A528" s="6"/>
      <c r="B528" s="27"/>
      <c r="O528" s="28"/>
    </row>
    <row r="529" spans="1:15" ht="12.75" customHeight="1">
      <c r="A529" s="6"/>
      <c r="B529" s="27"/>
      <c r="O529" s="28"/>
    </row>
    <row r="530" spans="1:15" ht="12.75" customHeight="1">
      <c r="A530" s="6"/>
      <c r="B530" s="27"/>
      <c r="O530" s="28"/>
    </row>
    <row r="531" spans="1:15" ht="12.75" customHeight="1">
      <c r="A531" s="6"/>
      <c r="B531" s="27"/>
      <c r="O531" s="28"/>
    </row>
    <row r="532" spans="1:15" ht="12.75" customHeight="1">
      <c r="A532" s="6"/>
      <c r="B532" s="27"/>
      <c r="O532" s="28"/>
    </row>
    <row r="533" spans="1:15" ht="12.75" customHeight="1">
      <c r="A533" s="6"/>
      <c r="B533" s="27"/>
      <c r="O533" s="28"/>
    </row>
    <row r="534" spans="1:15" ht="12.75" customHeight="1">
      <c r="A534" s="6"/>
      <c r="B534" s="27"/>
      <c r="O534" s="28"/>
    </row>
    <row r="535" spans="1:15" ht="12.75" customHeight="1">
      <c r="A535" s="6"/>
      <c r="B535" s="27"/>
      <c r="O535" s="28"/>
    </row>
    <row r="536" spans="1:15" ht="12.75" customHeight="1">
      <c r="A536" s="6"/>
      <c r="B536" s="27"/>
      <c r="O536" s="28"/>
    </row>
    <row r="537" spans="1:15" ht="12.75" customHeight="1">
      <c r="A537" s="6"/>
      <c r="B537" s="27"/>
      <c r="O537" s="28"/>
    </row>
    <row r="538" spans="1:15" ht="12.75" customHeight="1">
      <c r="A538" s="6"/>
      <c r="B538" s="27"/>
      <c r="O538" s="28"/>
    </row>
    <row r="539" spans="1:15" ht="12.75" customHeight="1">
      <c r="A539" s="6"/>
      <c r="B539" s="27"/>
      <c r="O539" s="28"/>
    </row>
    <row r="540" spans="1:15" ht="12.75" customHeight="1">
      <c r="A540" s="6"/>
      <c r="B540" s="27"/>
      <c r="O540" s="28"/>
    </row>
    <row r="541" spans="1:15" ht="12.75" customHeight="1">
      <c r="A541" s="6"/>
      <c r="B541" s="27"/>
      <c r="O541" s="28"/>
    </row>
    <row r="542" spans="1:15" ht="12.75" customHeight="1">
      <c r="A542" s="6"/>
      <c r="B542" s="27"/>
      <c r="O542" s="28"/>
    </row>
    <row r="543" spans="1:15" ht="12.75" customHeight="1">
      <c r="A543" s="6"/>
      <c r="B543" s="27"/>
      <c r="O543" s="28"/>
    </row>
    <row r="544" spans="1:15" ht="12.75" customHeight="1">
      <c r="A544" s="6"/>
      <c r="B544" s="27"/>
      <c r="O544" s="28"/>
    </row>
    <row r="545" spans="1:15" ht="12.75" customHeight="1">
      <c r="A545" s="6"/>
      <c r="B545" s="27"/>
      <c r="O545" s="28"/>
    </row>
    <row r="546" spans="1:15" ht="12.75" customHeight="1">
      <c r="A546" s="6"/>
      <c r="B546" s="27"/>
      <c r="O546" s="28"/>
    </row>
    <row r="547" spans="1:15" ht="12.75" customHeight="1">
      <c r="A547" s="6"/>
      <c r="B547" s="27"/>
      <c r="O547" s="28"/>
    </row>
    <row r="548" spans="1:15" ht="12.75" customHeight="1">
      <c r="A548" s="6"/>
      <c r="B548" s="27"/>
      <c r="O548" s="28"/>
    </row>
    <row r="549" spans="1:15" ht="12.75" customHeight="1">
      <c r="A549" s="6"/>
      <c r="B549" s="27"/>
      <c r="O549" s="28"/>
    </row>
    <row r="550" spans="1:15" ht="12.75" customHeight="1">
      <c r="A550" s="6"/>
      <c r="B550" s="27"/>
      <c r="O550" s="28"/>
    </row>
    <row r="551" spans="1:15" ht="12.75" customHeight="1">
      <c r="A551" s="6"/>
      <c r="B551" s="27"/>
      <c r="O551" s="28"/>
    </row>
    <row r="552" spans="1:15" ht="12.75" customHeight="1">
      <c r="A552" s="6"/>
      <c r="B552" s="27"/>
      <c r="O552" s="28"/>
    </row>
    <row r="553" spans="1:15" ht="12.75" customHeight="1">
      <c r="A553" s="6"/>
      <c r="B553" s="27"/>
      <c r="O553" s="28"/>
    </row>
    <row r="554" spans="1:15" ht="12.75" customHeight="1">
      <c r="A554" s="6"/>
      <c r="B554" s="27"/>
      <c r="O554" s="28"/>
    </row>
    <row r="555" spans="1:15" ht="12.75" customHeight="1">
      <c r="A555" s="6"/>
      <c r="B555" s="27"/>
      <c r="O555" s="28"/>
    </row>
    <row r="556" spans="1:15" ht="12.75" customHeight="1">
      <c r="A556" s="6"/>
      <c r="B556" s="27"/>
      <c r="O556" s="28"/>
    </row>
    <row r="557" spans="1:15" ht="12.75" customHeight="1">
      <c r="A557" s="6"/>
      <c r="B557" s="27"/>
      <c r="O557" s="28"/>
    </row>
    <row r="558" spans="1:15" ht="12.75" customHeight="1">
      <c r="A558" s="6"/>
      <c r="B558" s="27"/>
      <c r="O558" s="28"/>
    </row>
    <row r="559" spans="1:15" ht="12.75" customHeight="1">
      <c r="A559" s="6"/>
      <c r="B559" s="27"/>
      <c r="O559" s="28"/>
    </row>
    <row r="560" spans="1:15" ht="12.75" customHeight="1">
      <c r="A560" s="6"/>
      <c r="B560" s="27"/>
      <c r="O560" s="28"/>
    </row>
    <row r="561" spans="1:15" ht="12.75" customHeight="1">
      <c r="A561" s="6"/>
      <c r="B561" s="27"/>
      <c r="O561" s="28"/>
    </row>
    <row r="562" spans="1:15" ht="12.75" customHeight="1">
      <c r="A562" s="6"/>
      <c r="B562" s="27"/>
      <c r="O562" s="28"/>
    </row>
    <row r="563" spans="1:15" ht="12.75" customHeight="1">
      <c r="A563" s="6"/>
      <c r="B563" s="27"/>
      <c r="O563" s="28"/>
    </row>
    <row r="564" spans="1:15" ht="12.75" customHeight="1">
      <c r="A564" s="6"/>
      <c r="B564" s="27"/>
      <c r="O564" s="28"/>
    </row>
    <row r="565" spans="1:15" ht="12.75" customHeight="1">
      <c r="A565" s="6"/>
      <c r="B565" s="27"/>
      <c r="O565" s="28"/>
    </row>
    <row r="566" spans="1:15" ht="12.75" customHeight="1">
      <c r="A566" s="6"/>
      <c r="B566" s="27"/>
      <c r="O566" s="28"/>
    </row>
    <row r="567" spans="1:15" ht="12.75" customHeight="1">
      <c r="A567" s="6"/>
      <c r="B567" s="27"/>
      <c r="O567" s="28"/>
    </row>
    <row r="568" spans="1:15" ht="12.75" customHeight="1">
      <c r="A568" s="6"/>
      <c r="B568" s="27"/>
      <c r="O568" s="28"/>
    </row>
    <row r="569" spans="1:15" ht="12.75" customHeight="1">
      <c r="A569" s="6"/>
      <c r="B569" s="27"/>
      <c r="O569" s="28"/>
    </row>
    <row r="570" spans="1:15" ht="12.75" customHeight="1">
      <c r="A570" s="6"/>
      <c r="B570" s="27"/>
      <c r="O570" s="28"/>
    </row>
    <row r="571" spans="1:15" ht="12.75" customHeight="1">
      <c r="A571" s="6"/>
      <c r="B571" s="27"/>
      <c r="O571" s="28"/>
    </row>
    <row r="572" spans="1:15" ht="12.75" customHeight="1">
      <c r="A572" s="6"/>
      <c r="B572" s="27"/>
      <c r="O572" s="28"/>
    </row>
    <row r="573" spans="1:15" ht="12.75" customHeight="1">
      <c r="A573" s="6"/>
      <c r="B573" s="27"/>
      <c r="O573" s="28"/>
    </row>
    <row r="574" spans="1:15" ht="12.75" customHeight="1">
      <c r="A574" s="6"/>
      <c r="B574" s="27"/>
      <c r="O574" s="28"/>
    </row>
    <row r="575" spans="1:15" ht="12.75" customHeight="1">
      <c r="A575" s="6"/>
      <c r="B575" s="27"/>
      <c r="O575" s="28"/>
    </row>
    <row r="576" spans="1:15" ht="12.75" customHeight="1">
      <c r="A576" s="6"/>
      <c r="B576" s="27"/>
      <c r="O576" s="28"/>
    </row>
    <row r="577" spans="1:15" ht="12.75" customHeight="1">
      <c r="A577" s="6"/>
      <c r="B577" s="27"/>
      <c r="O577" s="28"/>
    </row>
    <row r="578" spans="1:15" ht="12.75" customHeight="1">
      <c r="A578" s="6"/>
      <c r="B578" s="27"/>
      <c r="O578" s="28"/>
    </row>
    <row r="579" spans="1:15" ht="12.75" customHeight="1">
      <c r="A579" s="6"/>
      <c r="B579" s="27"/>
      <c r="O579" s="28"/>
    </row>
    <row r="580" spans="1:15" ht="12.75" customHeight="1">
      <c r="A580" s="6"/>
      <c r="B580" s="27"/>
      <c r="O580" s="28"/>
    </row>
    <row r="581" spans="1:15" ht="12.75" customHeight="1">
      <c r="A581" s="6"/>
      <c r="B581" s="27"/>
      <c r="O581" s="28"/>
    </row>
    <row r="582" spans="1:15" ht="12.75" customHeight="1">
      <c r="A582" s="6"/>
      <c r="B582" s="27"/>
      <c r="O582" s="28"/>
    </row>
    <row r="583" spans="1:15" ht="12.75" customHeight="1">
      <c r="A583" s="6"/>
      <c r="B583" s="27"/>
      <c r="O583" s="28"/>
    </row>
    <row r="584" spans="1:15" ht="12.75" customHeight="1">
      <c r="A584" s="6"/>
      <c r="B584" s="27"/>
      <c r="O584" s="28"/>
    </row>
    <row r="585" spans="1:15" ht="12.75" customHeight="1">
      <c r="A585" s="6"/>
      <c r="B585" s="27"/>
      <c r="O585" s="28"/>
    </row>
    <row r="586" spans="1:15" ht="12.75" customHeight="1">
      <c r="A586" s="6"/>
      <c r="B586" s="27"/>
      <c r="O586" s="28"/>
    </row>
    <row r="587" spans="1:15" ht="12.75" customHeight="1">
      <c r="A587" s="6"/>
      <c r="B587" s="27"/>
      <c r="O587" s="28"/>
    </row>
    <row r="588" spans="1:15" ht="12.75" customHeight="1">
      <c r="A588" s="6"/>
      <c r="B588" s="27"/>
      <c r="O588" s="28"/>
    </row>
    <row r="589" spans="1:15" ht="12.75" customHeight="1">
      <c r="A589" s="6"/>
      <c r="B589" s="27"/>
      <c r="O589" s="28"/>
    </row>
    <row r="590" spans="1:15" ht="12.75" customHeight="1">
      <c r="A590" s="6"/>
      <c r="B590" s="27"/>
      <c r="O590" s="28"/>
    </row>
    <row r="591" spans="1:15" ht="12.75" customHeight="1">
      <c r="A591" s="6"/>
      <c r="B591" s="27"/>
      <c r="O591" s="28"/>
    </row>
    <row r="592" spans="1:15" ht="12.75" customHeight="1">
      <c r="A592" s="6"/>
      <c r="B592" s="27"/>
      <c r="O592" s="28"/>
    </row>
    <row r="593" spans="1:15" ht="12.75" customHeight="1">
      <c r="A593" s="6"/>
      <c r="B593" s="27"/>
      <c r="O593" s="28"/>
    </row>
    <row r="594" spans="1:15" ht="12.75" customHeight="1">
      <c r="A594" s="6"/>
      <c r="B594" s="27"/>
      <c r="O594" s="28"/>
    </row>
    <row r="595" spans="1:15" ht="12.75" customHeight="1">
      <c r="A595" s="6"/>
      <c r="B595" s="27"/>
      <c r="O595" s="28"/>
    </row>
    <row r="596" spans="1:15" ht="12.75" customHeight="1">
      <c r="A596" s="6"/>
      <c r="B596" s="27"/>
      <c r="O596" s="28"/>
    </row>
    <row r="597" spans="1:15" ht="12.75" customHeight="1">
      <c r="A597" s="6"/>
      <c r="B597" s="27"/>
      <c r="O597" s="28"/>
    </row>
    <row r="598" spans="1:15" ht="12.75" customHeight="1">
      <c r="A598" s="6"/>
      <c r="B598" s="27"/>
      <c r="O598" s="28"/>
    </row>
    <row r="599" spans="1:15" ht="12.75" customHeight="1">
      <c r="A599" s="6"/>
      <c r="B599" s="27"/>
      <c r="O599" s="28"/>
    </row>
    <row r="600" spans="1:15" ht="12.75" customHeight="1">
      <c r="A600" s="6"/>
      <c r="B600" s="27"/>
      <c r="O600" s="28"/>
    </row>
    <row r="601" spans="1:15" ht="12.75" customHeight="1">
      <c r="A601" s="6"/>
      <c r="B601" s="27"/>
      <c r="O601" s="28"/>
    </row>
    <row r="602" spans="1:15" ht="12.75" customHeight="1">
      <c r="A602" s="6"/>
      <c r="B602" s="27"/>
      <c r="O602" s="28"/>
    </row>
    <row r="603" spans="1:15" ht="12.75" customHeight="1">
      <c r="A603" s="6"/>
      <c r="B603" s="27"/>
      <c r="O603" s="28"/>
    </row>
    <row r="604" spans="1:15" ht="12.75" customHeight="1">
      <c r="A604" s="6"/>
      <c r="B604" s="27"/>
      <c r="O604" s="28"/>
    </row>
    <row r="605" spans="1:15" ht="12.75" customHeight="1">
      <c r="A605" s="6"/>
      <c r="B605" s="27"/>
      <c r="O605" s="28"/>
    </row>
    <row r="606" spans="1:15" ht="12.75" customHeight="1">
      <c r="A606" s="6"/>
      <c r="B606" s="27"/>
      <c r="O606" s="28"/>
    </row>
    <row r="607" spans="1:15" ht="12.75" customHeight="1">
      <c r="A607" s="6"/>
      <c r="B607" s="27"/>
      <c r="O607" s="28"/>
    </row>
    <row r="608" spans="1:15" ht="12.75" customHeight="1">
      <c r="A608" s="6"/>
      <c r="B608" s="27"/>
      <c r="O608" s="28"/>
    </row>
    <row r="609" spans="1:15" ht="12.75" customHeight="1">
      <c r="A609" s="6"/>
      <c r="B609" s="27"/>
      <c r="O609" s="28"/>
    </row>
    <row r="610" spans="1:15" ht="12.75" customHeight="1">
      <c r="A610" s="6"/>
      <c r="B610" s="27"/>
      <c r="O610" s="28"/>
    </row>
    <row r="611" spans="1:15" ht="12.75" customHeight="1">
      <c r="A611" s="6"/>
      <c r="B611" s="27"/>
      <c r="O611" s="28"/>
    </row>
    <row r="612" spans="1:15" ht="12.75" customHeight="1">
      <c r="A612" s="6"/>
      <c r="B612" s="27"/>
      <c r="O612" s="28"/>
    </row>
    <row r="613" spans="1:15" ht="12.75" customHeight="1">
      <c r="A613" s="6"/>
      <c r="B613" s="27"/>
      <c r="O613" s="28"/>
    </row>
    <row r="614" spans="1:15" ht="12.75" customHeight="1">
      <c r="A614" s="6"/>
      <c r="B614" s="27"/>
      <c r="O614" s="28"/>
    </row>
    <row r="615" spans="1:15" ht="12.75" customHeight="1">
      <c r="A615" s="6"/>
      <c r="B615" s="27"/>
      <c r="O615" s="28"/>
    </row>
    <row r="616" spans="1:15" ht="12.75" customHeight="1">
      <c r="A616" s="6"/>
      <c r="B616" s="27"/>
      <c r="O616" s="28"/>
    </row>
    <row r="617" spans="1:15" ht="12.75" customHeight="1">
      <c r="A617" s="6"/>
      <c r="B617" s="27"/>
      <c r="O617" s="28"/>
    </row>
    <row r="618" spans="1:15" ht="12.75" customHeight="1">
      <c r="A618" s="6"/>
      <c r="B618" s="27"/>
      <c r="O618" s="28"/>
    </row>
    <row r="619" spans="1:15" ht="12.75" customHeight="1">
      <c r="A619" s="6"/>
      <c r="B619" s="27"/>
      <c r="O619" s="28"/>
    </row>
    <row r="620" spans="1:15" ht="12.75" customHeight="1">
      <c r="A620" s="6"/>
      <c r="B620" s="27"/>
      <c r="O620" s="28"/>
    </row>
    <row r="621" spans="1:15" ht="12.75" customHeight="1">
      <c r="A621" s="6"/>
      <c r="B621" s="27"/>
      <c r="O621" s="28"/>
    </row>
    <row r="622" spans="1:15" ht="12.75" customHeight="1">
      <c r="A622" s="6"/>
      <c r="B622" s="27"/>
      <c r="O622" s="28"/>
    </row>
    <row r="623" spans="1:15" ht="12.75" customHeight="1">
      <c r="A623" s="6"/>
      <c r="B623" s="27"/>
      <c r="O623" s="28"/>
    </row>
    <row r="624" spans="1:15" ht="12.75" customHeight="1">
      <c r="A624" s="6"/>
      <c r="B624" s="27"/>
      <c r="O624" s="28"/>
    </row>
    <row r="625" spans="1:15" ht="12.75" customHeight="1">
      <c r="A625" s="6"/>
      <c r="B625" s="27"/>
      <c r="O625" s="28"/>
    </row>
    <row r="626" spans="1:15" ht="12.75" customHeight="1">
      <c r="A626" s="6"/>
      <c r="B626" s="27"/>
      <c r="O626" s="28"/>
    </row>
    <row r="627" spans="1:15" ht="12.75" customHeight="1">
      <c r="A627" s="6"/>
      <c r="B627" s="27"/>
      <c r="O627" s="28"/>
    </row>
    <row r="628" spans="1:15" ht="12.75" customHeight="1">
      <c r="A628" s="6"/>
      <c r="B628" s="27"/>
      <c r="O628" s="28"/>
    </row>
    <row r="629" spans="1:15" ht="12.75" customHeight="1">
      <c r="A629" s="6"/>
      <c r="B629" s="27"/>
      <c r="O629" s="28"/>
    </row>
    <row r="630" spans="1:15" ht="12.75" customHeight="1">
      <c r="A630" s="6"/>
      <c r="B630" s="27"/>
      <c r="O630" s="28"/>
    </row>
    <row r="631" spans="1:15" ht="12.75" customHeight="1">
      <c r="A631" s="6"/>
      <c r="B631" s="27"/>
      <c r="O631" s="28"/>
    </row>
    <row r="632" spans="1:15" ht="12.75" customHeight="1">
      <c r="A632" s="6"/>
      <c r="B632" s="27"/>
      <c r="O632" s="28"/>
    </row>
    <row r="633" spans="1:15" ht="12.75" customHeight="1">
      <c r="A633" s="6"/>
      <c r="B633" s="27"/>
      <c r="O633" s="28"/>
    </row>
    <row r="634" spans="1:15" ht="12.75" customHeight="1">
      <c r="A634" s="6"/>
      <c r="B634" s="27"/>
      <c r="O634" s="28"/>
    </row>
    <row r="635" spans="1:15" ht="12.75" customHeight="1">
      <c r="A635" s="6"/>
      <c r="B635" s="27"/>
      <c r="O635" s="28"/>
    </row>
    <row r="636" spans="1:15" ht="12.75" customHeight="1">
      <c r="A636" s="6"/>
      <c r="B636" s="27"/>
      <c r="O636" s="28"/>
    </row>
    <row r="637" spans="1:15" ht="12.75" customHeight="1">
      <c r="A637" s="6"/>
      <c r="B637" s="27"/>
      <c r="O637" s="28"/>
    </row>
    <row r="638" spans="1:15" ht="12.75" customHeight="1">
      <c r="A638" s="6"/>
      <c r="B638" s="27"/>
      <c r="O638" s="28"/>
    </row>
  </sheetData>
  <autoFilter ref="A10:Q225">
    <filterColumn colId="5"/>
    <filterColumn colId="6"/>
    <filterColumn colId="7"/>
    <filterColumn colId="8"/>
    <filterColumn colId="9"/>
    <filterColumn colId="10"/>
  </autoFilter>
  <mergeCells count="5">
    <mergeCell ref="A1:P1"/>
    <mergeCell ref="C8:K8"/>
    <mergeCell ref="C9:E9"/>
    <mergeCell ref="F9:H9"/>
    <mergeCell ref="I9:K9"/>
  </mergeCells>
  <conditionalFormatting sqref="N11:N236">
    <cfRule type="cellIs" dxfId="1218" priority="845" stopIfTrue="1" operator="equal">
      <formula>"Pass"</formula>
    </cfRule>
    <cfRule type="cellIs" dxfId="1217" priority="846" stopIfTrue="1" operator="equal">
      <formula>"Fail"</formula>
    </cfRule>
  </conditionalFormatting>
  <conditionalFormatting sqref="N237">
    <cfRule type="cellIs" dxfId="1216" priority="89" stopIfTrue="1" operator="equal">
      <formula>"Pass"</formula>
    </cfRule>
    <cfRule type="cellIs" dxfId="1215" priority="90" stopIfTrue="1" operator="equal">
      <formula>"Fail"</formula>
    </cfRule>
  </conditionalFormatting>
  <conditionalFormatting sqref="N238">
    <cfRule type="cellIs" dxfId="1214" priority="87" stopIfTrue="1" operator="equal">
      <formula>"Pass"</formula>
    </cfRule>
    <cfRule type="cellIs" dxfId="1213" priority="88" stopIfTrue="1" operator="equal">
      <formula>"Fail"</formula>
    </cfRule>
  </conditionalFormatting>
  <conditionalFormatting sqref="N239">
    <cfRule type="cellIs" dxfId="1212" priority="85" stopIfTrue="1" operator="equal">
      <formula>"Pass"</formula>
    </cfRule>
    <cfRule type="cellIs" dxfId="1211" priority="86" stopIfTrue="1" operator="equal">
      <formula>"Fail"</formula>
    </cfRule>
  </conditionalFormatting>
  <conditionalFormatting sqref="N240">
    <cfRule type="cellIs" dxfId="1210" priority="83" stopIfTrue="1" operator="equal">
      <formula>"Pass"</formula>
    </cfRule>
    <cfRule type="cellIs" dxfId="1209" priority="84" stopIfTrue="1" operator="equal">
      <formula>"Fail"</formula>
    </cfRule>
  </conditionalFormatting>
  <conditionalFormatting sqref="N241">
    <cfRule type="cellIs" dxfId="1208" priority="81" stopIfTrue="1" operator="equal">
      <formula>"Pass"</formula>
    </cfRule>
    <cfRule type="cellIs" dxfId="1207" priority="82" stopIfTrue="1" operator="equal">
      <formula>"Fail"</formula>
    </cfRule>
  </conditionalFormatting>
  <conditionalFormatting sqref="N242">
    <cfRule type="cellIs" dxfId="1206" priority="79" stopIfTrue="1" operator="equal">
      <formula>"Pass"</formula>
    </cfRule>
    <cfRule type="cellIs" dxfId="1205" priority="80" stopIfTrue="1" operator="equal">
      <formula>"Fail"</formula>
    </cfRule>
  </conditionalFormatting>
  <conditionalFormatting sqref="N243">
    <cfRule type="cellIs" dxfId="1204" priority="77" stopIfTrue="1" operator="equal">
      <formula>"Pass"</formula>
    </cfRule>
    <cfRule type="cellIs" dxfId="1203" priority="78" stopIfTrue="1" operator="equal">
      <formula>"Fail"</formula>
    </cfRule>
  </conditionalFormatting>
  <conditionalFormatting sqref="N244">
    <cfRule type="cellIs" dxfId="1202" priority="75" stopIfTrue="1" operator="equal">
      <formula>"Pass"</formula>
    </cfRule>
    <cfRule type="cellIs" dxfId="1201" priority="76" stopIfTrue="1" operator="equal">
      <formula>"Fail"</formula>
    </cfRule>
  </conditionalFormatting>
  <conditionalFormatting sqref="N245">
    <cfRule type="cellIs" dxfId="1200" priority="73" stopIfTrue="1" operator="equal">
      <formula>"Pass"</formula>
    </cfRule>
    <cfRule type="cellIs" dxfId="1199" priority="74" stopIfTrue="1" operator="equal">
      <formula>"Fail"</formula>
    </cfRule>
  </conditionalFormatting>
  <conditionalFormatting sqref="N246">
    <cfRule type="cellIs" dxfId="1198" priority="71" stopIfTrue="1" operator="equal">
      <formula>"Pass"</formula>
    </cfRule>
    <cfRule type="cellIs" dxfId="1197" priority="72" stopIfTrue="1" operator="equal">
      <formula>"Fail"</formula>
    </cfRule>
  </conditionalFormatting>
  <conditionalFormatting sqref="N247">
    <cfRule type="cellIs" dxfId="1196" priority="69" stopIfTrue="1" operator="equal">
      <formula>"Pass"</formula>
    </cfRule>
    <cfRule type="cellIs" dxfId="1195" priority="70" stopIfTrue="1" operator="equal">
      <formula>"Fail"</formula>
    </cfRule>
  </conditionalFormatting>
  <conditionalFormatting sqref="N248">
    <cfRule type="cellIs" dxfId="1194" priority="67" stopIfTrue="1" operator="equal">
      <formula>"Pass"</formula>
    </cfRule>
    <cfRule type="cellIs" dxfId="1193" priority="68" stopIfTrue="1" operator="equal">
      <formula>"Fail"</formula>
    </cfRule>
  </conditionalFormatting>
  <conditionalFormatting sqref="N249">
    <cfRule type="cellIs" dxfId="1192" priority="65" stopIfTrue="1" operator="equal">
      <formula>"Pass"</formula>
    </cfRule>
    <cfRule type="cellIs" dxfId="1191" priority="66" stopIfTrue="1" operator="equal">
      <formula>"Fail"</formula>
    </cfRule>
  </conditionalFormatting>
  <conditionalFormatting sqref="N250">
    <cfRule type="cellIs" dxfId="1190" priority="63" stopIfTrue="1" operator="equal">
      <formula>"Pass"</formula>
    </cfRule>
    <cfRule type="cellIs" dxfId="1189" priority="64" stopIfTrue="1" operator="equal">
      <formula>"Fail"</formula>
    </cfRule>
  </conditionalFormatting>
  <conditionalFormatting sqref="N251">
    <cfRule type="cellIs" dxfId="1188" priority="61" stopIfTrue="1" operator="equal">
      <formula>"Pass"</formula>
    </cfRule>
    <cfRule type="cellIs" dxfId="1187" priority="62" stopIfTrue="1" operator="equal">
      <formula>"Fail"</formula>
    </cfRule>
  </conditionalFormatting>
  <conditionalFormatting sqref="N252">
    <cfRule type="cellIs" dxfId="1186" priority="59" stopIfTrue="1" operator="equal">
      <formula>"Pass"</formula>
    </cfRule>
    <cfRule type="cellIs" dxfId="1185" priority="60" stopIfTrue="1" operator="equal">
      <formula>"Fail"</formula>
    </cfRule>
  </conditionalFormatting>
  <conditionalFormatting sqref="N253:N255">
    <cfRule type="cellIs" dxfId="1184" priority="57" stopIfTrue="1" operator="equal">
      <formula>"Pass"</formula>
    </cfRule>
    <cfRule type="cellIs" dxfId="1183" priority="58" stopIfTrue="1" operator="equal">
      <formula>"Fail"</formula>
    </cfRule>
  </conditionalFormatting>
  <conditionalFormatting sqref="N256">
    <cfRule type="cellIs" dxfId="1182" priority="55" stopIfTrue="1" operator="equal">
      <formula>"Pass"</formula>
    </cfRule>
    <cfRule type="cellIs" dxfId="1181" priority="56" stopIfTrue="1" operator="equal">
      <formula>"Fail"</formula>
    </cfRule>
  </conditionalFormatting>
  <conditionalFormatting sqref="N257">
    <cfRule type="cellIs" dxfId="1180" priority="53" stopIfTrue="1" operator="equal">
      <formula>"Pass"</formula>
    </cfRule>
    <cfRule type="cellIs" dxfId="1179" priority="54" stopIfTrue="1" operator="equal">
      <formula>"Fail"</formula>
    </cfRule>
  </conditionalFormatting>
  <conditionalFormatting sqref="N258">
    <cfRule type="cellIs" dxfId="1178" priority="51" stopIfTrue="1" operator="equal">
      <formula>"Pass"</formula>
    </cfRule>
    <cfRule type="cellIs" dxfId="1177" priority="52" stopIfTrue="1" operator="equal">
      <formula>"Fail"</formula>
    </cfRule>
  </conditionalFormatting>
  <conditionalFormatting sqref="N258">
    <cfRule type="cellIs" dxfId="1176" priority="49" stopIfTrue="1" operator="equal">
      <formula>"Pass"</formula>
    </cfRule>
    <cfRule type="cellIs" dxfId="1175" priority="50" stopIfTrue="1" operator="equal">
      <formula>"Fail"</formula>
    </cfRule>
  </conditionalFormatting>
  <conditionalFormatting sqref="N259">
    <cfRule type="cellIs" dxfId="1174" priority="47" stopIfTrue="1" operator="equal">
      <formula>"Pass"</formula>
    </cfRule>
    <cfRule type="cellIs" dxfId="1173" priority="48" stopIfTrue="1" operator="equal">
      <formula>"Fail"</formula>
    </cfRule>
  </conditionalFormatting>
  <conditionalFormatting sqref="N259">
    <cfRule type="cellIs" dxfId="1172" priority="45" stopIfTrue="1" operator="equal">
      <formula>"Pass"</formula>
    </cfRule>
    <cfRule type="cellIs" dxfId="1171" priority="46" stopIfTrue="1" operator="equal">
      <formula>"Fail"</formula>
    </cfRule>
  </conditionalFormatting>
  <conditionalFormatting sqref="N260">
    <cfRule type="cellIs" dxfId="1170" priority="43" stopIfTrue="1" operator="equal">
      <formula>"Pass"</formula>
    </cfRule>
    <cfRule type="cellIs" dxfId="1169" priority="44" stopIfTrue="1" operator="equal">
      <formula>"Fail"</formula>
    </cfRule>
  </conditionalFormatting>
  <conditionalFormatting sqref="N260">
    <cfRule type="cellIs" dxfId="1168" priority="41" stopIfTrue="1" operator="equal">
      <formula>"Pass"</formula>
    </cfRule>
    <cfRule type="cellIs" dxfId="1167" priority="42" stopIfTrue="1" operator="equal">
      <formula>"Fail"</formula>
    </cfRule>
  </conditionalFormatting>
  <conditionalFormatting sqref="N261">
    <cfRule type="cellIs" dxfId="1166" priority="39" stopIfTrue="1" operator="equal">
      <formula>"Pass"</formula>
    </cfRule>
    <cfRule type="cellIs" dxfId="1165" priority="40" stopIfTrue="1" operator="equal">
      <formula>"Fail"</formula>
    </cfRule>
  </conditionalFormatting>
  <conditionalFormatting sqref="N261">
    <cfRule type="cellIs" dxfId="1164" priority="37" stopIfTrue="1" operator="equal">
      <formula>"Pass"</formula>
    </cfRule>
    <cfRule type="cellIs" dxfId="1163" priority="38" stopIfTrue="1" operator="equal">
      <formula>"Fail"</formula>
    </cfRule>
  </conditionalFormatting>
  <conditionalFormatting sqref="N262">
    <cfRule type="cellIs" dxfId="1162" priority="35" stopIfTrue="1" operator="equal">
      <formula>"Pass"</formula>
    </cfRule>
    <cfRule type="cellIs" dxfId="1161" priority="36" stopIfTrue="1" operator="equal">
      <formula>"Fail"</formula>
    </cfRule>
  </conditionalFormatting>
  <conditionalFormatting sqref="N262">
    <cfRule type="cellIs" dxfId="1160" priority="33" stopIfTrue="1" operator="equal">
      <formula>"Pass"</formula>
    </cfRule>
    <cfRule type="cellIs" dxfId="1159" priority="34" stopIfTrue="1" operator="equal">
      <formula>"Fail"</formula>
    </cfRule>
  </conditionalFormatting>
  <conditionalFormatting sqref="N263">
    <cfRule type="cellIs" dxfId="1158" priority="31" stopIfTrue="1" operator="equal">
      <formula>"Pass"</formula>
    </cfRule>
    <cfRule type="cellIs" dxfId="1157" priority="32" stopIfTrue="1" operator="equal">
      <formula>"Fail"</formula>
    </cfRule>
  </conditionalFormatting>
  <conditionalFormatting sqref="N263">
    <cfRule type="cellIs" dxfId="1156" priority="29" stopIfTrue="1" operator="equal">
      <formula>"Pass"</formula>
    </cfRule>
    <cfRule type="cellIs" dxfId="1155" priority="30" stopIfTrue="1" operator="equal">
      <formula>"Fail"</formula>
    </cfRule>
  </conditionalFormatting>
  <conditionalFormatting sqref="N264">
    <cfRule type="cellIs" dxfId="1154" priority="27" stopIfTrue="1" operator="equal">
      <formula>"Pass"</formula>
    </cfRule>
    <cfRule type="cellIs" dxfId="1153" priority="28" stopIfTrue="1" operator="equal">
      <formula>"Fail"</formula>
    </cfRule>
  </conditionalFormatting>
  <conditionalFormatting sqref="N264">
    <cfRule type="cellIs" dxfId="1152" priority="25" stopIfTrue="1" operator="equal">
      <formula>"Pass"</formula>
    </cfRule>
    <cfRule type="cellIs" dxfId="1151" priority="26" stopIfTrue="1" operator="equal">
      <formula>"Fail"</formula>
    </cfRule>
  </conditionalFormatting>
  <conditionalFormatting sqref="N265">
    <cfRule type="cellIs" dxfId="1150" priority="23" stopIfTrue="1" operator="equal">
      <formula>"Pass"</formula>
    </cfRule>
    <cfRule type="cellIs" dxfId="1149" priority="24" stopIfTrue="1" operator="equal">
      <formula>"Fail"</formula>
    </cfRule>
  </conditionalFormatting>
  <conditionalFormatting sqref="N266">
    <cfRule type="cellIs" dxfId="1148" priority="21" stopIfTrue="1" operator="equal">
      <formula>"Pass"</formula>
    </cfRule>
    <cfRule type="cellIs" dxfId="1147" priority="22" stopIfTrue="1" operator="equal">
      <formula>"Fail"</formula>
    </cfRule>
  </conditionalFormatting>
  <conditionalFormatting sqref="N267">
    <cfRule type="cellIs" dxfId="1146" priority="19" stopIfTrue="1" operator="equal">
      <formula>"Pass"</formula>
    </cfRule>
    <cfRule type="cellIs" dxfId="1145" priority="20" stopIfTrue="1" operator="equal">
      <formula>"Fail"</formula>
    </cfRule>
  </conditionalFormatting>
  <conditionalFormatting sqref="N268">
    <cfRule type="cellIs" dxfId="1144" priority="17" stopIfTrue="1" operator="equal">
      <formula>"Pass"</formula>
    </cfRule>
    <cfRule type="cellIs" dxfId="1143" priority="18" stopIfTrue="1" operator="equal">
      <formula>"Fail"</formula>
    </cfRule>
  </conditionalFormatting>
  <conditionalFormatting sqref="N269">
    <cfRule type="cellIs" dxfId="1142" priority="15" stopIfTrue="1" operator="equal">
      <formula>"Pass"</formula>
    </cfRule>
    <cfRule type="cellIs" dxfId="1141" priority="16" stopIfTrue="1" operator="equal">
      <formula>"Fail"</formula>
    </cfRule>
  </conditionalFormatting>
  <conditionalFormatting sqref="N270">
    <cfRule type="cellIs" dxfId="1140" priority="13" stopIfTrue="1" operator="equal">
      <formula>"Pass"</formula>
    </cfRule>
    <cfRule type="cellIs" dxfId="1139" priority="14" stopIfTrue="1" operator="equal">
      <formula>"Fail"</formula>
    </cfRule>
  </conditionalFormatting>
  <conditionalFormatting sqref="N271">
    <cfRule type="cellIs" dxfId="1138" priority="11" stopIfTrue="1" operator="equal">
      <formula>"Pass"</formula>
    </cfRule>
    <cfRule type="cellIs" dxfId="1137" priority="12" stopIfTrue="1" operator="equal">
      <formula>"Fail"</formula>
    </cfRule>
  </conditionalFormatting>
  <conditionalFormatting sqref="N272">
    <cfRule type="cellIs" dxfId="1136" priority="9" stopIfTrue="1" operator="equal">
      <formula>"Pass"</formula>
    </cfRule>
    <cfRule type="cellIs" dxfId="1135" priority="10" stopIfTrue="1" operator="equal">
      <formula>"Fail"</formula>
    </cfRule>
  </conditionalFormatting>
  <conditionalFormatting sqref="N273">
    <cfRule type="cellIs" dxfId="1134" priority="7" stopIfTrue="1" operator="equal">
      <formula>"Pass"</formula>
    </cfRule>
    <cfRule type="cellIs" dxfId="1133" priority="8" stopIfTrue="1" operator="equal">
      <formula>"Fail"</formula>
    </cfRule>
  </conditionalFormatting>
  <conditionalFormatting sqref="N274">
    <cfRule type="cellIs" dxfId="1132" priority="5" stopIfTrue="1" operator="equal">
      <formula>"Pass"</formula>
    </cfRule>
    <cfRule type="cellIs" dxfId="1131" priority="6" stopIfTrue="1" operator="equal">
      <formula>"Fail"</formula>
    </cfRule>
  </conditionalFormatting>
  <conditionalFormatting sqref="N275">
    <cfRule type="cellIs" dxfId="1130" priority="3" stopIfTrue="1" operator="equal">
      <formula>"Pass"</formula>
    </cfRule>
    <cfRule type="cellIs" dxfId="1129" priority="4" stopIfTrue="1" operator="equal">
      <formula>"Fail"</formula>
    </cfRule>
  </conditionalFormatting>
  <conditionalFormatting sqref="N276">
    <cfRule type="cellIs" dxfId="1128" priority="1" stopIfTrue="1" operator="equal">
      <formula>"Pass"</formula>
    </cfRule>
    <cfRule type="cellIs" dxfId="1127" priority="2" stopIfTrue="1" operator="equal">
      <formula>"Fail"</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5"/>
  <dimension ref="A1:AD2860"/>
  <sheetViews>
    <sheetView topLeftCell="A14" zoomScale="70" zoomScaleNormal="70" workbookViewId="0">
      <pane ySplit="6" topLeftCell="A2828" activePane="bottomLeft" state="frozen"/>
      <selection activeCell="A14" sqref="A14"/>
      <selection pane="bottomLeft" activeCell="E2859" sqref="E2859:M2859"/>
    </sheetView>
  </sheetViews>
  <sheetFormatPr defaultColWidth="8.25" defaultRowHeight="12.75"/>
  <cols>
    <col min="1" max="1" width="12" style="131" customWidth="1"/>
    <col min="2" max="2" width="8.25" style="89"/>
    <col min="3" max="3" width="12.875" style="166" customWidth="1"/>
    <col min="4" max="4" width="13.75" style="63" customWidth="1"/>
    <col min="5" max="5" width="8" style="63" customWidth="1"/>
    <col min="6" max="6" width="8.125" style="63" bestFit="1" customWidth="1"/>
    <col min="7" max="7" width="9.125" style="63" bestFit="1" customWidth="1"/>
    <col min="8" max="8" width="8.5" style="63" customWidth="1"/>
    <col min="9" max="9" width="7.875" style="63" customWidth="1"/>
    <col min="10" max="10" width="7.625" style="63" bestFit="1" customWidth="1"/>
    <col min="11" max="13" width="6.125" style="63" customWidth="1"/>
    <col min="14" max="14" width="8.75" style="132" customWidth="1"/>
    <col min="15" max="15" width="8.375" style="132" customWidth="1"/>
    <col min="16" max="16" width="9" style="132" customWidth="1"/>
    <col min="17" max="17" width="6.875" style="132" customWidth="1"/>
    <col min="18" max="18" width="10.375" style="133" bestFit="1" customWidth="1"/>
    <col min="19" max="19" width="8.75" style="63" bestFit="1" customWidth="1"/>
    <col min="20" max="20" width="9.875" style="280" customWidth="1"/>
    <col min="21" max="21" width="19.125" style="277" customWidth="1"/>
    <col min="22" max="22" width="28" style="280" customWidth="1"/>
    <col min="23" max="26" width="8.25" style="62"/>
    <col min="27" max="27" width="10.375" style="62" customWidth="1"/>
    <col min="28" max="28" width="8.25" style="148"/>
    <col min="29" max="30" width="8.25" style="56"/>
    <col min="31" max="16384" width="8.25" style="63"/>
  </cols>
  <sheetData>
    <row r="1" spans="1:30" s="2" customFormat="1" ht="12.75" hidden="1" customHeight="1">
      <c r="A1" s="191" t="s">
        <v>11</v>
      </c>
      <c r="B1" s="49"/>
      <c r="C1" s="159"/>
      <c r="D1" s="49"/>
      <c r="E1" s="49"/>
      <c r="F1" s="49"/>
      <c r="G1" s="49"/>
      <c r="H1" s="49"/>
      <c r="I1" s="49"/>
      <c r="J1" s="49"/>
      <c r="K1" s="49"/>
      <c r="L1" s="49"/>
      <c r="M1" s="50"/>
      <c r="N1" s="51"/>
      <c r="O1" s="51"/>
      <c r="P1" s="51"/>
      <c r="Q1" s="51"/>
      <c r="R1" s="52"/>
      <c r="S1" s="53"/>
      <c r="T1" s="49"/>
      <c r="U1" s="49"/>
      <c r="V1" s="50"/>
      <c r="W1" s="54"/>
      <c r="X1" s="54"/>
      <c r="Y1" s="54"/>
      <c r="Z1" s="55"/>
      <c r="AA1" s="55"/>
      <c r="AB1" s="182"/>
      <c r="AC1" s="9"/>
      <c r="AD1" s="9"/>
    </row>
    <row r="2" spans="1:30" ht="12.75" hidden="1" customHeight="1">
      <c r="A2" s="78" t="s">
        <v>92</v>
      </c>
      <c r="B2" s="9"/>
      <c r="C2" s="64"/>
      <c r="D2" s="56"/>
      <c r="E2" s="57"/>
      <c r="F2" s="56"/>
      <c r="G2" s="9"/>
      <c r="H2" s="9"/>
      <c r="I2" s="9"/>
      <c r="J2" s="9"/>
      <c r="K2" s="10"/>
      <c r="L2" s="56"/>
      <c r="M2" s="12" t="s">
        <v>93</v>
      </c>
      <c r="N2" s="58"/>
      <c r="O2" s="59"/>
      <c r="P2" s="60"/>
      <c r="Q2" s="60"/>
      <c r="R2" s="61"/>
      <c r="S2" s="10"/>
      <c r="T2" s="11"/>
      <c r="U2" s="11"/>
      <c r="V2" s="278"/>
    </row>
    <row r="3" spans="1:30" ht="12.75" hidden="1" customHeight="1">
      <c r="A3" s="78" t="s">
        <v>137</v>
      </c>
      <c r="B3" s="64"/>
      <c r="C3" s="64"/>
      <c r="D3" s="65"/>
      <c r="E3" s="65"/>
      <c r="F3" s="65"/>
      <c r="G3" s="10"/>
      <c r="H3" s="14" t="s">
        <v>138</v>
      </c>
      <c r="I3" s="66"/>
      <c r="J3" s="66"/>
      <c r="K3" s="66"/>
      <c r="L3" s="66"/>
      <c r="M3" s="67"/>
      <c r="N3" s="58"/>
      <c r="O3" s="58"/>
      <c r="P3" s="68"/>
      <c r="Q3" s="68"/>
      <c r="R3" s="69"/>
      <c r="S3" s="10"/>
      <c r="T3" s="16"/>
      <c r="U3" s="16"/>
      <c r="V3" s="17"/>
    </row>
    <row r="4" spans="1:30" ht="12.75" hidden="1" customHeight="1">
      <c r="A4" s="78" t="s">
        <v>139</v>
      </c>
      <c r="B4" s="9"/>
      <c r="C4" s="64"/>
      <c r="D4" s="57"/>
      <c r="E4" s="57"/>
      <c r="F4" s="57"/>
      <c r="G4" s="10"/>
      <c r="H4" s="10"/>
      <c r="I4" s="10"/>
      <c r="J4" s="10"/>
      <c r="K4" s="10"/>
      <c r="L4" s="10"/>
      <c r="M4" s="19"/>
      <c r="N4" s="70"/>
      <c r="O4" s="58"/>
      <c r="P4" s="68"/>
      <c r="Q4" s="68"/>
      <c r="R4" s="69"/>
      <c r="S4" s="10"/>
      <c r="T4" s="16"/>
      <c r="U4" s="16"/>
      <c r="V4" s="17"/>
    </row>
    <row r="5" spans="1:30" ht="12.75" hidden="1" customHeight="1">
      <c r="A5" s="78" t="s">
        <v>140</v>
      </c>
      <c r="B5" s="9"/>
      <c r="C5" s="64"/>
      <c r="D5" s="57"/>
      <c r="E5" s="57"/>
      <c r="F5" s="57"/>
      <c r="G5" s="10"/>
      <c r="H5" s="10"/>
      <c r="I5" s="10"/>
      <c r="J5" s="10"/>
      <c r="K5" s="10"/>
      <c r="L5" s="10"/>
      <c r="M5" s="19"/>
      <c r="N5" s="58"/>
      <c r="O5" s="58"/>
      <c r="P5" s="68"/>
      <c r="Q5" s="71"/>
      <c r="R5" s="72"/>
      <c r="S5" s="73"/>
      <c r="T5" s="87"/>
      <c r="U5" s="87"/>
      <c r="V5" s="251"/>
    </row>
    <row r="6" spans="1:30" ht="12.75" hidden="1" customHeight="1">
      <c r="A6" s="80" t="s">
        <v>102</v>
      </c>
      <c r="B6" s="10"/>
      <c r="C6" s="14"/>
      <c r="D6" s="57"/>
      <c r="E6" s="57"/>
      <c r="F6" s="57"/>
      <c r="G6" s="10"/>
      <c r="H6" s="10"/>
      <c r="I6" s="10"/>
      <c r="J6" s="10"/>
      <c r="K6" s="10"/>
      <c r="L6" s="10"/>
      <c r="M6" s="19"/>
      <c r="N6" s="58"/>
      <c r="O6" s="58"/>
      <c r="P6" s="68"/>
      <c r="Q6" s="71"/>
      <c r="R6" s="72"/>
      <c r="S6" s="73"/>
      <c r="T6" s="87"/>
      <c r="U6" s="87"/>
      <c r="V6" s="251"/>
    </row>
    <row r="7" spans="1:30" ht="12.75" hidden="1" customHeight="1">
      <c r="A7" s="78" t="s">
        <v>141</v>
      </c>
      <c r="B7" s="9"/>
      <c r="C7" s="64"/>
      <c r="D7" s="9"/>
      <c r="E7" s="9"/>
      <c r="F7" s="74" t="s">
        <v>103</v>
      </c>
      <c r="G7" s="74" t="s">
        <v>104</v>
      </c>
      <c r="H7" s="75" t="s">
        <v>105</v>
      </c>
      <c r="I7" s="76"/>
      <c r="J7" s="75" t="s">
        <v>106</v>
      </c>
      <c r="K7" s="76"/>
      <c r="L7" s="9"/>
      <c r="M7" s="77"/>
      <c r="N7" s="58"/>
      <c r="O7" s="58"/>
      <c r="P7" s="68"/>
      <c r="Q7" s="68"/>
      <c r="R7" s="69"/>
      <c r="S7" s="10"/>
      <c r="T7" s="16"/>
      <c r="U7" s="16"/>
      <c r="V7" s="17"/>
    </row>
    <row r="8" spans="1:30" ht="12.75" hidden="1" customHeight="1">
      <c r="A8" s="78"/>
      <c r="B8" s="9"/>
      <c r="C8" s="64"/>
      <c r="D8" s="9"/>
      <c r="E8" s="9"/>
      <c r="F8" s="74"/>
      <c r="G8" s="74"/>
      <c r="H8" s="79" t="s">
        <v>12</v>
      </c>
      <c r="I8" s="79" t="s">
        <v>13</v>
      </c>
      <c r="J8" s="79" t="s">
        <v>12</v>
      </c>
      <c r="K8" s="79" t="s">
        <v>13</v>
      </c>
      <c r="L8" s="9"/>
      <c r="M8" s="77"/>
      <c r="N8" s="58"/>
      <c r="O8" s="58"/>
      <c r="P8" s="68"/>
      <c r="Q8" s="68"/>
      <c r="R8" s="69"/>
      <c r="S8" s="10"/>
      <c r="T8" s="16"/>
      <c r="U8" s="16"/>
      <c r="V8" s="17"/>
    </row>
    <row r="9" spans="1:30" ht="12.75" hidden="1" customHeight="1">
      <c r="A9" s="80"/>
      <c r="B9" s="10"/>
      <c r="C9" s="14"/>
      <c r="D9" s="57"/>
      <c r="E9" s="57"/>
      <c r="F9" s="81" t="s">
        <v>107</v>
      </c>
      <c r="G9" s="82" t="s">
        <v>108</v>
      </c>
      <c r="H9" s="83">
        <v>670</v>
      </c>
      <c r="I9" s="83">
        <v>830</v>
      </c>
      <c r="J9" s="84">
        <v>0</v>
      </c>
      <c r="K9" s="84">
        <v>10</v>
      </c>
      <c r="L9" s="10"/>
      <c r="M9" s="19"/>
      <c r="N9" s="58"/>
      <c r="O9" s="58"/>
      <c r="P9" s="68"/>
      <c r="Q9" s="68"/>
      <c r="R9" s="69"/>
      <c r="S9" s="10"/>
      <c r="T9" s="16"/>
      <c r="U9" s="16"/>
      <c r="V9" s="17"/>
    </row>
    <row r="10" spans="1:30" ht="12.75" hidden="1" customHeight="1">
      <c r="A10" s="80"/>
      <c r="B10" s="10"/>
      <c r="C10" s="14"/>
      <c r="D10" s="57"/>
      <c r="E10" s="85"/>
      <c r="F10" s="81" t="s">
        <v>109</v>
      </c>
      <c r="G10" s="81" t="s">
        <v>108</v>
      </c>
      <c r="H10" s="86">
        <v>710</v>
      </c>
      <c r="I10" s="86">
        <v>910</v>
      </c>
      <c r="J10" s="86">
        <v>0</v>
      </c>
      <c r="K10" s="86">
        <v>15</v>
      </c>
      <c r="L10" s="10"/>
      <c r="M10" s="19"/>
      <c r="N10" s="58"/>
      <c r="O10" s="58"/>
      <c r="P10" s="68"/>
      <c r="Q10" s="68"/>
      <c r="R10" s="69"/>
      <c r="S10" s="10"/>
      <c r="T10" s="16"/>
      <c r="U10" s="16"/>
      <c r="V10" s="17"/>
    </row>
    <row r="11" spans="1:30" ht="12.75" hidden="1" customHeight="1">
      <c r="A11" s="80"/>
      <c r="B11" s="10"/>
      <c r="C11" s="14"/>
      <c r="D11" s="57"/>
      <c r="E11" s="57"/>
      <c r="F11" s="81" t="s">
        <v>107</v>
      </c>
      <c r="G11" s="81" t="s">
        <v>110</v>
      </c>
      <c r="H11" s="86">
        <v>430</v>
      </c>
      <c r="I11" s="86">
        <v>590</v>
      </c>
      <c r="J11" s="86">
        <v>0</v>
      </c>
      <c r="K11" s="86">
        <v>10</v>
      </c>
      <c r="L11" s="10"/>
      <c r="M11" s="19"/>
      <c r="N11" s="58"/>
      <c r="O11" s="58"/>
      <c r="P11" s="68"/>
      <c r="Q11" s="68"/>
      <c r="R11" s="69"/>
      <c r="S11" s="10"/>
      <c r="T11" s="16"/>
      <c r="U11" s="16"/>
      <c r="V11" s="17"/>
    </row>
    <row r="12" spans="1:30" ht="12.75" hidden="1" customHeight="1">
      <c r="A12" s="80"/>
      <c r="B12" s="10"/>
      <c r="C12" s="14"/>
      <c r="D12" s="57"/>
      <c r="E12" s="85"/>
      <c r="F12" s="81" t="s">
        <v>109</v>
      </c>
      <c r="G12" s="81" t="s">
        <v>110</v>
      </c>
      <c r="H12" s="86">
        <f>235-80</f>
        <v>155</v>
      </c>
      <c r="I12" s="86">
        <f>235+80</f>
        <v>315</v>
      </c>
      <c r="J12" s="81"/>
      <c r="K12" s="81"/>
      <c r="L12" s="10"/>
      <c r="M12" s="19"/>
      <c r="N12" s="58"/>
      <c r="O12" s="58"/>
      <c r="P12" s="68"/>
      <c r="Q12" s="68"/>
      <c r="R12" s="69"/>
      <c r="S12" s="10"/>
      <c r="T12" s="16"/>
      <c r="U12" s="16"/>
      <c r="V12" s="17"/>
    </row>
    <row r="13" spans="1:30" s="56" customFormat="1" ht="12.75" hidden="1" customHeight="1">
      <c r="A13" s="80"/>
      <c r="B13" s="10"/>
      <c r="C13" s="14"/>
      <c r="D13" s="57"/>
      <c r="E13" s="57"/>
      <c r="F13" s="87"/>
      <c r="G13" s="87"/>
      <c r="H13" s="83"/>
      <c r="I13" s="83"/>
      <c r="J13" s="87"/>
      <c r="K13" s="87"/>
      <c r="L13" s="10"/>
      <c r="M13" s="24"/>
      <c r="N13" s="58"/>
      <c r="O13" s="58"/>
      <c r="P13" s="68"/>
      <c r="Q13" s="68"/>
      <c r="R13" s="69"/>
      <c r="S13" s="10"/>
      <c r="T13" s="16"/>
      <c r="U13" s="16"/>
      <c r="V13" s="16"/>
      <c r="W13" s="88"/>
      <c r="X13" s="88"/>
      <c r="Y13" s="88"/>
      <c r="Z13" s="88"/>
      <c r="AA13" s="88"/>
      <c r="AB13" s="148"/>
    </row>
    <row r="14" spans="1:30" s="89" customFormat="1" ht="13.5" thickBot="1">
      <c r="A14" s="192"/>
      <c r="B14" s="144"/>
      <c r="C14" s="160"/>
      <c r="D14" s="145"/>
      <c r="E14" s="453" t="s">
        <v>170</v>
      </c>
      <c r="F14" s="454"/>
      <c r="G14" s="454"/>
      <c r="H14" s="454"/>
      <c r="I14" s="454"/>
      <c r="J14" s="454"/>
      <c r="K14" s="454"/>
      <c r="L14" s="454"/>
      <c r="M14" s="455"/>
      <c r="N14" s="144"/>
      <c r="O14" s="144"/>
      <c r="P14" s="144"/>
      <c r="Q14" s="144"/>
      <c r="R14" s="144"/>
      <c r="S14" s="144"/>
      <c r="T14" s="192"/>
      <c r="U14" s="84"/>
      <c r="V14" s="292"/>
      <c r="W14" s="135"/>
      <c r="X14" s="135"/>
      <c r="Y14" s="135"/>
      <c r="Z14" s="135"/>
      <c r="AA14" s="135"/>
      <c r="AB14" s="139"/>
      <c r="AC14" s="56"/>
      <c r="AD14" s="56"/>
    </row>
    <row r="15" spans="1:30" s="56" customFormat="1">
      <c r="A15" s="280"/>
      <c r="B15" s="377"/>
      <c r="C15" s="456" t="s">
        <v>108</v>
      </c>
      <c r="D15" s="379" t="s">
        <v>287</v>
      </c>
      <c r="E15" s="379">
        <v>0</v>
      </c>
      <c r="F15" s="379">
        <v>0</v>
      </c>
      <c r="G15" s="379">
        <v>0</v>
      </c>
      <c r="H15" s="379">
        <v>0</v>
      </c>
      <c r="I15" s="379">
        <v>0</v>
      </c>
      <c r="J15" s="379">
        <v>-90</v>
      </c>
      <c r="K15" s="379">
        <v>-45</v>
      </c>
      <c r="L15" s="379">
        <v>45</v>
      </c>
      <c r="M15" s="381">
        <v>90</v>
      </c>
      <c r="N15" s="378"/>
      <c r="O15" s="372"/>
      <c r="P15" s="372"/>
      <c r="Q15" s="372"/>
      <c r="R15" s="372"/>
      <c r="S15" s="372"/>
      <c r="T15" s="373"/>
      <c r="U15" s="277"/>
      <c r="V15" s="280"/>
      <c r="W15" s="135"/>
      <c r="X15" s="135"/>
      <c r="Y15" s="135"/>
      <c r="Z15" s="135"/>
      <c r="AA15" s="135"/>
      <c r="AB15" s="139"/>
    </row>
    <row r="16" spans="1:30" s="56" customFormat="1" ht="13.5" thickBot="1">
      <c r="A16" s="280"/>
      <c r="B16" s="377"/>
      <c r="C16" s="457"/>
      <c r="D16" s="380" t="s">
        <v>288</v>
      </c>
      <c r="E16" s="380">
        <v>90</v>
      </c>
      <c r="F16" s="380">
        <v>45</v>
      </c>
      <c r="G16" s="380">
        <v>0</v>
      </c>
      <c r="H16" s="380">
        <v>-45</v>
      </c>
      <c r="I16" s="380">
        <v>-90</v>
      </c>
      <c r="J16" s="380">
        <v>0</v>
      </c>
      <c r="K16" s="380">
        <v>0</v>
      </c>
      <c r="L16" s="380">
        <v>0</v>
      </c>
      <c r="M16" s="382">
        <v>0</v>
      </c>
      <c r="N16" s="378"/>
      <c r="O16" s="372"/>
      <c r="P16" s="372"/>
      <c r="Q16" s="372"/>
      <c r="R16" s="372"/>
      <c r="S16" s="372"/>
      <c r="T16" s="373"/>
      <c r="U16" s="277"/>
      <c r="V16" s="280"/>
      <c r="W16" s="135"/>
      <c r="X16" s="135"/>
      <c r="Y16" s="135"/>
      <c r="Z16" s="135"/>
      <c r="AA16" s="135"/>
      <c r="AB16" s="139"/>
    </row>
    <row r="17" spans="1:30" s="56" customFormat="1">
      <c r="A17" s="280"/>
      <c r="B17" s="377"/>
      <c r="C17" s="458" t="s">
        <v>110</v>
      </c>
      <c r="D17" s="282" t="s">
        <v>287</v>
      </c>
      <c r="E17" s="282">
        <v>0</v>
      </c>
      <c r="F17" s="282">
        <v>0</v>
      </c>
      <c r="G17" s="282">
        <v>0</v>
      </c>
      <c r="H17" s="282">
        <v>0</v>
      </c>
      <c r="I17" s="282">
        <v>0</v>
      </c>
      <c r="J17" s="282">
        <v>-92</v>
      </c>
      <c r="K17" s="282">
        <v>-46</v>
      </c>
      <c r="L17" s="282">
        <v>46</v>
      </c>
      <c r="M17" s="383">
        <v>92</v>
      </c>
      <c r="N17" s="378"/>
      <c r="O17" s="372"/>
      <c r="P17" s="372"/>
      <c r="Q17" s="372"/>
      <c r="R17" s="372"/>
      <c r="S17" s="372"/>
      <c r="T17" s="373"/>
      <c r="U17" s="277"/>
      <c r="V17" s="280"/>
      <c r="W17" s="135"/>
      <c r="X17" s="135"/>
      <c r="Y17" s="135"/>
      <c r="Z17" s="135"/>
      <c r="AA17" s="135"/>
      <c r="AB17" s="139"/>
    </row>
    <row r="18" spans="1:30" s="56" customFormat="1" ht="13.5" thickBot="1">
      <c r="A18" s="280"/>
      <c r="B18" s="377"/>
      <c r="C18" s="457"/>
      <c r="D18" s="380" t="s">
        <v>288</v>
      </c>
      <c r="E18" s="380">
        <v>92</v>
      </c>
      <c r="F18" s="380">
        <v>46</v>
      </c>
      <c r="G18" s="380">
        <v>0</v>
      </c>
      <c r="H18" s="380">
        <v>-46</v>
      </c>
      <c r="I18" s="380">
        <v>-92</v>
      </c>
      <c r="J18" s="380">
        <v>0</v>
      </c>
      <c r="K18" s="380">
        <v>0</v>
      </c>
      <c r="L18" s="380">
        <v>0</v>
      </c>
      <c r="M18" s="382">
        <v>0</v>
      </c>
      <c r="N18" s="378"/>
      <c r="O18" s="372"/>
      <c r="P18" s="372"/>
      <c r="Q18" s="372"/>
      <c r="R18" s="372"/>
      <c r="S18" s="372"/>
      <c r="T18" s="373"/>
      <c r="U18" s="277"/>
      <c r="V18" s="280"/>
      <c r="W18" s="135"/>
      <c r="X18" s="135"/>
      <c r="Y18" s="135"/>
      <c r="Z18" s="135"/>
      <c r="AA18" s="135"/>
      <c r="AB18" s="139"/>
    </row>
    <row r="19" spans="1:30" s="134" customFormat="1" ht="41.25" customHeight="1" thickBot="1">
      <c r="A19" s="38" t="s">
        <v>98</v>
      </c>
      <c r="B19" s="39" t="s">
        <v>16</v>
      </c>
      <c r="C19" s="374" t="s">
        <v>111</v>
      </c>
      <c r="D19" s="375" t="s">
        <v>118</v>
      </c>
      <c r="E19" s="376">
        <v>1</v>
      </c>
      <c r="F19" s="376">
        <v>2</v>
      </c>
      <c r="G19" s="376">
        <v>3</v>
      </c>
      <c r="H19" s="376">
        <v>4</v>
      </c>
      <c r="I19" s="376">
        <v>5</v>
      </c>
      <c r="J19" s="376">
        <v>6</v>
      </c>
      <c r="K19" s="376">
        <v>7</v>
      </c>
      <c r="L19" s="376">
        <v>8</v>
      </c>
      <c r="M19" s="376">
        <v>9</v>
      </c>
      <c r="N19" s="149" t="s">
        <v>112</v>
      </c>
      <c r="O19" s="149" t="s">
        <v>113</v>
      </c>
      <c r="P19" s="149" t="s">
        <v>143</v>
      </c>
      <c r="Q19" s="149" t="s">
        <v>142</v>
      </c>
      <c r="R19" s="150" t="s">
        <v>169</v>
      </c>
      <c r="S19" s="41" t="s">
        <v>14</v>
      </c>
      <c r="T19" s="39" t="s">
        <v>114</v>
      </c>
      <c r="U19" s="39" t="s">
        <v>155</v>
      </c>
      <c r="V19" s="250" t="s">
        <v>17</v>
      </c>
      <c r="W19" s="247" t="s">
        <v>115</v>
      </c>
      <c r="X19" s="151" t="s">
        <v>116</v>
      </c>
      <c r="Y19" s="151" t="s">
        <v>12</v>
      </c>
      <c r="Z19" s="151" t="s">
        <v>13</v>
      </c>
      <c r="AA19" s="151" t="s">
        <v>156</v>
      </c>
      <c r="AB19" s="151" t="s">
        <v>117</v>
      </c>
      <c r="AC19" s="181"/>
      <c r="AD19" s="181"/>
    </row>
    <row r="20" spans="1:30" ht="12.75" customHeight="1">
      <c r="A20" s="146">
        <v>42736</v>
      </c>
      <c r="B20" s="121" t="s">
        <v>18</v>
      </c>
      <c r="C20" s="161" t="s">
        <v>119</v>
      </c>
      <c r="D20" s="91" t="s">
        <v>99</v>
      </c>
      <c r="E20" s="13">
        <v>2088.5100000000002</v>
      </c>
      <c r="F20" s="13">
        <v>2056.27</v>
      </c>
      <c r="G20" s="13">
        <v>2037.33</v>
      </c>
      <c r="H20" s="13">
        <v>2031.8</v>
      </c>
      <c r="I20" s="13">
        <v>2056.21</v>
      </c>
      <c r="J20" s="13">
        <v>2021.13</v>
      </c>
      <c r="K20" s="13">
        <v>2030.16</v>
      </c>
      <c r="L20" s="13">
        <v>2043.62</v>
      </c>
      <c r="M20" s="13">
        <v>2048.19</v>
      </c>
      <c r="N20" s="99">
        <f>IF((M21=""),"",MAX(E22:M22))</f>
        <v>777.16000000000031</v>
      </c>
      <c r="O20" s="99">
        <f>IF(M21="","",MIN(E22:M22))</f>
        <v>676.33999999999969</v>
      </c>
      <c r="P20" s="99">
        <f>IF((M22=""),"",AVERAGE(E22:M22))</f>
        <v>728.26444444444439</v>
      </c>
      <c r="Q20" s="99">
        <f>IF((M21=""),"",STDEV(E22:M22))</f>
        <v>41.012216201735072</v>
      </c>
      <c r="R20" s="100">
        <f>IF((M21=""),"",(N20-O20)/(N20+O20)*100)</f>
        <v>6.9363605091159704</v>
      </c>
      <c r="S20" s="101" t="str">
        <f>IF(M21="","",IF(R20&lt;10,IF(P20&gt;645,IF(P20&lt;790,"Pass","Fail"),"Fail"),"Fail"))</f>
        <v>Pass</v>
      </c>
      <c r="T20" s="241">
        <v>1428</v>
      </c>
      <c r="U20" s="234"/>
      <c r="V20" s="293"/>
      <c r="W20" s="147">
        <v>645</v>
      </c>
      <c r="X20" s="88">
        <v>790</v>
      </c>
      <c r="Y20" s="88">
        <v>670</v>
      </c>
      <c r="Z20" s="88">
        <v>830</v>
      </c>
      <c r="AA20" s="88">
        <v>8.6999999999999993</v>
      </c>
      <c r="AB20" s="148">
        <v>10</v>
      </c>
    </row>
    <row r="21" spans="1:30" ht="15.75" customHeight="1">
      <c r="A21"/>
      <c r="B21" s="93"/>
      <c r="C21" s="162"/>
      <c r="D21" s="90" t="s">
        <v>100</v>
      </c>
      <c r="E21" s="13">
        <v>1701.92</v>
      </c>
      <c r="F21" s="13">
        <v>1707.24</v>
      </c>
      <c r="G21" s="13">
        <v>1699.16</v>
      </c>
      <c r="H21" s="13">
        <v>1682.71</v>
      </c>
      <c r="I21" s="13">
        <v>1671.7</v>
      </c>
      <c r="J21" s="13">
        <v>1639.66</v>
      </c>
      <c r="K21" s="13">
        <v>1682.65</v>
      </c>
      <c r="L21" s="13">
        <v>1691.38</v>
      </c>
      <c r="M21" s="13">
        <v>1659.61</v>
      </c>
      <c r="N21" s="99"/>
      <c r="O21" s="99"/>
      <c r="P21" s="99"/>
      <c r="Q21" s="99"/>
      <c r="R21" s="100"/>
      <c r="S21" s="101"/>
      <c r="T21" s="241"/>
      <c r="U21" s="234"/>
      <c r="V21" s="293"/>
      <c r="W21" s="138"/>
      <c r="X21" s="135"/>
      <c r="Y21" s="135"/>
      <c r="Z21" s="135"/>
      <c r="AA21" s="135"/>
      <c r="AB21" s="139"/>
    </row>
    <row r="22" spans="1:30" ht="25.5" customHeight="1">
      <c r="A22"/>
      <c r="B22" s="93"/>
      <c r="C22" s="162"/>
      <c r="D22" s="90" t="s">
        <v>120</v>
      </c>
      <c r="E22" s="29">
        <f t="shared" ref="E22:M22" si="0">IF(((E20="")*AND(E21="")),"",(E20-E21)*2)</f>
        <v>773.18000000000029</v>
      </c>
      <c r="F22" s="29">
        <f t="shared" si="0"/>
        <v>698.06</v>
      </c>
      <c r="G22" s="29">
        <f t="shared" si="0"/>
        <v>676.33999999999969</v>
      </c>
      <c r="H22" s="29">
        <f t="shared" si="0"/>
        <v>698.17999999999984</v>
      </c>
      <c r="I22" s="29">
        <f t="shared" si="0"/>
        <v>769.02</v>
      </c>
      <c r="J22" s="29">
        <f t="shared" si="0"/>
        <v>762.94</v>
      </c>
      <c r="K22" s="29">
        <f t="shared" si="0"/>
        <v>695.02</v>
      </c>
      <c r="L22" s="29">
        <f t="shared" si="0"/>
        <v>704.47999999999956</v>
      </c>
      <c r="M22" s="29">
        <f t="shared" si="0"/>
        <v>777.16000000000031</v>
      </c>
      <c r="N22" s="102"/>
      <c r="O22" s="102"/>
      <c r="P22" s="102"/>
      <c r="Q22" s="102"/>
      <c r="R22" s="103"/>
      <c r="S22" s="104"/>
      <c r="T22" s="282"/>
      <c r="U22" s="281"/>
      <c r="V22" s="294"/>
      <c r="W22" s="140"/>
      <c r="X22" s="141"/>
      <c r="Y22" s="141"/>
      <c r="Z22" s="141"/>
      <c r="AA22" s="141"/>
      <c r="AB22" s="142"/>
    </row>
    <row r="23" spans="1:30">
      <c r="A23" s="92">
        <v>42736</v>
      </c>
      <c r="B23" s="93" t="s">
        <v>18</v>
      </c>
      <c r="C23" s="162" t="s">
        <v>121</v>
      </c>
      <c r="D23" s="90" t="s">
        <v>99</v>
      </c>
      <c r="E23" s="13">
        <v>1828.42</v>
      </c>
      <c r="F23" s="13">
        <v>1885.88</v>
      </c>
      <c r="G23" s="13">
        <v>1914.45</v>
      </c>
      <c r="H23" s="13">
        <v>1900.03</v>
      </c>
      <c r="I23" s="13">
        <v>1882.71</v>
      </c>
      <c r="J23" s="13">
        <v>1841.25</v>
      </c>
      <c r="K23" s="13">
        <v>1885.75</v>
      </c>
      <c r="L23" s="13">
        <v>1911.47</v>
      </c>
      <c r="M23" s="13">
        <v>1924.83</v>
      </c>
      <c r="N23" s="94">
        <f>IF((M24=""),"",MAX(E25:M25))</f>
        <v>963.26000000000022</v>
      </c>
      <c r="O23" s="94">
        <f>IF(M24="","",MIN(E25:M25))</f>
        <v>776.61999999999989</v>
      </c>
      <c r="P23" s="94">
        <f>IF((M25=""),"",AVERAGE(E25:M25))</f>
        <v>871.43555555555554</v>
      </c>
      <c r="Q23" s="94">
        <f>IF((M24=""),"",STDEV(E25:M25))</f>
        <v>73.452812592696191</v>
      </c>
      <c r="R23" s="94">
        <f>IF((M24=""),"",(N23-O23)/(N23+O23)*100)</f>
        <v>10.727176586891069</v>
      </c>
      <c r="S23" s="96" t="str">
        <f>IF(M24="","",IF(R23&lt;15,IF(P23&gt;850,IF(P23&lt;970,"Pass","Fail"),"Fail"),"Fail"))</f>
        <v>Pass</v>
      </c>
      <c r="T23" s="237">
        <v>1428</v>
      </c>
      <c r="U23" s="254"/>
      <c r="V23" s="295"/>
      <c r="W23" s="153">
        <v>850</v>
      </c>
      <c r="X23" s="153">
        <v>970</v>
      </c>
      <c r="Y23" s="153">
        <v>710</v>
      </c>
      <c r="Z23" s="153">
        <v>910</v>
      </c>
      <c r="AA23" s="153">
        <v>14.5</v>
      </c>
      <c r="AB23" s="154">
        <v>17</v>
      </c>
    </row>
    <row r="24" spans="1:30" ht="15.75" customHeight="1">
      <c r="A24"/>
      <c r="B24" s="93"/>
      <c r="C24" s="162"/>
      <c r="D24" s="90" t="s">
        <v>100</v>
      </c>
      <c r="E24" s="13">
        <v>1346.79</v>
      </c>
      <c r="F24" s="13">
        <v>1475.41</v>
      </c>
      <c r="G24" s="13">
        <v>1526.14</v>
      </c>
      <c r="H24" s="13">
        <v>1490.61</v>
      </c>
      <c r="I24" s="13">
        <v>1417.57</v>
      </c>
      <c r="J24" s="13">
        <v>1365.79</v>
      </c>
      <c r="K24" s="13">
        <v>1477.26</v>
      </c>
      <c r="L24" s="13">
        <v>1500.68</v>
      </c>
      <c r="M24" s="13">
        <v>1453.08</v>
      </c>
      <c r="N24" s="99"/>
      <c r="O24" s="99"/>
      <c r="P24" s="99"/>
      <c r="Q24" s="99"/>
      <c r="R24" s="100"/>
      <c r="S24" s="101"/>
      <c r="T24" s="241"/>
      <c r="U24" s="234"/>
      <c r="V24" s="293"/>
      <c r="W24" s="138"/>
      <c r="X24" s="135"/>
      <c r="Y24" s="135"/>
      <c r="Z24" s="135"/>
      <c r="AA24" s="135"/>
      <c r="AB24" s="139"/>
    </row>
    <row r="25" spans="1:30" ht="25.5" customHeight="1">
      <c r="A25"/>
      <c r="B25" s="93"/>
      <c r="C25" s="162"/>
      <c r="D25" s="90" t="s">
        <v>120</v>
      </c>
      <c r="E25" s="29">
        <f t="shared" ref="E25:M25" si="1">IF(((E23="")*AND(E24="")),"",(E23-E24)*2)</f>
        <v>963.26000000000022</v>
      </c>
      <c r="F25" s="29">
        <f t="shared" si="1"/>
        <v>820.94</v>
      </c>
      <c r="G25" s="29">
        <f t="shared" si="1"/>
        <v>776.61999999999989</v>
      </c>
      <c r="H25" s="29">
        <f t="shared" si="1"/>
        <v>818.84000000000015</v>
      </c>
      <c r="I25" s="29">
        <f t="shared" si="1"/>
        <v>930.2800000000002</v>
      </c>
      <c r="J25" s="29">
        <f t="shared" si="1"/>
        <v>950.92000000000007</v>
      </c>
      <c r="K25" s="29">
        <f t="shared" si="1"/>
        <v>816.98</v>
      </c>
      <c r="L25" s="29">
        <f t="shared" si="1"/>
        <v>821.57999999999993</v>
      </c>
      <c r="M25" s="29">
        <f t="shared" si="1"/>
        <v>943.5</v>
      </c>
      <c r="N25" s="102"/>
      <c r="O25" s="102"/>
      <c r="P25" s="102"/>
      <c r="Q25" s="102"/>
      <c r="R25" s="103"/>
      <c r="S25" s="104"/>
      <c r="T25" s="282"/>
      <c r="U25" s="282"/>
      <c r="V25" s="296"/>
      <c r="W25" s="140"/>
      <c r="X25" s="141"/>
      <c r="Y25" s="141"/>
      <c r="Z25" s="141"/>
      <c r="AA25" s="141"/>
      <c r="AB25" s="142"/>
    </row>
    <row r="26" spans="1:30" ht="12.75" customHeight="1">
      <c r="A26" s="92">
        <v>42736</v>
      </c>
      <c r="B26" s="121" t="s">
        <v>18</v>
      </c>
      <c r="C26" s="161" t="s">
        <v>122</v>
      </c>
      <c r="D26" s="91" t="s">
        <v>99</v>
      </c>
      <c r="E26" s="13">
        <v>9758.31</v>
      </c>
      <c r="F26" s="13">
        <v>9552.94</v>
      </c>
      <c r="G26" s="13">
        <v>9513.73</v>
      </c>
      <c r="H26" s="13">
        <v>9576.76</v>
      </c>
      <c r="I26" s="13">
        <v>9797.9699999999993</v>
      </c>
      <c r="J26" s="13">
        <v>9431.11</v>
      </c>
      <c r="K26" s="13">
        <v>9534.0300000000007</v>
      </c>
      <c r="L26" s="13">
        <v>9542.16</v>
      </c>
      <c r="M26" s="13">
        <v>9230.59</v>
      </c>
      <c r="N26" s="99">
        <f>IF((M27=""),"",MAX(E28:M28))</f>
        <v>547.70000000000073</v>
      </c>
      <c r="O26" s="99">
        <f>IF(M27="","",MIN(E28:M28))</f>
        <v>502.5</v>
      </c>
      <c r="P26" s="99">
        <f>IF((M28=""),"",AVERAGE(E28:M28))</f>
        <v>521.6933333333335</v>
      </c>
      <c r="Q26" s="99">
        <f>IF((M27=""),"",STDEV(E28:M28))</f>
        <v>13.1373627490467</v>
      </c>
      <c r="R26" s="99">
        <f>IF((M27=""),"",(N26-O26)/(N26+O26)*100)</f>
        <v>4.3039421062655396</v>
      </c>
      <c r="S26" s="101" t="str">
        <f>IF(M27="","",IF(R26&lt;6.3,IF(P26&gt;490,IF(P26&lt;590,"Pass","Fail"),"Fail"),"Fail"))</f>
        <v>Pass</v>
      </c>
      <c r="T26" s="241">
        <v>1428</v>
      </c>
      <c r="U26" s="263"/>
      <c r="V26" s="297"/>
      <c r="W26" s="152">
        <v>490</v>
      </c>
      <c r="X26" s="153">
        <v>590</v>
      </c>
      <c r="Y26" s="153">
        <v>430</v>
      </c>
      <c r="Z26" s="153">
        <v>590</v>
      </c>
      <c r="AA26" s="137">
        <v>6.3</v>
      </c>
      <c r="AB26" s="137">
        <v>6.3</v>
      </c>
    </row>
    <row r="27" spans="1:30" ht="16.5" customHeight="1">
      <c r="A27"/>
      <c r="B27" s="93"/>
      <c r="C27" s="162"/>
      <c r="D27" s="90" t="s">
        <v>100</v>
      </c>
      <c r="E27" s="13">
        <v>9484.4599999999991</v>
      </c>
      <c r="F27" s="13">
        <v>9290.6200000000008</v>
      </c>
      <c r="G27" s="13">
        <v>9262.48</v>
      </c>
      <c r="H27" s="13">
        <v>9323.09</v>
      </c>
      <c r="I27" s="13">
        <v>9534.66</v>
      </c>
      <c r="J27" s="13">
        <v>9166.6200000000008</v>
      </c>
      <c r="K27" s="13">
        <v>9275.49</v>
      </c>
      <c r="L27" s="13">
        <v>9283.57</v>
      </c>
      <c r="M27" s="13">
        <v>8968.99</v>
      </c>
      <c r="N27" s="99"/>
      <c r="O27" s="99"/>
      <c r="P27" s="99"/>
      <c r="Q27" s="99"/>
      <c r="R27" s="100"/>
      <c r="S27" s="101"/>
      <c r="T27" s="241"/>
      <c r="U27" s="234"/>
      <c r="V27" s="293"/>
      <c r="W27" s="138"/>
      <c r="X27" s="135"/>
      <c r="Y27" s="135"/>
      <c r="Z27" s="135"/>
      <c r="AA27" s="148"/>
    </row>
    <row r="28" spans="1:30" ht="26.25" customHeight="1" thickBot="1">
      <c r="A28"/>
      <c r="B28" s="93"/>
      <c r="C28" s="162"/>
      <c r="D28" s="90" t="s">
        <v>120</v>
      </c>
      <c r="E28" s="29">
        <f t="shared" ref="E28:M28" si="2">IF(((E26="")*AND(E27="")),"",(E26-E27)*2)</f>
        <v>547.70000000000073</v>
      </c>
      <c r="F28" s="29">
        <f t="shared" si="2"/>
        <v>524.63999999999942</v>
      </c>
      <c r="G28" s="29">
        <f t="shared" si="2"/>
        <v>502.5</v>
      </c>
      <c r="H28" s="29">
        <f t="shared" si="2"/>
        <v>507.34000000000015</v>
      </c>
      <c r="I28" s="29">
        <f t="shared" si="2"/>
        <v>526.61999999999898</v>
      </c>
      <c r="J28" s="29">
        <f t="shared" si="2"/>
        <v>528.97999999999956</v>
      </c>
      <c r="K28" s="29">
        <f t="shared" si="2"/>
        <v>517.08000000000175</v>
      </c>
      <c r="L28" s="29">
        <f t="shared" si="2"/>
        <v>517.18000000000029</v>
      </c>
      <c r="M28" s="29">
        <f t="shared" si="2"/>
        <v>523.20000000000073</v>
      </c>
      <c r="N28" s="102"/>
      <c r="O28" s="102"/>
      <c r="P28" s="102"/>
      <c r="Q28" s="102"/>
      <c r="R28" s="103"/>
      <c r="S28" s="104"/>
      <c r="T28" s="284"/>
      <c r="U28" s="234"/>
      <c r="V28" s="294"/>
      <c r="W28" s="138"/>
      <c r="X28" s="135"/>
      <c r="Y28" s="135"/>
      <c r="Z28" s="135"/>
      <c r="AA28" s="148"/>
    </row>
    <row r="29" spans="1:30" ht="12.75" customHeight="1">
      <c r="A29" s="92">
        <v>42736</v>
      </c>
      <c r="B29" s="93" t="s">
        <v>18</v>
      </c>
      <c r="C29" s="162" t="s">
        <v>123</v>
      </c>
      <c r="D29" s="90" t="s">
        <v>99</v>
      </c>
      <c r="E29" s="13">
        <v>5764.31</v>
      </c>
      <c r="F29" s="13">
        <v>5635.41</v>
      </c>
      <c r="G29" s="13">
        <v>5601.02</v>
      </c>
      <c r="H29" s="13">
        <v>5640.27</v>
      </c>
      <c r="I29" s="13">
        <v>5865.16</v>
      </c>
      <c r="J29" s="13">
        <v>5739.34</v>
      </c>
      <c r="K29" s="13">
        <v>5640.66</v>
      </c>
      <c r="L29" s="13">
        <v>5662.39</v>
      </c>
      <c r="M29" s="13">
        <v>5984.83</v>
      </c>
      <c r="N29" s="94">
        <f>IF((M30=""),"",MAX(E31:M31))</f>
        <v>268.1200000000008</v>
      </c>
      <c r="O29" s="94">
        <f>IF(M30="","",MIN(E31:M31))</f>
        <v>226.82000000000153</v>
      </c>
      <c r="P29" s="94">
        <f>IF((M31=""),"",AVERAGE(E31:M31))</f>
        <v>246.26444444444496</v>
      </c>
      <c r="Q29" s="94">
        <f>IF((M30=""),"",STDEV(E31:M31))</f>
        <v>16.167571795968271</v>
      </c>
      <c r="R29" s="94">
        <f>IF((M30=""),"",(N29-O29)/(N29+O29)*100)</f>
        <v>8.344445791408873</v>
      </c>
      <c r="S29" s="96" t="str">
        <f>IF(M30="","",IF(R29&lt;15,IF(P29&gt;155,IF(P29&lt;315,"Pass","Fail"),"Fail"),"Fail"))</f>
        <v>Pass</v>
      </c>
      <c r="T29" s="242">
        <v>1428</v>
      </c>
      <c r="U29" s="241"/>
      <c r="V29" s="298"/>
      <c r="W29" s="138">
        <v>222</v>
      </c>
      <c r="X29" s="135">
        <v>340</v>
      </c>
      <c r="Y29" s="135">
        <v>155</v>
      </c>
      <c r="Z29" s="135">
        <v>315</v>
      </c>
      <c r="AA29" s="148">
        <v>15</v>
      </c>
      <c r="AB29" s="148">
        <v>15</v>
      </c>
    </row>
    <row r="30" spans="1:30" ht="15.75" customHeight="1">
      <c r="A30"/>
      <c r="B30" s="93"/>
      <c r="C30" s="162"/>
      <c r="D30" s="90" t="s">
        <v>100</v>
      </c>
      <c r="E30" s="13">
        <v>5632.2</v>
      </c>
      <c r="F30" s="13">
        <v>5518.33</v>
      </c>
      <c r="G30" s="13">
        <v>5487.61</v>
      </c>
      <c r="H30" s="13">
        <v>5522.62</v>
      </c>
      <c r="I30" s="13">
        <v>5732.14</v>
      </c>
      <c r="J30" s="13">
        <v>5605.28</v>
      </c>
      <c r="K30" s="13">
        <v>5522.46</v>
      </c>
      <c r="L30" s="13">
        <v>5545.12</v>
      </c>
      <c r="M30" s="13">
        <v>5859.44</v>
      </c>
      <c r="N30" s="99"/>
      <c r="O30" s="99"/>
      <c r="P30" s="99"/>
      <c r="Q30" s="99"/>
      <c r="R30" s="100"/>
      <c r="S30" s="101"/>
      <c r="T30" s="241"/>
      <c r="U30" s="234"/>
      <c r="V30" s="293"/>
      <c r="W30" s="138"/>
      <c r="X30" s="135"/>
      <c r="Y30" s="135"/>
      <c r="Z30" s="135"/>
      <c r="AA30" s="135"/>
    </row>
    <row r="31" spans="1:30" ht="26.25" customHeight="1" thickBot="1">
      <c r="A31"/>
      <c r="B31" s="105"/>
      <c r="C31" s="163"/>
      <c r="D31" s="106" t="s">
        <v>120</v>
      </c>
      <c r="E31" s="107">
        <f t="shared" ref="E31:M31" si="3">IF(((E29="")*AND(E30="")),"",(E29-E30)*2)</f>
        <v>264.22000000000116</v>
      </c>
      <c r="F31" s="107">
        <f t="shared" si="3"/>
        <v>234.15999999999985</v>
      </c>
      <c r="G31" s="107">
        <f t="shared" si="3"/>
        <v>226.82000000000153</v>
      </c>
      <c r="H31" s="107">
        <f t="shared" si="3"/>
        <v>235.30000000000109</v>
      </c>
      <c r="I31" s="107">
        <f t="shared" si="3"/>
        <v>266.03999999999905</v>
      </c>
      <c r="J31" s="107">
        <f t="shared" si="3"/>
        <v>268.1200000000008</v>
      </c>
      <c r="K31" s="107">
        <f t="shared" si="3"/>
        <v>236.39999999999964</v>
      </c>
      <c r="L31" s="107">
        <f t="shared" si="3"/>
        <v>234.54000000000087</v>
      </c>
      <c r="M31" s="107">
        <f t="shared" si="3"/>
        <v>250.78000000000065</v>
      </c>
      <c r="N31" s="108"/>
      <c r="O31" s="108"/>
      <c r="P31" s="108"/>
      <c r="Q31" s="108"/>
      <c r="R31" s="109"/>
      <c r="S31" s="110"/>
      <c r="T31" s="284"/>
      <c r="U31" s="283"/>
      <c r="V31" s="299"/>
      <c r="W31" s="138"/>
      <c r="X31" s="135"/>
      <c r="Y31" s="135"/>
      <c r="Z31" s="135"/>
      <c r="AA31" s="135"/>
    </row>
    <row r="32" spans="1:30" ht="12.75" customHeight="1">
      <c r="A32" s="146">
        <v>42740</v>
      </c>
      <c r="B32" s="121" t="s">
        <v>18</v>
      </c>
      <c r="C32" s="161" t="s">
        <v>119</v>
      </c>
      <c r="D32" s="91" t="s">
        <v>99</v>
      </c>
      <c r="E32" s="13">
        <v>2847.47</v>
      </c>
      <c r="F32" s="13">
        <v>2788.1</v>
      </c>
      <c r="G32" s="13">
        <v>2771.37</v>
      </c>
      <c r="H32" s="13">
        <v>2796.58</v>
      </c>
      <c r="I32" s="13">
        <v>2861.33</v>
      </c>
      <c r="J32" s="13">
        <v>2856.85</v>
      </c>
      <c r="K32" s="13">
        <v>2782.38</v>
      </c>
      <c r="L32" s="13">
        <v>2814.71</v>
      </c>
      <c r="M32" s="13">
        <v>2917.24</v>
      </c>
      <c r="N32" s="99">
        <f>IF((M33=""),"",MAX(E34:M34))</f>
        <v>792.07999999999993</v>
      </c>
      <c r="O32" s="99">
        <f>IF(M33="","",MIN(E34:M34))</f>
        <v>691.4399999999996</v>
      </c>
      <c r="P32" s="99">
        <f>IF((M34=""),"",AVERAGE(E34:M34))</f>
        <v>744.69999999999982</v>
      </c>
      <c r="Q32" s="99">
        <f>IF((M33=""),"",STDEV(E34:M34))</f>
        <v>40.584802574363437</v>
      </c>
      <c r="R32" s="100">
        <f>IF((M33=""),"",(N32-O32)/(N32+O32)*100)</f>
        <v>6.7838654012079624</v>
      </c>
      <c r="S32" s="101" t="str">
        <f>IF(M33="","",IF(R32&lt;10,IF(P32&gt;645,IF(P32&lt;790,"Pass","Fail"),"Fail"),"Fail"))</f>
        <v>Pass</v>
      </c>
      <c r="T32" s="241">
        <v>1159</v>
      </c>
      <c r="U32" s="234"/>
      <c r="V32" s="293"/>
      <c r="W32" s="152">
        <v>645</v>
      </c>
      <c r="X32" s="153">
        <v>790</v>
      </c>
      <c r="Y32" s="153">
        <v>670</v>
      </c>
      <c r="Z32" s="153">
        <v>830</v>
      </c>
      <c r="AA32" s="153">
        <v>8.6999999999999993</v>
      </c>
      <c r="AB32" s="137">
        <v>10</v>
      </c>
    </row>
    <row r="33" spans="1:28" ht="15.75" customHeight="1">
      <c r="A33"/>
      <c r="B33" s="93"/>
      <c r="C33" s="162"/>
      <c r="D33" s="90" t="s">
        <v>100</v>
      </c>
      <c r="E33" s="13">
        <v>2458.6</v>
      </c>
      <c r="F33" s="13">
        <v>2432.33</v>
      </c>
      <c r="G33" s="13">
        <v>2425.65</v>
      </c>
      <c r="H33" s="13">
        <v>2436.11</v>
      </c>
      <c r="I33" s="13">
        <v>2465.29</v>
      </c>
      <c r="J33" s="13">
        <v>2463.39</v>
      </c>
      <c r="K33" s="13">
        <v>2425.5700000000002</v>
      </c>
      <c r="L33" s="13">
        <v>2455.09</v>
      </c>
      <c r="M33" s="13">
        <v>2522.85</v>
      </c>
      <c r="N33" s="99"/>
      <c r="O33" s="99"/>
      <c r="P33" s="99"/>
      <c r="Q33" s="99"/>
      <c r="R33" s="100"/>
      <c r="S33" s="101"/>
      <c r="T33" s="241"/>
      <c r="U33" s="234"/>
      <c r="V33" s="293"/>
      <c r="W33" s="138"/>
      <c r="X33" s="135"/>
      <c r="Y33" s="135"/>
      <c r="Z33" s="135"/>
      <c r="AA33" s="135"/>
    </row>
    <row r="34" spans="1:28" ht="25.5" customHeight="1">
      <c r="A34"/>
      <c r="B34" s="93"/>
      <c r="C34" s="162"/>
      <c r="D34" s="90" t="s">
        <v>120</v>
      </c>
      <c r="E34" s="29">
        <f t="shared" ref="E34:M34" si="4">IF(((E32="")*AND(E33="")),"",(E32-E33)*2)</f>
        <v>777.73999999999978</v>
      </c>
      <c r="F34" s="29">
        <f t="shared" si="4"/>
        <v>711.54</v>
      </c>
      <c r="G34" s="29">
        <f t="shared" si="4"/>
        <v>691.4399999999996</v>
      </c>
      <c r="H34" s="29">
        <f t="shared" si="4"/>
        <v>720.9399999999996</v>
      </c>
      <c r="I34" s="29">
        <f t="shared" si="4"/>
        <v>792.07999999999993</v>
      </c>
      <c r="J34" s="29">
        <f t="shared" si="4"/>
        <v>786.92000000000007</v>
      </c>
      <c r="K34" s="29">
        <f t="shared" si="4"/>
        <v>713.61999999999989</v>
      </c>
      <c r="L34" s="29">
        <f t="shared" si="4"/>
        <v>719.23999999999978</v>
      </c>
      <c r="M34" s="29">
        <f t="shared" si="4"/>
        <v>788.77999999999975</v>
      </c>
      <c r="N34" s="102"/>
      <c r="O34" s="102"/>
      <c r="P34" s="102"/>
      <c r="Q34" s="102"/>
      <c r="R34" s="103"/>
      <c r="S34" s="104"/>
      <c r="T34" s="282"/>
      <c r="U34" s="281"/>
      <c r="V34" s="294"/>
      <c r="W34" s="138"/>
      <c r="X34" s="135"/>
      <c r="Y34" s="135"/>
      <c r="Z34" s="135"/>
      <c r="AA34" s="135"/>
    </row>
    <row r="35" spans="1:28">
      <c r="A35" s="92">
        <v>42740</v>
      </c>
      <c r="B35" s="93" t="s">
        <v>18</v>
      </c>
      <c r="C35" s="162" t="s">
        <v>121</v>
      </c>
      <c r="D35" s="90" t="s">
        <v>99</v>
      </c>
      <c r="E35" s="13">
        <v>2848.04</v>
      </c>
      <c r="F35" s="13">
        <v>2787.83</v>
      </c>
      <c r="G35" s="13">
        <v>2771.32</v>
      </c>
      <c r="H35" s="13">
        <v>2795.32</v>
      </c>
      <c r="I35" s="13">
        <v>2860.09</v>
      </c>
      <c r="J35" s="13">
        <v>2857.18</v>
      </c>
      <c r="K35" s="13">
        <v>2781.27</v>
      </c>
      <c r="L35" s="13">
        <v>2814.83</v>
      </c>
      <c r="M35" s="13">
        <v>2917.21</v>
      </c>
      <c r="N35" s="94">
        <f>IF((M36=""),"",MAX(E37:M37))</f>
        <v>999.47999999999956</v>
      </c>
      <c r="O35" s="94">
        <f>IF(M36="","",MIN(E37:M37))</f>
        <v>818.96</v>
      </c>
      <c r="P35" s="94">
        <f>IF((M37=""),"",AVERAGE(E37:M37))</f>
        <v>908.831111111111</v>
      </c>
      <c r="Q35" s="94">
        <f>IF((M36=""),"",STDEV(E37:M37))</f>
        <v>65.878189191196824</v>
      </c>
      <c r="R35" s="94">
        <f>IF((M36=""),"",(N35-O35)/(N35+O35)*100)</f>
        <v>9.9271903389718421</v>
      </c>
      <c r="S35" s="96" t="str">
        <f>IF(M36="","",IF(R35&lt;15,IF(P35&gt;850,IF(P35&lt;970,"Pass","Fail"),"Fail"),"Fail"))</f>
        <v>Pass</v>
      </c>
      <c r="T35" s="237">
        <v>1159</v>
      </c>
      <c r="U35" s="254"/>
      <c r="V35" s="295"/>
      <c r="W35" s="138">
        <v>850</v>
      </c>
      <c r="X35" s="135">
        <v>970</v>
      </c>
      <c r="Y35" s="135">
        <v>710</v>
      </c>
      <c r="Z35" s="135">
        <v>910</v>
      </c>
      <c r="AA35" s="135">
        <v>14.5</v>
      </c>
      <c r="AB35" s="148">
        <v>17</v>
      </c>
    </row>
    <row r="36" spans="1:28" ht="15.75" customHeight="1">
      <c r="A36"/>
      <c r="B36" s="93"/>
      <c r="C36" s="162"/>
      <c r="D36" s="90" t="s">
        <v>100</v>
      </c>
      <c r="E36" s="13">
        <v>2361.2600000000002</v>
      </c>
      <c r="F36" s="13">
        <v>2355.0300000000002</v>
      </c>
      <c r="G36" s="13">
        <v>2361.84</v>
      </c>
      <c r="H36" s="13">
        <v>2364.12</v>
      </c>
      <c r="I36" s="13">
        <v>2376.8200000000002</v>
      </c>
      <c r="J36" s="13">
        <v>2357.44</v>
      </c>
      <c r="K36" s="13">
        <v>2349.09</v>
      </c>
      <c r="L36" s="13">
        <v>2382.29</v>
      </c>
      <c r="M36" s="13">
        <v>2435.46</v>
      </c>
      <c r="N36" s="99"/>
      <c r="O36" s="99"/>
      <c r="P36" s="99"/>
      <c r="Q36" s="99"/>
      <c r="R36" s="100"/>
      <c r="S36" s="101"/>
      <c r="T36" s="241"/>
      <c r="U36" s="234"/>
      <c r="V36" s="293"/>
      <c r="W36" s="138"/>
      <c r="X36" s="135"/>
      <c r="Y36" s="135"/>
      <c r="Z36" s="135"/>
      <c r="AA36" s="135"/>
    </row>
    <row r="37" spans="1:28" ht="25.5" customHeight="1">
      <c r="A37"/>
      <c r="B37" s="93"/>
      <c r="C37" s="162"/>
      <c r="D37" s="90" t="s">
        <v>120</v>
      </c>
      <c r="E37" s="29">
        <f t="shared" ref="E37:M37" si="5">IF(((E35="")*AND(E36="")),"",(E35-E36)*2)</f>
        <v>973.55999999999949</v>
      </c>
      <c r="F37" s="29">
        <f t="shared" si="5"/>
        <v>865.59999999999945</v>
      </c>
      <c r="G37" s="29">
        <f t="shared" si="5"/>
        <v>818.96</v>
      </c>
      <c r="H37" s="29">
        <f t="shared" si="5"/>
        <v>862.40000000000055</v>
      </c>
      <c r="I37" s="29">
        <f t="shared" si="5"/>
        <v>966.54</v>
      </c>
      <c r="J37" s="29">
        <f t="shared" si="5"/>
        <v>999.47999999999956</v>
      </c>
      <c r="K37" s="29">
        <f t="shared" si="5"/>
        <v>864.35999999999967</v>
      </c>
      <c r="L37" s="29">
        <f t="shared" si="5"/>
        <v>865.07999999999993</v>
      </c>
      <c r="M37" s="29">
        <f t="shared" si="5"/>
        <v>963.5</v>
      </c>
      <c r="N37" s="102"/>
      <c r="O37" s="102"/>
      <c r="P37" s="102"/>
      <c r="Q37" s="102"/>
      <c r="R37" s="103"/>
      <c r="S37" s="104"/>
      <c r="T37" s="282"/>
      <c r="U37" s="282"/>
      <c r="V37" s="296"/>
      <c r="W37" s="138"/>
      <c r="X37" s="135"/>
      <c r="Y37" s="135"/>
      <c r="Z37" s="135"/>
      <c r="AA37" s="135"/>
    </row>
    <row r="38" spans="1:28" ht="12.75" customHeight="1">
      <c r="A38" s="92">
        <v>42740</v>
      </c>
      <c r="B38" s="121" t="s">
        <v>18</v>
      </c>
      <c r="C38" s="161" t="s">
        <v>122</v>
      </c>
      <c r="D38" s="91" t="s">
        <v>99</v>
      </c>
      <c r="E38" s="13">
        <v>9233.9699999999993</v>
      </c>
      <c r="F38" s="13">
        <v>9048.2800000000007</v>
      </c>
      <c r="G38" s="13">
        <v>9024.1299999999992</v>
      </c>
      <c r="H38" s="13">
        <v>9076.3700000000008</v>
      </c>
      <c r="I38" s="13">
        <v>9280.75</v>
      </c>
      <c r="J38" s="13">
        <v>8908.27</v>
      </c>
      <c r="K38" s="13">
        <v>9028.19</v>
      </c>
      <c r="L38" s="13">
        <v>9039.18</v>
      </c>
      <c r="M38" s="13">
        <v>8716</v>
      </c>
      <c r="N38" s="99">
        <f>IF((M39=""),"",MAX(E40:M40))</f>
        <v>554.29999999999927</v>
      </c>
      <c r="O38" s="99">
        <f>IF(M39="","",MIN(E40:M40))</f>
        <v>518.46000000000276</v>
      </c>
      <c r="P38" s="99">
        <f>IF((M40=""),"",AVERAGE(E40:M40))</f>
        <v>531.22666666666714</v>
      </c>
      <c r="Q38" s="99">
        <f>IF((M39=""),"",STDEV(E40:M40))</f>
        <v>10.408722303913216</v>
      </c>
      <c r="R38" s="99">
        <f>IF((M39=""),"",(N38-O38)/(N38+O38)*100)</f>
        <v>3.3409150229311719</v>
      </c>
      <c r="S38" s="101" t="str">
        <f>IF(M39="","",IF(R38&lt;6.3,IF(P38&gt;490,IF(P38&lt;590,"Pass","Fail"),"Fail"),"Fail"))</f>
        <v>Pass</v>
      </c>
      <c r="T38" s="241">
        <v>1159</v>
      </c>
      <c r="U38" s="263"/>
      <c r="V38" s="297"/>
      <c r="W38" s="152">
        <v>490</v>
      </c>
      <c r="X38" s="153">
        <v>590</v>
      </c>
      <c r="Y38" s="153">
        <v>430</v>
      </c>
      <c r="Z38" s="153">
        <v>590</v>
      </c>
      <c r="AA38" s="137">
        <v>6.3</v>
      </c>
      <c r="AB38" s="137">
        <v>6.3</v>
      </c>
    </row>
    <row r="39" spans="1:28" ht="16.5" customHeight="1">
      <c r="A39"/>
      <c r="B39" s="93"/>
      <c r="C39" s="162"/>
      <c r="D39" s="90" t="s">
        <v>100</v>
      </c>
      <c r="E39" s="13">
        <v>8971.2199999999993</v>
      </c>
      <c r="F39" s="13">
        <v>8781.59</v>
      </c>
      <c r="G39" s="13">
        <v>8762.17</v>
      </c>
      <c r="H39" s="13">
        <v>8807.4</v>
      </c>
      <c r="I39" s="13">
        <v>9018.01</v>
      </c>
      <c r="J39" s="13">
        <v>8643.2999999999993</v>
      </c>
      <c r="K39" s="13">
        <v>8768.9599999999991</v>
      </c>
      <c r="L39" s="13">
        <v>8773.1200000000008</v>
      </c>
      <c r="M39" s="13">
        <v>8438.85</v>
      </c>
      <c r="N39" s="99"/>
      <c r="O39" s="99"/>
      <c r="P39" s="99"/>
      <c r="Q39" s="99"/>
      <c r="R39" s="100"/>
      <c r="S39" s="101"/>
      <c r="T39" s="241"/>
      <c r="U39" s="234"/>
      <c r="V39" s="293"/>
      <c r="W39" s="138"/>
      <c r="X39" s="135"/>
      <c r="Y39" s="135"/>
      <c r="Z39" s="135"/>
      <c r="AA39" s="148"/>
    </row>
    <row r="40" spans="1:28" ht="26.25" customHeight="1" thickBot="1">
      <c r="A40"/>
      <c r="B40" s="93"/>
      <c r="C40" s="162"/>
      <c r="D40" s="90" t="s">
        <v>120</v>
      </c>
      <c r="E40" s="29">
        <f t="shared" ref="E40:M40" si="6">IF(((E38="")*AND(E39="")),"",(E38-E39)*2)</f>
        <v>525.5</v>
      </c>
      <c r="F40" s="29">
        <f t="shared" si="6"/>
        <v>533.38000000000102</v>
      </c>
      <c r="G40" s="29">
        <f t="shared" si="6"/>
        <v>523.91999999999825</v>
      </c>
      <c r="H40" s="29">
        <f t="shared" si="6"/>
        <v>537.94000000000233</v>
      </c>
      <c r="I40" s="29">
        <f t="shared" si="6"/>
        <v>525.47999999999956</v>
      </c>
      <c r="J40" s="29">
        <f t="shared" si="6"/>
        <v>529.94000000000233</v>
      </c>
      <c r="K40" s="29">
        <f t="shared" si="6"/>
        <v>518.46000000000276</v>
      </c>
      <c r="L40" s="29">
        <f t="shared" si="6"/>
        <v>532.11999999999898</v>
      </c>
      <c r="M40" s="29">
        <f t="shared" si="6"/>
        <v>554.29999999999927</v>
      </c>
      <c r="N40" s="102"/>
      <c r="O40" s="102"/>
      <c r="P40" s="102"/>
      <c r="Q40" s="102"/>
      <c r="R40" s="103"/>
      <c r="S40" s="104"/>
      <c r="T40" s="284"/>
      <c r="U40" s="234"/>
      <c r="V40" s="294"/>
      <c r="W40" s="138"/>
      <c r="X40" s="135"/>
      <c r="Y40" s="135"/>
      <c r="Z40" s="135"/>
      <c r="AA40" s="148"/>
    </row>
    <row r="41" spans="1:28" ht="12.75" customHeight="1">
      <c r="A41" s="92">
        <v>42740</v>
      </c>
      <c r="B41" s="93" t="s">
        <v>18</v>
      </c>
      <c r="C41" s="162" t="s">
        <v>123</v>
      </c>
      <c r="D41" s="90" t="s">
        <v>99</v>
      </c>
      <c r="E41" s="13">
        <v>5504.04</v>
      </c>
      <c r="F41" s="13">
        <v>5403.25</v>
      </c>
      <c r="G41" s="13">
        <v>5376.78</v>
      </c>
      <c r="H41" s="13">
        <v>5406.78</v>
      </c>
      <c r="I41" s="13">
        <v>5605.35</v>
      </c>
      <c r="J41" s="13">
        <v>5475.91</v>
      </c>
      <c r="K41" s="13">
        <v>5409.09</v>
      </c>
      <c r="L41" s="13">
        <v>5431.06</v>
      </c>
      <c r="M41" s="13">
        <v>5731.55</v>
      </c>
      <c r="N41" s="94">
        <f>IF((M42=""),"",MAX(E43:M43))</f>
        <v>287.73999999999978</v>
      </c>
      <c r="O41" s="94">
        <f>IF(M42="","",MIN(E43:M43))</f>
        <v>239.97999999999956</v>
      </c>
      <c r="P41" s="94">
        <f>IF((M43=""),"",AVERAGE(E43:M43))</f>
        <v>263.13777777777773</v>
      </c>
      <c r="Q41" s="94">
        <f>IF((M42=""),"",STDEV(E43:M43))</f>
        <v>17.182899768212526</v>
      </c>
      <c r="R41" s="94">
        <f>IF((M42=""),"",(N41-O41)/(N41+O41)*100)</f>
        <v>9.0502539225347309</v>
      </c>
      <c r="S41" s="96" t="str">
        <f>IF(M42="","",IF(R41&lt;15,IF(P41&gt;155,IF(P41&lt;315,"Pass","Fail"),"Fail"),"Fail"))</f>
        <v>Pass</v>
      </c>
      <c r="T41" s="242">
        <v>1159</v>
      </c>
      <c r="U41" s="241"/>
      <c r="V41" s="298"/>
      <c r="W41" s="138">
        <v>222</v>
      </c>
      <c r="X41" s="135">
        <v>340</v>
      </c>
      <c r="Y41" s="135">
        <v>155</v>
      </c>
      <c r="Z41" s="135">
        <v>315</v>
      </c>
      <c r="AA41" s="148">
        <v>15</v>
      </c>
      <c r="AB41" s="148">
        <v>15</v>
      </c>
    </row>
    <row r="42" spans="1:28" ht="15.75" customHeight="1">
      <c r="A42"/>
      <c r="B42" s="93"/>
      <c r="C42" s="162"/>
      <c r="D42" s="90" t="s">
        <v>100</v>
      </c>
      <c r="E42" s="13">
        <v>5364.38</v>
      </c>
      <c r="F42" s="13">
        <v>5278.18</v>
      </c>
      <c r="G42" s="13">
        <v>5256.79</v>
      </c>
      <c r="H42" s="13">
        <v>5281.72</v>
      </c>
      <c r="I42" s="13">
        <v>5466.91</v>
      </c>
      <c r="J42" s="13">
        <v>5332.04</v>
      </c>
      <c r="K42" s="13">
        <v>5283.11</v>
      </c>
      <c r="L42" s="13">
        <v>5304.05</v>
      </c>
      <c r="M42" s="13">
        <v>5592.51</v>
      </c>
      <c r="N42" s="99"/>
      <c r="O42" s="99"/>
      <c r="P42" s="99"/>
      <c r="Q42" s="99"/>
      <c r="R42" s="100"/>
      <c r="S42" s="101"/>
      <c r="T42" s="241"/>
      <c r="U42" s="234"/>
      <c r="V42" s="293"/>
      <c r="W42" s="138"/>
      <c r="X42" s="135"/>
      <c r="Y42" s="135"/>
      <c r="Z42" s="135"/>
      <c r="AA42" s="135"/>
    </row>
    <row r="43" spans="1:28" ht="26.25" customHeight="1" thickBot="1">
      <c r="A43"/>
      <c r="B43" s="105"/>
      <c r="C43" s="163"/>
      <c r="D43" s="106" t="s">
        <v>120</v>
      </c>
      <c r="E43" s="107">
        <f t="shared" ref="E43:M43" si="7">IF(((E41="")*AND(E42="")),"",(E41-E42)*2)</f>
        <v>279.31999999999971</v>
      </c>
      <c r="F43" s="107">
        <f t="shared" si="7"/>
        <v>250.13999999999942</v>
      </c>
      <c r="G43" s="107">
        <f t="shared" si="7"/>
        <v>239.97999999999956</v>
      </c>
      <c r="H43" s="107">
        <f t="shared" si="7"/>
        <v>250.11999999999898</v>
      </c>
      <c r="I43" s="107">
        <f t="shared" si="7"/>
        <v>276.88000000000102</v>
      </c>
      <c r="J43" s="107">
        <f t="shared" si="7"/>
        <v>287.73999999999978</v>
      </c>
      <c r="K43" s="107">
        <f t="shared" si="7"/>
        <v>251.96000000000095</v>
      </c>
      <c r="L43" s="107">
        <f t="shared" si="7"/>
        <v>254.02000000000044</v>
      </c>
      <c r="M43" s="107">
        <f t="shared" si="7"/>
        <v>278.07999999999993</v>
      </c>
      <c r="N43" s="108"/>
      <c r="O43" s="108"/>
      <c r="P43" s="108"/>
      <c r="Q43" s="108"/>
      <c r="R43" s="109"/>
      <c r="S43" s="110"/>
      <c r="T43" s="284"/>
      <c r="U43" s="283"/>
      <c r="V43" s="299"/>
      <c r="W43" s="138"/>
      <c r="X43" s="135"/>
      <c r="Y43" s="135"/>
      <c r="Z43" s="135"/>
      <c r="AA43" s="135"/>
    </row>
    <row r="44" spans="1:28" ht="12.75" customHeight="1">
      <c r="A44" s="146">
        <v>42744</v>
      </c>
      <c r="B44" s="121" t="s">
        <v>18</v>
      </c>
      <c r="C44" s="161" t="s">
        <v>119</v>
      </c>
      <c r="D44" s="91" t="s">
        <v>99</v>
      </c>
      <c r="E44" s="13">
        <v>2458.7800000000002</v>
      </c>
      <c r="F44" s="13">
        <v>2432.52</v>
      </c>
      <c r="G44" s="13">
        <v>2425.7800000000002</v>
      </c>
      <c r="H44" s="13">
        <v>2436.37</v>
      </c>
      <c r="I44" s="13">
        <v>2466.25</v>
      </c>
      <c r="J44" s="13">
        <v>2464.2600000000002</v>
      </c>
      <c r="K44" s="13">
        <v>2425.6999999999998</v>
      </c>
      <c r="L44" s="13">
        <v>2455.65</v>
      </c>
      <c r="M44" s="13">
        <v>2524.6799999999998</v>
      </c>
      <c r="N44" s="99">
        <f>IF((M45=""),"",MAX(E46:M46))</f>
        <v>778.22000000000025</v>
      </c>
      <c r="O44" s="99">
        <f>IF(M45="","",MIN(E46:M46))</f>
        <v>682.6200000000008</v>
      </c>
      <c r="P44" s="99">
        <f>IF((M46=""),"",AVERAGE(E46:M46))</f>
        <v>732.33111111111111</v>
      </c>
      <c r="Q44" s="99">
        <f>IF((M45=""),"",STDEV(E46:M46))</f>
        <v>38.509344464833639</v>
      </c>
      <c r="R44" s="100">
        <f>IF((M45=""),"",(N44-O44)/(N44+O44)*100)</f>
        <v>6.5441800607869025</v>
      </c>
      <c r="S44" s="101" t="str">
        <f>IF(M45="","",IF(R44&lt;10,IF(P44&gt;645,IF(P44&lt;790,"Pass","Fail"),"Fail"),"Fail"))</f>
        <v>Pass</v>
      </c>
      <c r="T44" s="241">
        <v>1159</v>
      </c>
      <c r="U44" s="234"/>
      <c r="V44" s="293"/>
      <c r="W44" s="152">
        <v>645</v>
      </c>
      <c r="X44" s="153">
        <v>790</v>
      </c>
      <c r="Y44" s="153">
        <v>670</v>
      </c>
      <c r="Z44" s="153">
        <v>830</v>
      </c>
      <c r="AA44" s="153">
        <v>8.6999999999999993</v>
      </c>
      <c r="AB44" s="137">
        <v>10</v>
      </c>
    </row>
    <row r="45" spans="1:28" ht="15.75" customHeight="1">
      <c r="A45"/>
      <c r="B45" s="93"/>
      <c r="C45" s="162"/>
      <c r="D45" s="90" t="s">
        <v>100</v>
      </c>
      <c r="E45" s="13">
        <v>2075.9699999999998</v>
      </c>
      <c r="F45" s="13">
        <v>2081.64</v>
      </c>
      <c r="G45" s="13">
        <v>2084.4699999999998</v>
      </c>
      <c r="H45" s="13">
        <v>2082.86</v>
      </c>
      <c r="I45" s="13">
        <v>2078.88</v>
      </c>
      <c r="J45" s="13">
        <v>2075.15</v>
      </c>
      <c r="K45" s="13">
        <v>2072.8000000000002</v>
      </c>
      <c r="L45" s="13">
        <v>2102.84</v>
      </c>
      <c r="M45" s="13">
        <v>2139.89</v>
      </c>
      <c r="N45" s="99"/>
      <c r="O45" s="99"/>
      <c r="P45" s="99"/>
      <c r="Q45" s="99"/>
      <c r="R45" s="100"/>
      <c r="S45" s="101"/>
      <c r="T45" s="241"/>
      <c r="U45" s="234"/>
      <c r="V45" s="293"/>
      <c r="W45" s="138"/>
      <c r="X45" s="135"/>
      <c r="Y45" s="135"/>
      <c r="Z45" s="135"/>
      <c r="AA45" s="135"/>
    </row>
    <row r="46" spans="1:28" ht="25.5" customHeight="1">
      <c r="A46"/>
      <c r="B46" s="93"/>
      <c r="C46" s="162"/>
      <c r="D46" s="90" t="s">
        <v>120</v>
      </c>
      <c r="E46" s="29">
        <f t="shared" ref="E46:M46" si="8">IF(((E44="")*AND(E45="")),"",(E44-E45)*2)</f>
        <v>765.6200000000008</v>
      </c>
      <c r="F46" s="29">
        <f t="shared" si="8"/>
        <v>701.76000000000022</v>
      </c>
      <c r="G46" s="29">
        <f t="shared" si="8"/>
        <v>682.6200000000008</v>
      </c>
      <c r="H46" s="29">
        <f t="shared" si="8"/>
        <v>707.01999999999953</v>
      </c>
      <c r="I46" s="29">
        <f t="shared" si="8"/>
        <v>774.73999999999978</v>
      </c>
      <c r="J46" s="29">
        <f t="shared" si="8"/>
        <v>778.22000000000025</v>
      </c>
      <c r="K46" s="29">
        <f t="shared" si="8"/>
        <v>705.79999999999927</v>
      </c>
      <c r="L46" s="29">
        <f t="shared" si="8"/>
        <v>705.61999999999989</v>
      </c>
      <c r="M46" s="29">
        <f t="shared" si="8"/>
        <v>769.57999999999993</v>
      </c>
      <c r="N46" s="102"/>
      <c r="O46" s="102"/>
      <c r="P46" s="102"/>
      <c r="Q46" s="102"/>
      <c r="R46" s="103"/>
      <c r="S46" s="104"/>
      <c r="T46" s="282"/>
      <c r="U46" s="281"/>
      <c r="V46" s="294"/>
      <c r="W46" s="138"/>
      <c r="X46" s="135"/>
      <c r="Y46" s="135"/>
      <c r="Z46" s="135"/>
      <c r="AA46" s="135"/>
    </row>
    <row r="47" spans="1:28">
      <c r="A47" s="92">
        <v>42744</v>
      </c>
      <c r="B47" s="93" t="s">
        <v>18</v>
      </c>
      <c r="C47" s="162" t="s">
        <v>121</v>
      </c>
      <c r="D47" s="90" t="s">
        <v>99</v>
      </c>
      <c r="E47" s="13">
        <v>2349.87</v>
      </c>
      <c r="F47" s="13">
        <v>2354.35</v>
      </c>
      <c r="G47" s="13">
        <v>2361.02</v>
      </c>
      <c r="H47" s="13">
        <v>2363.16</v>
      </c>
      <c r="I47" s="13">
        <v>2377.1</v>
      </c>
      <c r="J47" s="13">
        <v>2357.16</v>
      </c>
      <c r="K47" s="13">
        <v>2348.33</v>
      </c>
      <c r="L47" s="13">
        <v>2381.3000000000002</v>
      </c>
      <c r="M47" s="13">
        <v>2434.0700000000002</v>
      </c>
      <c r="N47" s="94">
        <f>IF((M48=""),"",MAX(E49:M49))</f>
        <v>973.79999999999973</v>
      </c>
      <c r="O47" s="94">
        <f>IF(M48="","",MIN(E49:M49))</f>
        <v>803.56</v>
      </c>
      <c r="P47" s="94">
        <f>IF((M49=""),"",AVERAGE(E49:M49))</f>
        <v>891.01777777777772</v>
      </c>
      <c r="Q47" s="94">
        <f>IF((M48=""),"",STDEV(E49:M49))</f>
        <v>65.045118528943675</v>
      </c>
      <c r="R47" s="94">
        <f>IF((M48=""),"",(N47-O47)/(N47+O47)*100)</f>
        <v>9.5782508889588946</v>
      </c>
      <c r="S47" s="96" t="str">
        <f>IF(M48="","",IF(R47&lt;15,IF(P47&gt;850,IF(P47&lt;970,"Pass","Fail"),"Fail"),"Fail"))</f>
        <v>Pass</v>
      </c>
      <c r="T47" s="237">
        <v>1159</v>
      </c>
      <c r="U47" s="254"/>
      <c r="V47" s="295"/>
      <c r="W47" s="138">
        <v>850</v>
      </c>
      <c r="X47" s="135">
        <v>970</v>
      </c>
      <c r="Y47" s="135">
        <v>710</v>
      </c>
      <c r="Z47" s="135">
        <v>910</v>
      </c>
      <c r="AA47" s="135">
        <v>14.5</v>
      </c>
      <c r="AB47" s="148">
        <v>17</v>
      </c>
    </row>
    <row r="48" spans="1:28" ht="15.75" customHeight="1">
      <c r="A48"/>
      <c r="B48" s="93"/>
      <c r="C48" s="162"/>
      <c r="D48" s="90" t="s">
        <v>100</v>
      </c>
      <c r="E48" s="13">
        <v>1872.5</v>
      </c>
      <c r="F48" s="13">
        <v>1933.58</v>
      </c>
      <c r="G48" s="13">
        <v>1959.24</v>
      </c>
      <c r="H48" s="13">
        <v>1938.49</v>
      </c>
      <c r="I48" s="13">
        <v>1899.04</v>
      </c>
      <c r="J48" s="13">
        <v>1870.26</v>
      </c>
      <c r="K48" s="13">
        <v>1924.74</v>
      </c>
      <c r="L48" s="13">
        <v>1957.78</v>
      </c>
      <c r="M48" s="13">
        <v>1961.15</v>
      </c>
      <c r="N48" s="99"/>
      <c r="O48" s="99"/>
      <c r="P48" s="99"/>
      <c r="Q48" s="99"/>
      <c r="R48" s="100"/>
      <c r="S48" s="101"/>
      <c r="T48" s="241"/>
      <c r="U48" s="234"/>
      <c r="V48" s="293"/>
      <c r="W48" s="138"/>
      <c r="X48" s="135"/>
      <c r="Y48" s="135"/>
      <c r="Z48" s="135"/>
      <c r="AA48" s="135"/>
    </row>
    <row r="49" spans="1:28" ht="25.5" customHeight="1">
      <c r="A49"/>
      <c r="B49" s="93"/>
      <c r="C49" s="162"/>
      <c r="D49" s="90" t="s">
        <v>120</v>
      </c>
      <c r="E49" s="29">
        <f t="shared" ref="E49:M49" si="9">IF(((E47="")*AND(E48="")),"",(E47-E48)*2)</f>
        <v>954.73999999999978</v>
      </c>
      <c r="F49" s="29">
        <f t="shared" si="9"/>
        <v>841.54</v>
      </c>
      <c r="G49" s="29">
        <f t="shared" si="9"/>
        <v>803.56</v>
      </c>
      <c r="H49" s="29">
        <f t="shared" si="9"/>
        <v>849.33999999999969</v>
      </c>
      <c r="I49" s="29">
        <f t="shared" si="9"/>
        <v>956.11999999999989</v>
      </c>
      <c r="J49" s="29">
        <f t="shared" si="9"/>
        <v>973.79999999999973</v>
      </c>
      <c r="K49" s="29">
        <f t="shared" si="9"/>
        <v>847.17999999999984</v>
      </c>
      <c r="L49" s="29">
        <f t="shared" si="9"/>
        <v>847.04000000000042</v>
      </c>
      <c r="M49" s="29">
        <f t="shared" si="9"/>
        <v>945.84000000000015</v>
      </c>
      <c r="N49" s="102"/>
      <c r="O49" s="102"/>
      <c r="P49" s="102"/>
      <c r="Q49" s="102"/>
      <c r="R49" s="103"/>
      <c r="S49" s="104"/>
      <c r="T49" s="282"/>
      <c r="U49" s="282"/>
      <c r="V49" s="296"/>
      <c r="W49" s="138"/>
      <c r="X49" s="135"/>
      <c r="Y49" s="135"/>
      <c r="Z49" s="135"/>
      <c r="AA49" s="135"/>
    </row>
    <row r="50" spans="1:28" ht="12.75" customHeight="1">
      <c r="A50" s="92">
        <v>42744</v>
      </c>
      <c r="B50" s="121" t="s">
        <v>18</v>
      </c>
      <c r="C50" s="161" t="s">
        <v>122</v>
      </c>
      <c r="D50" s="91" t="s">
        <v>99</v>
      </c>
      <c r="E50" s="13">
        <v>8974.35</v>
      </c>
      <c r="F50" s="13">
        <v>8793.02</v>
      </c>
      <c r="G50" s="13">
        <v>8775.14</v>
      </c>
      <c r="H50" s="13">
        <v>8820.67</v>
      </c>
      <c r="I50" s="13">
        <v>9028.48</v>
      </c>
      <c r="J50" s="13">
        <v>8651.01</v>
      </c>
      <c r="K50" s="13">
        <v>8779.68</v>
      </c>
      <c r="L50" s="13">
        <v>8787.65</v>
      </c>
      <c r="M50" s="13">
        <v>8453.5499999999993</v>
      </c>
      <c r="N50" s="99">
        <f>IF((M51=""),"",MAX(E52:M52))</f>
        <v>562.23999999999796</v>
      </c>
      <c r="O50" s="99">
        <f>IF(M51="","",MIN(E52:M52))</f>
        <v>517.43999999999869</v>
      </c>
      <c r="P50" s="99">
        <f>IF((M52=""),"",AVERAGE(E52:M52))</f>
        <v>537.30222222222199</v>
      </c>
      <c r="Q50" s="99">
        <f>IF((M51=""),"",STDEV(E52:M52))</f>
        <v>16.004785048367733</v>
      </c>
      <c r="R50" s="99">
        <f>IF((M51=""),"",(N50-O50)/(N50+O50)*100)</f>
        <v>4.1493775933609411</v>
      </c>
      <c r="S50" s="101" t="str">
        <f>IF(M51="","",IF(R50&lt;6.3,IF(P50&gt;490,IF(P50&lt;590,"Pass","Fail"),"Fail"),"Fail"))</f>
        <v>Pass</v>
      </c>
      <c r="T50" s="241">
        <v>1159</v>
      </c>
      <c r="U50" s="263"/>
      <c r="V50" s="297"/>
      <c r="W50" s="152">
        <v>490</v>
      </c>
      <c r="X50" s="153">
        <v>590</v>
      </c>
      <c r="Y50" s="153">
        <v>430</v>
      </c>
      <c r="Z50" s="153">
        <v>590</v>
      </c>
      <c r="AA50" s="137">
        <v>6.3</v>
      </c>
      <c r="AB50" s="137">
        <v>6.3</v>
      </c>
    </row>
    <row r="51" spans="1:28" ht="16.5" customHeight="1">
      <c r="A51"/>
      <c r="B51" s="93"/>
      <c r="C51" s="162"/>
      <c r="D51" s="90" t="s">
        <v>100</v>
      </c>
      <c r="E51" s="13">
        <v>8705.81</v>
      </c>
      <c r="F51" s="13">
        <v>8534.11</v>
      </c>
      <c r="G51" s="13">
        <v>8513.07</v>
      </c>
      <c r="H51" s="13">
        <v>8561.9500000000007</v>
      </c>
      <c r="I51" s="13">
        <v>8754.7199999999993</v>
      </c>
      <c r="J51" s="13">
        <v>8372.69</v>
      </c>
      <c r="K51" s="13">
        <v>8511.3799999999992</v>
      </c>
      <c r="L51" s="13">
        <v>8519.5300000000007</v>
      </c>
      <c r="M51" s="13">
        <v>8172.43</v>
      </c>
      <c r="N51" s="99"/>
      <c r="O51" s="99"/>
      <c r="P51" s="99"/>
      <c r="Q51" s="99"/>
      <c r="R51" s="100"/>
      <c r="S51" s="101"/>
      <c r="T51" s="241"/>
      <c r="U51" s="234"/>
      <c r="V51" s="293"/>
      <c r="W51" s="138"/>
      <c r="X51" s="135"/>
      <c r="Y51" s="135"/>
      <c r="Z51" s="135"/>
      <c r="AA51" s="135"/>
    </row>
    <row r="52" spans="1:28" ht="26.25" customHeight="1" thickBot="1">
      <c r="A52"/>
      <c r="B52" s="93"/>
      <c r="C52" s="162"/>
      <c r="D52" s="90" t="s">
        <v>120</v>
      </c>
      <c r="E52" s="29">
        <f t="shared" ref="E52:M52" si="10">IF(((E50="")*AND(E51="")),"",(E50-E51)*2)</f>
        <v>537.08000000000175</v>
      </c>
      <c r="F52" s="29">
        <f t="shared" si="10"/>
        <v>517.81999999999971</v>
      </c>
      <c r="G52" s="29">
        <f t="shared" si="10"/>
        <v>524.13999999999942</v>
      </c>
      <c r="H52" s="29">
        <f t="shared" si="10"/>
        <v>517.43999999999869</v>
      </c>
      <c r="I52" s="29">
        <f t="shared" si="10"/>
        <v>547.52000000000044</v>
      </c>
      <c r="J52" s="29">
        <f t="shared" si="10"/>
        <v>556.63999999999942</v>
      </c>
      <c r="K52" s="29">
        <f t="shared" si="10"/>
        <v>536.60000000000218</v>
      </c>
      <c r="L52" s="29">
        <f t="shared" si="10"/>
        <v>536.23999999999796</v>
      </c>
      <c r="M52" s="29">
        <f t="shared" si="10"/>
        <v>562.23999999999796</v>
      </c>
      <c r="N52" s="102"/>
      <c r="O52" s="102"/>
      <c r="P52" s="102"/>
      <c r="Q52" s="102"/>
      <c r="R52" s="103"/>
      <c r="S52" s="104"/>
      <c r="T52" s="284"/>
      <c r="U52" s="234"/>
      <c r="V52" s="294"/>
      <c r="W52" s="138"/>
      <c r="X52" s="135"/>
      <c r="Y52" s="135"/>
      <c r="Z52" s="135"/>
      <c r="AA52" s="135"/>
    </row>
    <row r="53" spans="1:28" ht="12.75" customHeight="1">
      <c r="A53" s="92">
        <v>42744</v>
      </c>
      <c r="B53" s="93" t="s">
        <v>18</v>
      </c>
      <c r="C53" s="162" t="s">
        <v>123</v>
      </c>
      <c r="D53" s="90" t="s">
        <v>99</v>
      </c>
      <c r="E53" s="13">
        <v>5369.27</v>
      </c>
      <c r="F53" s="13">
        <v>5282.36</v>
      </c>
      <c r="G53" s="13">
        <v>5261.84</v>
      </c>
      <c r="H53" s="13">
        <v>5287.46</v>
      </c>
      <c r="I53" s="13">
        <v>5472.88</v>
      </c>
      <c r="J53" s="13">
        <v>5341.52</v>
      </c>
      <c r="K53" s="13">
        <v>5287.53</v>
      </c>
      <c r="L53" s="13">
        <v>5310.3</v>
      </c>
      <c r="M53" s="13">
        <v>5597.67</v>
      </c>
      <c r="N53" s="94">
        <f>IF((M54=""),"",MAX(E55:M55))</f>
        <v>284.18000000000029</v>
      </c>
      <c r="O53" s="94">
        <f>IF(M54="","",MIN(E55:M55))</f>
        <v>232.28000000000065</v>
      </c>
      <c r="P53" s="94">
        <f>IF((M55=""),"",AVERAGE(E55:M55))</f>
        <v>258.16888888888911</v>
      </c>
      <c r="Q53" s="94">
        <f>IF((M54=""),"",STDEV(E55:M55))</f>
        <v>17.51306115763672</v>
      </c>
      <c r="R53" s="94">
        <f>IF((M54=""),"",(N53-O53)/(N53+O53)*100)</f>
        <v>10.049180962707576</v>
      </c>
      <c r="S53" s="96" t="str">
        <f>IF(M54="","",IF(R53&lt;15,IF(P53&gt;155,IF(P53&lt;315,"Pass","Fail"),"Fail"),"Fail"))</f>
        <v>Pass</v>
      </c>
      <c r="T53" s="242">
        <v>1159</v>
      </c>
      <c r="U53" s="241"/>
      <c r="V53" s="298"/>
      <c r="W53" s="138">
        <v>222</v>
      </c>
      <c r="X53" s="135">
        <v>340</v>
      </c>
      <c r="Y53" s="135">
        <v>155</v>
      </c>
      <c r="Z53" s="135">
        <v>315</v>
      </c>
      <c r="AA53" s="148">
        <v>15</v>
      </c>
      <c r="AB53" s="148">
        <v>15</v>
      </c>
    </row>
    <row r="54" spans="1:28" ht="15.75" customHeight="1">
      <c r="A54"/>
      <c r="B54" s="93"/>
      <c r="C54" s="162"/>
      <c r="D54" s="90" t="s">
        <v>100</v>
      </c>
      <c r="E54" s="13">
        <v>5229.54</v>
      </c>
      <c r="F54" s="13">
        <v>5158.7</v>
      </c>
      <c r="G54" s="13">
        <v>5145.7</v>
      </c>
      <c r="H54" s="13">
        <v>5164.13</v>
      </c>
      <c r="I54" s="13">
        <v>5339.24</v>
      </c>
      <c r="J54" s="13">
        <v>5199.43</v>
      </c>
      <c r="K54" s="13">
        <v>5163.17</v>
      </c>
      <c r="L54" s="13">
        <v>5186.26</v>
      </c>
      <c r="M54" s="13">
        <v>5462.9</v>
      </c>
      <c r="N54" s="99"/>
      <c r="O54" s="99"/>
      <c r="P54" s="99"/>
      <c r="Q54" s="99"/>
      <c r="R54" s="100"/>
      <c r="S54" s="101"/>
      <c r="T54" s="241"/>
      <c r="U54" s="234"/>
      <c r="V54" s="293"/>
      <c r="W54" s="138"/>
      <c r="X54" s="135"/>
      <c r="Y54" s="135"/>
      <c r="Z54" s="135"/>
      <c r="AA54" s="135"/>
    </row>
    <row r="55" spans="1:28" ht="26.25" customHeight="1" thickBot="1">
      <c r="A55"/>
      <c r="B55" s="105"/>
      <c r="C55" s="163"/>
      <c r="D55" s="106" t="s">
        <v>120</v>
      </c>
      <c r="E55" s="107">
        <f t="shared" ref="E55:M55" si="11">IF(((E53="")*AND(E54="")),"",(E53-E54)*2)</f>
        <v>279.46000000000095</v>
      </c>
      <c r="F55" s="107">
        <f t="shared" si="11"/>
        <v>247.31999999999971</v>
      </c>
      <c r="G55" s="107">
        <f t="shared" si="11"/>
        <v>232.28000000000065</v>
      </c>
      <c r="H55" s="107">
        <f t="shared" si="11"/>
        <v>246.65999999999985</v>
      </c>
      <c r="I55" s="107">
        <f t="shared" si="11"/>
        <v>267.28000000000065</v>
      </c>
      <c r="J55" s="107">
        <f t="shared" si="11"/>
        <v>284.18000000000029</v>
      </c>
      <c r="K55" s="107">
        <f t="shared" si="11"/>
        <v>248.71999999999935</v>
      </c>
      <c r="L55" s="107">
        <f t="shared" si="11"/>
        <v>248.07999999999993</v>
      </c>
      <c r="M55" s="107">
        <f t="shared" si="11"/>
        <v>269.54000000000087</v>
      </c>
      <c r="N55" s="108"/>
      <c r="O55" s="108"/>
      <c r="P55" s="108"/>
      <c r="Q55" s="108"/>
      <c r="R55" s="109"/>
      <c r="S55" s="110"/>
      <c r="T55" s="284"/>
      <c r="U55" s="283"/>
      <c r="V55" s="299"/>
      <c r="W55" s="138"/>
      <c r="X55" s="135"/>
      <c r="Y55" s="135"/>
      <c r="Z55" s="135"/>
      <c r="AA55" s="135"/>
    </row>
    <row r="56" spans="1:28" ht="12.75" customHeight="1">
      <c r="A56" s="146">
        <v>42759</v>
      </c>
      <c r="B56" s="121" t="s">
        <v>18</v>
      </c>
      <c r="C56" s="161" t="s">
        <v>119</v>
      </c>
      <c r="D56" s="91" t="s">
        <v>99</v>
      </c>
      <c r="E56" s="13">
        <v>2071.87</v>
      </c>
      <c r="F56" s="13">
        <v>2079.5</v>
      </c>
      <c r="G56" s="13">
        <v>2082.52</v>
      </c>
      <c r="H56" s="13">
        <v>2080.94</v>
      </c>
      <c r="I56" s="13">
        <v>2077.25</v>
      </c>
      <c r="J56" s="13">
        <v>2072.9499999999998</v>
      </c>
      <c r="K56" s="13">
        <v>2070.7399999999998</v>
      </c>
      <c r="L56" s="13">
        <v>2100.42</v>
      </c>
      <c r="M56" s="13">
        <v>2138.7800000000002</v>
      </c>
      <c r="N56" s="99">
        <f>IF((M57=""),"",MAX(E58:M58))</f>
        <v>748.76000000000022</v>
      </c>
      <c r="O56" s="99">
        <f>IF(M57="","",MIN(E58:M58))</f>
        <v>657.84000000000015</v>
      </c>
      <c r="P56" s="99">
        <f>IF((M58=""),"",AVERAGE(E58:M58))</f>
        <v>706.44444444444434</v>
      </c>
      <c r="Q56" s="99">
        <f>IF((M57=""),"",STDEV(E58:M58))</f>
        <v>37.456518495154583</v>
      </c>
      <c r="R56" s="100">
        <f>IF((M57=""),"",(N56-O56)/(N56+O56)*100)</f>
        <v>6.4638134508744516</v>
      </c>
      <c r="S56" s="101" t="str">
        <f>IF(M57="","",IF(R56&lt;10,IF(P56&gt;645,IF(P56&lt;790,"Pass","Fail"),"Fail"),"Fail"))</f>
        <v>Pass</v>
      </c>
      <c r="T56" s="241">
        <v>1400</v>
      </c>
      <c r="U56" s="234"/>
      <c r="V56" s="293" t="s">
        <v>124</v>
      </c>
      <c r="W56" s="152">
        <v>645</v>
      </c>
      <c r="X56" s="153">
        <v>790</v>
      </c>
      <c r="Y56" s="153">
        <v>670</v>
      </c>
      <c r="Z56" s="153">
        <v>830</v>
      </c>
      <c r="AA56" s="153">
        <v>8.6999999999999993</v>
      </c>
      <c r="AB56" s="137">
        <v>10</v>
      </c>
    </row>
    <row r="57" spans="1:28" ht="15.75" customHeight="1">
      <c r="A57"/>
      <c r="B57" s="93"/>
      <c r="C57" s="162"/>
      <c r="D57" s="90" t="s">
        <v>100</v>
      </c>
      <c r="E57" s="13">
        <v>1699.55</v>
      </c>
      <c r="F57" s="13">
        <v>1739.77</v>
      </c>
      <c r="G57" s="13">
        <v>1753.6</v>
      </c>
      <c r="H57" s="13">
        <v>1741.11</v>
      </c>
      <c r="I57" s="13">
        <v>1706.14</v>
      </c>
      <c r="J57" s="13">
        <v>1700.43</v>
      </c>
      <c r="K57" s="13">
        <v>1732.16</v>
      </c>
      <c r="L57" s="13">
        <v>1758.81</v>
      </c>
      <c r="M57" s="13">
        <v>1764.4</v>
      </c>
      <c r="N57" s="99"/>
      <c r="O57" s="99"/>
      <c r="P57" s="99"/>
      <c r="Q57" s="99"/>
      <c r="R57" s="100"/>
      <c r="S57" s="101"/>
      <c r="T57" s="241"/>
      <c r="U57" s="234"/>
      <c r="V57" s="293"/>
      <c r="W57" s="138"/>
      <c r="X57" s="135"/>
      <c r="Y57" s="135"/>
      <c r="Z57" s="135"/>
      <c r="AA57" s="135"/>
    </row>
    <row r="58" spans="1:28" ht="25.5" customHeight="1">
      <c r="A58"/>
      <c r="B58" s="93"/>
      <c r="C58" s="162"/>
      <c r="D58" s="90" t="s">
        <v>120</v>
      </c>
      <c r="E58" s="29">
        <f t="shared" ref="E58:M58" si="12">IF(((E56="")*AND(E57="")),"",(E56-E57)*2)</f>
        <v>744.63999999999987</v>
      </c>
      <c r="F58" s="29">
        <f t="shared" si="12"/>
        <v>679.46</v>
      </c>
      <c r="G58" s="29">
        <f t="shared" si="12"/>
        <v>657.84000000000015</v>
      </c>
      <c r="H58" s="29">
        <f t="shared" si="12"/>
        <v>679.66000000000031</v>
      </c>
      <c r="I58" s="29">
        <f t="shared" si="12"/>
        <v>742.2199999999998</v>
      </c>
      <c r="J58" s="29">
        <f t="shared" si="12"/>
        <v>745.03999999999951</v>
      </c>
      <c r="K58" s="29">
        <f t="shared" si="12"/>
        <v>677.1599999999994</v>
      </c>
      <c r="L58" s="29">
        <f t="shared" si="12"/>
        <v>683.22000000000025</v>
      </c>
      <c r="M58" s="29">
        <f t="shared" si="12"/>
        <v>748.76000000000022</v>
      </c>
      <c r="N58" s="102"/>
      <c r="O58" s="102"/>
      <c r="P58" s="102"/>
      <c r="Q58" s="102"/>
      <c r="R58" s="103"/>
      <c r="S58" s="104"/>
      <c r="T58" s="282"/>
      <c r="U58" s="281"/>
      <c r="V58" s="294"/>
      <c r="W58" s="138"/>
      <c r="X58" s="135"/>
      <c r="Y58" s="135"/>
      <c r="Z58" s="135"/>
      <c r="AA58" s="135"/>
    </row>
    <row r="59" spans="1:28">
      <c r="A59" s="92">
        <v>42759</v>
      </c>
      <c r="B59" s="93" t="s">
        <v>18</v>
      </c>
      <c r="C59" s="162" t="s">
        <v>121</v>
      </c>
      <c r="D59" s="90" t="s">
        <v>99</v>
      </c>
      <c r="E59" s="13">
        <v>1868.23</v>
      </c>
      <c r="F59" s="13">
        <v>1927.75</v>
      </c>
      <c r="G59" s="13">
        <v>1953.65</v>
      </c>
      <c r="H59" s="13">
        <v>1932.35</v>
      </c>
      <c r="I59" s="13">
        <v>1894.99</v>
      </c>
      <c r="J59" s="13">
        <v>1865.61</v>
      </c>
      <c r="K59" s="13">
        <v>1920.94</v>
      </c>
      <c r="L59" s="13">
        <v>1952.15</v>
      </c>
      <c r="M59" s="13">
        <v>1956.98</v>
      </c>
      <c r="N59" s="94">
        <f>IF((M60=""),"",MAX(E61:M61))</f>
        <v>956.31999999999971</v>
      </c>
      <c r="O59" s="94">
        <f>IF(M60="","",MIN(E61:M61))</f>
        <v>778.10000000000036</v>
      </c>
      <c r="P59" s="94">
        <f>IF((M61=""),"",AVERAGE(E61:M61))</f>
        <v>871.48888888888894</v>
      </c>
      <c r="Q59" s="94">
        <f>IF((M60=""),"",STDEV(E61:M61))</f>
        <v>69.609087848579463</v>
      </c>
      <c r="R59" s="94">
        <f>IF((M60=""),"",(N59-O59)/(N59+O59)*100)</f>
        <v>10.275481140669465</v>
      </c>
      <c r="S59" s="96" t="str">
        <f>IF(M60="","",IF(R59&lt;15,IF(P59&gt;850,IF(P59&lt;970,"Pass","Fail"),"Fail"),"Fail"))</f>
        <v>Pass</v>
      </c>
      <c r="T59" s="237">
        <v>1400</v>
      </c>
      <c r="U59" s="254"/>
      <c r="V59" s="295" t="s">
        <v>124</v>
      </c>
      <c r="W59" s="138">
        <v>850</v>
      </c>
      <c r="X59" s="135">
        <v>970</v>
      </c>
      <c r="Y59" s="135">
        <v>710</v>
      </c>
      <c r="Z59" s="135">
        <v>910</v>
      </c>
      <c r="AA59" s="135">
        <v>14.5</v>
      </c>
      <c r="AB59" s="148">
        <v>17</v>
      </c>
    </row>
    <row r="60" spans="1:28" ht="15.75" customHeight="1">
      <c r="A60"/>
      <c r="B60" s="93"/>
      <c r="C60" s="162"/>
      <c r="D60" s="90" t="s">
        <v>100</v>
      </c>
      <c r="E60" s="13">
        <v>1398.37</v>
      </c>
      <c r="F60" s="13">
        <v>1518.65</v>
      </c>
      <c r="G60" s="13">
        <v>1564.6</v>
      </c>
      <c r="H60" s="13">
        <v>1518.53</v>
      </c>
      <c r="I60" s="13">
        <v>1425.82</v>
      </c>
      <c r="J60" s="13">
        <v>1387.45</v>
      </c>
      <c r="K60" s="13">
        <v>1508.81</v>
      </c>
      <c r="L60" s="13">
        <v>1540.6</v>
      </c>
      <c r="M60" s="13">
        <v>1488.12</v>
      </c>
      <c r="N60" s="99"/>
      <c r="O60" s="99"/>
      <c r="P60" s="99"/>
      <c r="Q60" s="99"/>
      <c r="R60" s="100"/>
      <c r="S60" s="101"/>
      <c r="T60" s="241"/>
      <c r="U60" s="234"/>
      <c r="V60" s="293"/>
      <c r="W60" s="138"/>
      <c r="X60" s="135"/>
      <c r="Y60" s="135"/>
      <c r="Z60" s="135"/>
      <c r="AA60" s="135"/>
    </row>
    <row r="61" spans="1:28" ht="25.5" customHeight="1">
      <c r="A61"/>
      <c r="B61" s="93"/>
      <c r="C61" s="162"/>
      <c r="D61" s="90" t="s">
        <v>120</v>
      </c>
      <c r="E61" s="29">
        <f t="shared" ref="E61:M61" si="13">IF(((E59="")*AND(E60="")),"",(E59-E60)*2)</f>
        <v>939.72000000000025</v>
      </c>
      <c r="F61" s="29">
        <f t="shared" si="13"/>
        <v>818.19999999999982</v>
      </c>
      <c r="G61" s="29">
        <f t="shared" si="13"/>
        <v>778.10000000000036</v>
      </c>
      <c r="H61" s="29">
        <f t="shared" si="13"/>
        <v>827.63999999999987</v>
      </c>
      <c r="I61" s="29">
        <f t="shared" si="13"/>
        <v>938.34000000000015</v>
      </c>
      <c r="J61" s="29">
        <f t="shared" si="13"/>
        <v>956.31999999999971</v>
      </c>
      <c r="K61" s="29">
        <f t="shared" si="13"/>
        <v>824.26000000000022</v>
      </c>
      <c r="L61" s="29">
        <f t="shared" si="13"/>
        <v>823.10000000000036</v>
      </c>
      <c r="M61" s="29">
        <f t="shared" si="13"/>
        <v>937.72000000000025</v>
      </c>
      <c r="N61" s="102"/>
      <c r="O61" s="102"/>
      <c r="P61" s="102"/>
      <c r="Q61" s="102"/>
      <c r="R61" s="103"/>
      <c r="S61" s="104"/>
      <c r="T61" s="282"/>
      <c r="U61" s="282"/>
      <c r="V61" s="296"/>
      <c r="W61" s="138"/>
      <c r="X61" s="135"/>
      <c r="Y61" s="135"/>
      <c r="Z61" s="135"/>
      <c r="AA61" s="135"/>
    </row>
    <row r="62" spans="1:28" ht="12.75" customHeight="1">
      <c r="A62" s="92">
        <v>42759</v>
      </c>
      <c r="B62" s="121" t="s">
        <v>18</v>
      </c>
      <c r="C62" s="161" t="s">
        <v>122</v>
      </c>
      <c r="D62" s="91" t="s">
        <v>99</v>
      </c>
      <c r="E62" s="13">
        <v>8719.64</v>
      </c>
      <c r="F62" s="13">
        <v>8538.1299999999992</v>
      </c>
      <c r="G62" s="13">
        <v>8525.3700000000008</v>
      </c>
      <c r="H62" s="13">
        <v>8564.7999999999993</v>
      </c>
      <c r="I62" s="13">
        <v>8763.26</v>
      </c>
      <c r="J62" s="13">
        <v>8380.0499999999993</v>
      </c>
      <c r="K62" s="13">
        <v>8520.9</v>
      </c>
      <c r="L62" s="13">
        <v>8528.76</v>
      </c>
      <c r="M62" s="13">
        <v>8173.92</v>
      </c>
      <c r="N62" s="99">
        <f>IF((M63=""),"",MAX(E64:M64))</f>
        <v>558.15999999999985</v>
      </c>
      <c r="O62" s="99">
        <f>IF(M63="","",MIN(E64:M64))</f>
        <v>519.39999999999964</v>
      </c>
      <c r="P62" s="99">
        <f>IF((M64=""),"",AVERAGE(E64:M64))</f>
        <v>547.57111111111067</v>
      </c>
      <c r="Q62" s="99">
        <f>IF((M63=""),"",STDEV(E64:M64))</f>
        <v>12.628076302869472</v>
      </c>
      <c r="R62" s="99">
        <f>IF((M63=""),"",(N62-O62)/(N62+O62)*100)</f>
        <v>3.5970154794164815</v>
      </c>
      <c r="S62" s="101" t="str">
        <f>IF(M63="","",IF(R62&lt;6.3,IF(P62&gt;490,IF(P62&lt;590,"Pass","Fail"),"Fail"),"Fail"))</f>
        <v>Pass</v>
      </c>
      <c r="T62" s="241">
        <v>1400</v>
      </c>
      <c r="U62" s="263"/>
      <c r="V62" s="297" t="s">
        <v>124</v>
      </c>
      <c r="W62" s="152">
        <v>490</v>
      </c>
      <c r="X62" s="153">
        <v>590</v>
      </c>
      <c r="Y62" s="153">
        <v>430</v>
      </c>
      <c r="Z62" s="153">
        <v>590</v>
      </c>
      <c r="AA62" s="137">
        <v>6.3</v>
      </c>
      <c r="AB62" s="137">
        <v>6.3</v>
      </c>
    </row>
    <row r="63" spans="1:28" ht="16.5" customHeight="1">
      <c r="A63"/>
      <c r="B63" s="93"/>
      <c r="C63" s="162"/>
      <c r="D63" s="90" t="s">
        <v>100</v>
      </c>
      <c r="E63" s="13">
        <v>8442.83</v>
      </c>
      <c r="F63" s="13">
        <v>8261.74</v>
      </c>
      <c r="G63" s="13">
        <v>8247.92</v>
      </c>
      <c r="H63" s="13">
        <v>8289.35</v>
      </c>
      <c r="I63" s="13">
        <v>8495.52</v>
      </c>
      <c r="J63" s="13">
        <v>8101.47</v>
      </c>
      <c r="K63" s="13">
        <v>8241.82</v>
      </c>
      <c r="L63" s="13">
        <v>8255.89</v>
      </c>
      <c r="M63" s="13">
        <v>7914.22</v>
      </c>
      <c r="N63" s="99"/>
      <c r="O63" s="99"/>
      <c r="P63" s="99"/>
      <c r="Q63" s="99"/>
      <c r="R63" s="100"/>
      <c r="S63" s="101"/>
      <c r="T63" s="241"/>
      <c r="U63" s="234"/>
      <c r="V63" s="293"/>
      <c r="W63" s="138"/>
      <c r="X63" s="135"/>
      <c r="Y63" s="135"/>
      <c r="Z63" s="135"/>
      <c r="AA63" s="135"/>
    </row>
    <row r="64" spans="1:28" ht="26.25" customHeight="1" thickBot="1">
      <c r="A64"/>
      <c r="B64" s="93"/>
      <c r="C64" s="162"/>
      <c r="D64" s="90" t="s">
        <v>120</v>
      </c>
      <c r="E64" s="29">
        <f t="shared" ref="E64:M64" si="14">IF(((E62="")*AND(E63="")),"",(E62-E63)*2)</f>
        <v>553.61999999999898</v>
      </c>
      <c r="F64" s="29">
        <f t="shared" si="14"/>
        <v>552.77999999999884</v>
      </c>
      <c r="G64" s="29">
        <f t="shared" si="14"/>
        <v>554.90000000000146</v>
      </c>
      <c r="H64" s="29">
        <f t="shared" si="14"/>
        <v>550.89999999999782</v>
      </c>
      <c r="I64" s="29">
        <f t="shared" si="14"/>
        <v>535.47999999999956</v>
      </c>
      <c r="J64" s="29">
        <f t="shared" si="14"/>
        <v>557.15999999999804</v>
      </c>
      <c r="K64" s="29">
        <f t="shared" si="14"/>
        <v>558.15999999999985</v>
      </c>
      <c r="L64" s="29">
        <f t="shared" si="14"/>
        <v>545.7400000000016</v>
      </c>
      <c r="M64" s="29">
        <f t="shared" si="14"/>
        <v>519.39999999999964</v>
      </c>
      <c r="N64" s="102"/>
      <c r="O64" s="102"/>
      <c r="P64" s="102"/>
      <c r="Q64" s="102"/>
      <c r="R64" s="103"/>
      <c r="S64" s="104"/>
      <c r="T64" s="284"/>
      <c r="U64" s="234"/>
      <c r="V64" s="294"/>
      <c r="W64" s="138"/>
      <c r="X64" s="135"/>
      <c r="Y64" s="135"/>
      <c r="Z64" s="135"/>
      <c r="AA64" s="135"/>
    </row>
    <row r="65" spans="1:28" ht="12.75" customHeight="1">
      <c r="A65" s="92">
        <v>42759</v>
      </c>
      <c r="B65" s="93" t="s">
        <v>18</v>
      </c>
      <c r="C65" s="162" t="s">
        <v>123</v>
      </c>
      <c r="D65" s="90" t="s">
        <v>99</v>
      </c>
      <c r="E65" s="13">
        <v>5241.6499999999996</v>
      </c>
      <c r="F65" s="13">
        <v>5167.43</v>
      </c>
      <c r="G65" s="13">
        <v>5152.92</v>
      </c>
      <c r="H65" s="13">
        <v>5173.87</v>
      </c>
      <c r="I65" s="13">
        <v>5346.58</v>
      </c>
      <c r="J65" s="13">
        <v>5207.3599999999997</v>
      </c>
      <c r="K65" s="13">
        <v>5173.26</v>
      </c>
      <c r="L65" s="13">
        <v>5197.67</v>
      </c>
      <c r="M65" s="13">
        <v>5470.91</v>
      </c>
      <c r="N65" s="94">
        <f>IF((M66=""),"",MAX(E67:M67))</f>
        <v>271.42000000000007</v>
      </c>
      <c r="O65" s="94">
        <f>IF(M66="","",MIN(E67:M67))</f>
        <v>230.54000000000087</v>
      </c>
      <c r="P65" s="94">
        <f>IF((M67=""),"",AVERAGE(E67:M67))</f>
        <v>250.50444444444435</v>
      </c>
      <c r="Q65" s="94">
        <f>IF((M66=""),"",STDEV(E67:M67))</f>
        <v>18.171254160837883</v>
      </c>
      <c r="R65" s="94">
        <f>IF((M66=""),"",(N65-O65)/(N65+O65)*100)</f>
        <v>8.1440752251173638</v>
      </c>
      <c r="S65" s="96" t="str">
        <f>IF(M66="","",IF(R65&lt;15,IF(P65&gt;155,IF(P65&lt;315,"Pass","Fail"),"Fail"),"Fail"))</f>
        <v>Pass</v>
      </c>
      <c r="T65" s="242">
        <v>1400</v>
      </c>
      <c r="U65" s="241"/>
      <c r="V65" s="298" t="s">
        <v>124</v>
      </c>
      <c r="W65" s="138">
        <v>222</v>
      </c>
      <c r="X65" s="135">
        <v>340</v>
      </c>
      <c r="Y65" s="135">
        <v>155</v>
      </c>
      <c r="Z65" s="135">
        <v>315</v>
      </c>
      <c r="AA65" s="148">
        <v>15</v>
      </c>
      <c r="AB65" s="148">
        <v>15</v>
      </c>
    </row>
    <row r="66" spans="1:28" ht="15.75" customHeight="1">
      <c r="A66"/>
      <c r="B66" s="93"/>
      <c r="C66" s="162"/>
      <c r="D66" s="90" t="s">
        <v>100</v>
      </c>
      <c r="E66" s="13">
        <v>5106.59</v>
      </c>
      <c r="F66" s="13">
        <v>5049.83</v>
      </c>
      <c r="G66" s="13">
        <v>5037.6499999999996</v>
      </c>
      <c r="H66" s="13">
        <v>5054.75</v>
      </c>
      <c r="I66" s="13">
        <v>5210.87</v>
      </c>
      <c r="J66" s="13">
        <v>5074.8900000000003</v>
      </c>
      <c r="K66" s="13">
        <v>5056.92</v>
      </c>
      <c r="L66" s="13">
        <v>5077.37</v>
      </c>
      <c r="M66" s="13">
        <v>5335.51</v>
      </c>
      <c r="N66" s="99"/>
      <c r="O66" s="99"/>
      <c r="P66" s="99"/>
      <c r="Q66" s="99"/>
      <c r="R66" s="100"/>
      <c r="S66" s="101"/>
      <c r="T66" s="241"/>
      <c r="U66" s="234"/>
      <c r="V66" s="293"/>
      <c r="W66" s="138"/>
      <c r="X66" s="135"/>
      <c r="Y66" s="135"/>
      <c r="Z66" s="135"/>
      <c r="AA66" s="135"/>
    </row>
    <row r="67" spans="1:28" ht="26.25" customHeight="1" thickBot="1">
      <c r="A67"/>
      <c r="B67" s="105"/>
      <c r="C67" s="163"/>
      <c r="D67" s="106" t="s">
        <v>120</v>
      </c>
      <c r="E67" s="107">
        <f t="shared" ref="E67:M67" si="15">IF(((E65="")*AND(E66="")),"",(E65-E66)*2)</f>
        <v>270.11999999999898</v>
      </c>
      <c r="F67" s="107">
        <f t="shared" si="15"/>
        <v>235.20000000000073</v>
      </c>
      <c r="G67" s="107">
        <f t="shared" si="15"/>
        <v>230.54000000000087</v>
      </c>
      <c r="H67" s="107">
        <f t="shared" si="15"/>
        <v>238.23999999999978</v>
      </c>
      <c r="I67" s="107">
        <f t="shared" si="15"/>
        <v>271.42000000000007</v>
      </c>
      <c r="J67" s="107">
        <f t="shared" si="15"/>
        <v>264.93999999999869</v>
      </c>
      <c r="K67" s="107">
        <f t="shared" si="15"/>
        <v>232.68000000000029</v>
      </c>
      <c r="L67" s="107">
        <f t="shared" si="15"/>
        <v>240.60000000000036</v>
      </c>
      <c r="M67" s="107">
        <f t="shared" si="15"/>
        <v>270.79999999999927</v>
      </c>
      <c r="N67" s="108"/>
      <c r="O67" s="108"/>
      <c r="P67" s="108"/>
      <c r="Q67" s="108"/>
      <c r="R67" s="109"/>
      <c r="S67" s="110"/>
      <c r="T67" s="284"/>
      <c r="U67" s="283"/>
      <c r="V67" s="299"/>
      <c r="W67" s="138"/>
      <c r="X67" s="135"/>
      <c r="Y67" s="135"/>
      <c r="Z67" s="135"/>
      <c r="AA67" s="135"/>
    </row>
    <row r="68" spans="1:28" ht="12.75" customHeight="1">
      <c r="A68" s="146">
        <v>42762</v>
      </c>
      <c r="B68" s="121" t="s">
        <v>18</v>
      </c>
      <c r="C68" s="161" t="s">
        <v>119</v>
      </c>
      <c r="D68" s="91" t="s">
        <v>99</v>
      </c>
      <c r="E68" s="13">
        <v>1698.73</v>
      </c>
      <c r="F68" s="13">
        <v>1738.32</v>
      </c>
      <c r="G68" s="13">
        <v>1751.92</v>
      </c>
      <c r="H68" s="13">
        <v>1739.45</v>
      </c>
      <c r="I68" s="13">
        <v>1704.56</v>
      </c>
      <c r="J68" s="13">
        <v>1701.08</v>
      </c>
      <c r="K68" s="13">
        <v>1730.6</v>
      </c>
      <c r="L68" s="13">
        <v>1757.33</v>
      </c>
      <c r="M68" s="13">
        <v>1761.77</v>
      </c>
      <c r="N68" s="99">
        <f>IF((M69=""),"",MAX(E70:M70))</f>
        <v>760.17999999999984</v>
      </c>
      <c r="O68" s="99">
        <f>IF(M69="","",MIN(E70:M70))</f>
        <v>670.96</v>
      </c>
      <c r="P68" s="99">
        <f>IF((M70=""),"",AVERAGE(E70:M70))</f>
        <v>719.75333333333322</v>
      </c>
      <c r="Q68" s="99">
        <f>IF((M69=""),"",STDEV(E70:M70))</f>
        <v>37.519900053174268</v>
      </c>
      <c r="R68" s="100">
        <f>IF((M69=""),"",(N68-O68)/(N68+O68)*100)</f>
        <v>6.2341909247173453</v>
      </c>
      <c r="S68" s="101" t="str">
        <f>IF(M69="","",IF(R68&lt;10,IF(P68&gt;645,IF(P68&lt;790,"Pass","Fail"),"Fail"),"Fail"))</f>
        <v>Pass</v>
      </c>
      <c r="T68" s="241">
        <v>1400</v>
      </c>
      <c r="U68" s="234"/>
      <c r="V68" s="293"/>
      <c r="W68" s="152">
        <v>645</v>
      </c>
      <c r="X68" s="153">
        <v>790</v>
      </c>
      <c r="Y68" s="153">
        <v>670</v>
      </c>
      <c r="Z68" s="153">
        <v>830</v>
      </c>
      <c r="AA68" s="153">
        <v>8.6999999999999993</v>
      </c>
      <c r="AB68" s="137">
        <v>10</v>
      </c>
    </row>
    <row r="69" spans="1:28" ht="15.75" customHeight="1">
      <c r="A69"/>
      <c r="B69" s="93"/>
      <c r="C69" s="162"/>
      <c r="D69" s="90" t="s">
        <v>100</v>
      </c>
      <c r="E69" s="13">
        <v>1320.19</v>
      </c>
      <c r="F69" s="13">
        <v>1392.88</v>
      </c>
      <c r="G69" s="13">
        <v>1416.44</v>
      </c>
      <c r="H69" s="13">
        <v>1391.87</v>
      </c>
      <c r="I69" s="13">
        <v>1325.11</v>
      </c>
      <c r="J69" s="13">
        <v>1320.99</v>
      </c>
      <c r="K69" s="13">
        <v>1385.26</v>
      </c>
      <c r="L69" s="13">
        <v>1409.39</v>
      </c>
      <c r="M69" s="13">
        <v>1382.74</v>
      </c>
      <c r="N69" s="99"/>
      <c r="O69" s="99"/>
      <c r="P69" s="99"/>
      <c r="Q69" s="99"/>
      <c r="R69" s="100"/>
      <c r="S69" s="101"/>
      <c r="T69" s="241"/>
      <c r="U69" s="234"/>
      <c r="V69" s="293"/>
      <c r="W69" s="138"/>
      <c r="X69" s="135"/>
      <c r="Y69" s="135"/>
      <c r="Z69" s="135"/>
      <c r="AA69" s="135"/>
    </row>
    <row r="70" spans="1:28" ht="25.5" customHeight="1">
      <c r="A70"/>
      <c r="B70" s="93"/>
      <c r="C70" s="162"/>
      <c r="D70" s="90" t="s">
        <v>120</v>
      </c>
      <c r="E70" s="29">
        <f t="shared" ref="E70:M70" si="16">IF(((E68="")*AND(E69="")),"",(E68-E69)*2)</f>
        <v>757.07999999999993</v>
      </c>
      <c r="F70" s="29">
        <f t="shared" si="16"/>
        <v>690.87999999999965</v>
      </c>
      <c r="G70" s="29">
        <f t="shared" si="16"/>
        <v>670.96</v>
      </c>
      <c r="H70" s="29">
        <f t="shared" si="16"/>
        <v>695.16000000000031</v>
      </c>
      <c r="I70" s="29">
        <f t="shared" si="16"/>
        <v>758.90000000000009</v>
      </c>
      <c r="J70" s="29">
        <f t="shared" si="16"/>
        <v>760.17999999999984</v>
      </c>
      <c r="K70" s="29">
        <f t="shared" si="16"/>
        <v>690.67999999999984</v>
      </c>
      <c r="L70" s="29">
        <f t="shared" si="16"/>
        <v>695.87999999999965</v>
      </c>
      <c r="M70" s="29">
        <f t="shared" si="16"/>
        <v>758.06</v>
      </c>
      <c r="N70" s="102"/>
      <c r="O70" s="102"/>
      <c r="P70" s="102"/>
      <c r="Q70" s="102"/>
      <c r="R70" s="103"/>
      <c r="S70" s="104"/>
      <c r="T70" s="282"/>
      <c r="U70" s="281"/>
      <c r="V70" s="294"/>
      <c r="W70" s="138"/>
      <c r="X70" s="135"/>
      <c r="Y70" s="135"/>
      <c r="Z70" s="135"/>
      <c r="AA70" s="135"/>
    </row>
    <row r="71" spans="1:28">
      <c r="A71" s="92">
        <v>42762</v>
      </c>
      <c r="B71" s="93" t="s">
        <v>18</v>
      </c>
      <c r="C71" s="162" t="s">
        <v>121</v>
      </c>
      <c r="D71" s="90" t="s">
        <v>99</v>
      </c>
      <c r="E71" s="13">
        <v>1398.13</v>
      </c>
      <c r="F71" s="13">
        <v>1519.23</v>
      </c>
      <c r="G71" s="13">
        <v>1564.24</v>
      </c>
      <c r="H71" s="13">
        <v>1517.01</v>
      </c>
      <c r="I71" s="13">
        <v>1426.15</v>
      </c>
      <c r="J71" s="13">
        <v>1388.44</v>
      </c>
      <c r="K71" s="13">
        <v>1508.51</v>
      </c>
      <c r="L71" s="13">
        <v>1539.63</v>
      </c>
      <c r="M71" s="13">
        <v>1487.47</v>
      </c>
      <c r="N71" s="94">
        <f>IF((M72=""),"",MAX(E73:M73))</f>
        <v>1075.2800000000002</v>
      </c>
      <c r="O71" s="94">
        <f>IF(M72="","",MIN(E73:M73))</f>
        <v>808.59999999999991</v>
      </c>
      <c r="P71" s="94">
        <f>IF((M73=""),"",AVERAGE(E73:M73))</f>
        <v>934.28888888888912</v>
      </c>
      <c r="Q71" s="94">
        <f>IF((M72=""),"",STDEV(E73:M73))</f>
        <v>97.315781922104563</v>
      </c>
      <c r="R71" s="94">
        <f>IF((M72=""),"",(N71-O71)/(N71+O71)*100)</f>
        <v>14.15589103339917</v>
      </c>
      <c r="S71" s="96" t="str">
        <f>IF(M72="","",IF(R71&lt;15,IF(P71&gt;850,IF(P71&lt;970,"Pass","Fail"),"Fail"),"Fail"))</f>
        <v>Pass</v>
      </c>
      <c r="T71" s="237">
        <v>1400</v>
      </c>
      <c r="U71" s="254"/>
      <c r="V71" s="295"/>
      <c r="W71" s="138">
        <v>850</v>
      </c>
      <c r="X71" s="135">
        <v>970</v>
      </c>
      <c r="Y71" s="135">
        <v>710</v>
      </c>
      <c r="Z71" s="135">
        <v>910</v>
      </c>
      <c r="AA71" s="135">
        <v>14.5</v>
      </c>
      <c r="AB71" s="148">
        <v>17</v>
      </c>
    </row>
    <row r="72" spans="1:28" ht="15.75" customHeight="1">
      <c r="A72"/>
      <c r="B72" s="93"/>
      <c r="C72" s="162"/>
      <c r="D72" s="90" t="s">
        <v>100</v>
      </c>
      <c r="E72" s="13">
        <v>860.49</v>
      </c>
      <c r="F72" s="13">
        <v>1083.6600000000001</v>
      </c>
      <c r="G72" s="13">
        <v>1159.94</v>
      </c>
      <c r="H72" s="13">
        <v>1084.29</v>
      </c>
      <c r="I72" s="13">
        <v>921.62</v>
      </c>
      <c r="J72" s="13">
        <v>868.29</v>
      </c>
      <c r="K72" s="13">
        <v>1074.06</v>
      </c>
      <c r="L72" s="13">
        <v>1107.96</v>
      </c>
      <c r="M72" s="13">
        <v>984.2</v>
      </c>
      <c r="N72" s="99"/>
      <c r="O72" s="99"/>
      <c r="P72" s="99"/>
      <c r="Q72" s="99"/>
      <c r="R72" s="100"/>
      <c r="S72" s="101"/>
      <c r="T72" s="241"/>
      <c r="U72" s="234"/>
      <c r="V72" s="293"/>
      <c r="W72" s="138"/>
      <c r="X72" s="135"/>
      <c r="Y72" s="135"/>
      <c r="Z72" s="135"/>
      <c r="AA72" s="135"/>
    </row>
    <row r="73" spans="1:28" ht="25.5" customHeight="1">
      <c r="A73"/>
      <c r="B73" s="93"/>
      <c r="C73" s="162"/>
      <c r="D73" s="90" t="s">
        <v>120</v>
      </c>
      <c r="E73" s="29">
        <f t="shared" ref="E73:M73" si="17">IF(((E71="")*AND(E72="")),"",(E71-E72)*2)</f>
        <v>1075.2800000000002</v>
      </c>
      <c r="F73" s="29">
        <f t="shared" si="17"/>
        <v>871.13999999999987</v>
      </c>
      <c r="G73" s="29">
        <f t="shared" si="17"/>
        <v>808.59999999999991</v>
      </c>
      <c r="H73" s="29">
        <f t="shared" si="17"/>
        <v>865.44</v>
      </c>
      <c r="I73" s="29">
        <f t="shared" si="17"/>
        <v>1009.0600000000002</v>
      </c>
      <c r="J73" s="29">
        <f t="shared" si="17"/>
        <v>1040.3000000000002</v>
      </c>
      <c r="K73" s="29">
        <f t="shared" si="17"/>
        <v>868.90000000000009</v>
      </c>
      <c r="L73" s="29">
        <f t="shared" si="17"/>
        <v>863.34000000000015</v>
      </c>
      <c r="M73" s="29">
        <f t="shared" si="17"/>
        <v>1006.54</v>
      </c>
      <c r="N73" s="102"/>
      <c r="O73" s="102"/>
      <c r="P73" s="102"/>
      <c r="Q73" s="102"/>
      <c r="R73" s="103"/>
      <c r="S73" s="104"/>
      <c r="T73" s="282"/>
      <c r="U73" s="282"/>
      <c r="V73" s="296"/>
      <c r="W73" s="138"/>
      <c r="X73" s="135"/>
      <c r="Y73" s="135"/>
      <c r="Z73" s="135"/>
      <c r="AA73" s="135"/>
    </row>
    <row r="74" spans="1:28" ht="12.75" customHeight="1">
      <c r="A74" s="92">
        <v>42762</v>
      </c>
      <c r="B74" s="93" t="s">
        <v>18</v>
      </c>
      <c r="C74" s="162" t="s">
        <v>122</v>
      </c>
      <c r="D74" s="90" t="s">
        <v>99</v>
      </c>
      <c r="E74" s="13">
        <v>8451.1</v>
      </c>
      <c r="F74" s="13">
        <v>8269.86</v>
      </c>
      <c r="G74" s="13">
        <v>8258</v>
      </c>
      <c r="H74" s="13">
        <v>8303.76</v>
      </c>
      <c r="I74" s="13">
        <v>8502.7999999999993</v>
      </c>
      <c r="J74" s="13">
        <v>8111.57</v>
      </c>
      <c r="K74" s="13">
        <v>8249.25</v>
      </c>
      <c r="L74" s="13">
        <v>8261.81</v>
      </c>
      <c r="M74" s="13">
        <v>7921.06</v>
      </c>
      <c r="N74" s="99">
        <f>IF((M75=""),"",MAX(E76:M76))</f>
        <v>563.61999999999898</v>
      </c>
      <c r="O74" s="99">
        <f>IF(M75="","",MIN(E76:M76))</f>
        <v>510.68000000000029</v>
      </c>
      <c r="P74" s="99">
        <f>IF((M76=""),"",AVERAGE(E76:M76))</f>
        <v>530.28666666666686</v>
      </c>
      <c r="Q74" s="99">
        <f>IF((M75=""),"",STDEV(E76:M76))</f>
        <v>18.991105812985612</v>
      </c>
      <c r="R74" s="99">
        <f>IF((M75=""),"",(N74-O74)/(N74+O74)*100)</f>
        <v>4.9278600018615588</v>
      </c>
      <c r="S74" s="101" t="str">
        <f>IF(M75="","",IF(R74&lt;6.3,IF(P74&gt;490,IF(P74&lt;590,"Pass","Fail"),"Fail"),"Fail"))</f>
        <v>Pass</v>
      </c>
      <c r="T74" s="241">
        <v>1400</v>
      </c>
      <c r="U74" s="263"/>
      <c r="V74" s="297"/>
      <c r="W74" s="152">
        <v>490</v>
      </c>
      <c r="X74" s="153">
        <v>590</v>
      </c>
      <c r="Y74" s="153">
        <v>430</v>
      </c>
      <c r="Z74" s="153">
        <v>590</v>
      </c>
      <c r="AA74" s="137">
        <v>6.3</v>
      </c>
      <c r="AB74" s="137">
        <v>6.3</v>
      </c>
    </row>
    <row r="75" spans="1:28" ht="16.5" customHeight="1">
      <c r="A75"/>
      <c r="B75" s="93"/>
      <c r="C75" s="162"/>
      <c r="D75" s="90" t="s">
        <v>100</v>
      </c>
      <c r="E75" s="13">
        <v>8172.2</v>
      </c>
      <c r="F75" s="13">
        <v>8014.52</v>
      </c>
      <c r="G75" s="13">
        <v>8000.9</v>
      </c>
      <c r="H75" s="13">
        <v>8038.15</v>
      </c>
      <c r="I75" s="13">
        <v>8220.99</v>
      </c>
      <c r="J75" s="13">
        <v>7848.07</v>
      </c>
      <c r="K75" s="13">
        <v>7991.89</v>
      </c>
      <c r="L75" s="13">
        <v>8001.9</v>
      </c>
      <c r="M75" s="13">
        <v>7654.3</v>
      </c>
      <c r="N75" s="99"/>
      <c r="O75" s="99"/>
      <c r="P75" s="99"/>
      <c r="Q75" s="99"/>
      <c r="R75" s="100"/>
      <c r="S75" s="101"/>
      <c r="T75" s="241"/>
      <c r="U75" s="234"/>
      <c r="V75" s="293"/>
      <c r="W75" s="138"/>
      <c r="X75" s="135"/>
      <c r="Y75" s="135"/>
      <c r="Z75" s="135"/>
      <c r="AA75" s="135"/>
    </row>
    <row r="76" spans="1:28" ht="26.25" customHeight="1" thickBot="1">
      <c r="A76"/>
      <c r="B76" s="93"/>
      <c r="C76" s="162"/>
      <c r="D76" s="90" t="s">
        <v>120</v>
      </c>
      <c r="E76" s="29">
        <f t="shared" ref="E76:M76" si="18">IF(((E74="")*AND(E75="")),"",(E74-E75)*2)</f>
        <v>557.80000000000109</v>
      </c>
      <c r="F76" s="29">
        <f t="shared" si="18"/>
        <v>510.68000000000029</v>
      </c>
      <c r="G76" s="29">
        <f t="shared" si="18"/>
        <v>514.20000000000073</v>
      </c>
      <c r="H76" s="29">
        <f t="shared" si="18"/>
        <v>531.22000000000116</v>
      </c>
      <c r="I76" s="29">
        <f t="shared" si="18"/>
        <v>563.61999999999898</v>
      </c>
      <c r="J76" s="29">
        <f t="shared" si="18"/>
        <v>527</v>
      </c>
      <c r="K76" s="29">
        <f t="shared" si="18"/>
        <v>514.71999999999935</v>
      </c>
      <c r="L76" s="29">
        <f t="shared" si="18"/>
        <v>519.81999999999971</v>
      </c>
      <c r="M76" s="29">
        <f t="shared" si="18"/>
        <v>533.52000000000044</v>
      </c>
      <c r="N76" s="102"/>
      <c r="O76" s="102"/>
      <c r="P76" s="102"/>
      <c r="Q76" s="102"/>
      <c r="R76" s="103"/>
      <c r="S76" s="104"/>
      <c r="T76" s="284"/>
      <c r="U76" s="234"/>
      <c r="V76" s="294"/>
      <c r="W76" s="138"/>
      <c r="X76" s="135"/>
      <c r="Y76" s="135"/>
      <c r="Z76" s="135"/>
      <c r="AA76" s="135"/>
    </row>
    <row r="77" spans="1:28" ht="12.75" customHeight="1">
      <c r="A77" s="92">
        <v>42762</v>
      </c>
      <c r="B77" s="93" t="s">
        <v>18</v>
      </c>
      <c r="C77" s="162" t="s">
        <v>123</v>
      </c>
      <c r="D77" s="90" t="s">
        <v>99</v>
      </c>
      <c r="E77" s="13">
        <v>5111.28</v>
      </c>
      <c r="F77" s="13">
        <v>5053.8999999999996</v>
      </c>
      <c r="G77" s="13">
        <v>5044.13</v>
      </c>
      <c r="H77" s="13">
        <v>5059.82</v>
      </c>
      <c r="I77" s="13">
        <v>5216.9399999999996</v>
      </c>
      <c r="J77" s="13">
        <v>5081.1400000000003</v>
      </c>
      <c r="K77" s="13">
        <v>5059.96</v>
      </c>
      <c r="L77" s="13">
        <v>5081.46</v>
      </c>
      <c r="M77" s="13">
        <v>5341.28</v>
      </c>
      <c r="N77" s="94">
        <f>IF((M78=""),"",MAX(E79:M79))</f>
        <v>281.21999999999935</v>
      </c>
      <c r="O77" s="94">
        <f>IF(M78="","",MIN(E79:M79))</f>
        <v>223.60000000000036</v>
      </c>
      <c r="P77" s="94">
        <f>IF((M79=""),"",AVERAGE(E79:M79))</f>
        <v>250.26666666666603</v>
      </c>
      <c r="Q77" s="94">
        <f>IF((M78=""),"",STDEV(E79:M79))</f>
        <v>21.239552725987465</v>
      </c>
      <c r="R77" s="94">
        <f>IF((M78=""),"",(N77-O77)/(N77+O77)*100)</f>
        <v>11.413969335604575</v>
      </c>
      <c r="S77" s="96" t="str">
        <f>IF(M78="","",IF(R77&lt;15,IF(P77&gt;155,IF(P77&lt;315,"Pass","Fail"),"Fail"),"Fail"))</f>
        <v>Pass</v>
      </c>
      <c r="T77" s="242">
        <v>1400</v>
      </c>
      <c r="U77" s="241"/>
      <c r="V77" s="298"/>
      <c r="W77" s="138">
        <v>222</v>
      </c>
      <c r="X77" s="135">
        <v>340</v>
      </c>
      <c r="Y77" s="135">
        <v>155</v>
      </c>
      <c r="Z77" s="135">
        <v>315</v>
      </c>
      <c r="AA77" s="148">
        <v>15</v>
      </c>
      <c r="AB77" s="148">
        <v>15</v>
      </c>
    </row>
    <row r="78" spans="1:28" ht="15.75" customHeight="1">
      <c r="A78"/>
      <c r="B78" s="93"/>
      <c r="C78" s="162"/>
      <c r="D78" s="90" t="s">
        <v>100</v>
      </c>
      <c r="E78" s="13">
        <v>4977.82</v>
      </c>
      <c r="F78" s="13">
        <v>4939.1000000000004</v>
      </c>
      <c r="G78" s="13">
        <v>4932.33</v>
      </c>
      <c r="H78" s="13">
        <v>4942.5200000000004</v>
      </c>
      <c r="I78" s="13">
        <v>5081.2700000000004</v>
      </c>
      <c r="J78" s="13">
        <v>4947.8900000000003</v>
      </c>
      <c r="K78" s="13">
        <v>4942.6000000000004</v>
      </c>
      <c r="L78" s="13">
        <v>4959.51</v>
      </c>
      <c r="M78" s="13">
        <v>5200.67</v>
      </c>
      <c r="N78" s="99"/>
      <c r="O78" s="99"/>
      <c r="P78" s="99"/>
      <c r="Q78" s="99"/>
      <c r="R78" s="100"/>
      <c r="S78" s="101"/>
      <c r="T78" s="241"/>
      <c r="U78" s="234"/>
      <c r="V78" s="293"/>
      <c r="W78" s="138"/>
      <c r="X78" s="135"/>
      <c r="Y78" s="135"/>
      <c r="Z78" s="135"/>
      <c r="AA78" s="135"/>
    </row>
    <row r="79" spans="1:28" ht="26.25" customHeight="1" thickBot="1">
      <c r="A79"/>
      <c r="B79" s="105"/>
      <c r="C79" s="163"/>
      <c r="D79" s="106" t="s">
        <v>120</v>
      </c>
      <c r="E79" s="107">
        <f t="shared" ref="E79:M79" si="19">IF(((E77="")*AND(E78="")),"",(E77-E78)*2)</f>
        <v>266.92000000000007</v>
      </c>
      <c r="F79" s="107">
        <f t="shared" si="19"/>
        <v>229.59999999999854</v>
      </c>
      <c r="G79" s="107">
        <f t="shared" si="19"/>
        <v>223.60000000000036</v>
      </c>
      <c r="H79" s="107">
        <f t="shared" si="19"/>
        <v>234.59999999999854</v>
      </c>
      <c r="I79" s="107">
        <f t="shared" si="19"/>
        <v>271.33999999999833</v>
      </c>
      <c r="J79" s="107">
        <f t="shared" si="19"/>
        <v>266.5</v>
      </c>
      <c r="K79" s="107">
        <f t="shared" si="19"/>
        <v>234.71999999999935</v>
      </c>
      <c r="L79" s="107">
        <f t="shared" si="19"/>
        <v>243.89999999999964</v>
      </c>
      <c r="M79" s="107">
        <f t="shared" si="19"/>
        <v>281.21999999999935</v>
      </c>
      <c r="N79" s="108"/>
      <c r="O79" s="108"/>
      <c r="P79" s="108"/>
      <c r="Q79" s="108"/>
      <c r="R79" s="109"/>
      <c r="S79" s="110"/>
      <c r="T79" s="284"/>
      <c r="U79" s="283"/>
      <c r="V79" s="299"/>
      <c r="W79" s="138"/>
      <c r="X79" s="135"/>
      <c r="Y79" s="135"/>
      <c r="Z79" s="135"/>
      <c r="AA79" s="135"/>
    </row>
    <row r="80" spans="1:28" ht="13.5" customHeight="1">
      <c r="A80" s="92">
        <v>42768</v>
      </c>
      <c r="B80" s="93" t="s">
        <v>18</v>
      </c>
      <c r="C80" s="162" t="s">
        <v>119</v>
      </c>
      <c r="D80" s="90" t="s">
        <v>99</v>
      </c>
      <c r="E80" s="13">
        <v>2811.85</v>
      </c>
      <c r="F80" s="13">
        <v>2740.15</v>
      </c>
      <c r="G80" s="13">
        <v>2726.04</v>
      </c>
      <c r="H80" s="13">
        <v>2759.77</v>
      </c>
      <c r="I80" s="13">
        <v>2852.91</v>
      </c>
      <c r="J80" s="13">
        <v>2817.94</v>
      </c>
      <c r="K80" s="13">
        <v>2738.62</v>
      </c>
      <c r="L80" s="13">
        <v>2770.8</v>
      </c>
      <c r="M80" s="13">
        <v>2881.6</v>
      </c>
      <c r="N80" s="94">
        <f>IF((M81=""),"",MAX(E82:M82))</f>
        <v>819.77999999999975</v>
      </c>
      <c r="O80" s="94">
        <f>IF(M81="","",MIN(E82:M82))</f>
        <v>710.77999999999975</v>
      </c>
      <c r="P80" s="94">
        <f>IF((M82=""),"",AVERAGE(E82:M82))</f>
        <v>768.23111111111098</v>
      </c>
      <c r="Q80" s="94">
        <f>IF((M81=""),"",STDEV(E82:M82))</f>
        <v>45.599716129722111</v>
      </c>
      <c r="R80" s="95">
        <f>IF((M81=""),"",(N80-O80)/(N80+O80)*100)</f>
        <v>7.121576416475019</v>
      </c>
      <c r="S80" s="96" t="str">
        <f>IF(M81="","",IF(R80&lt;10,IF(P80&gt;645,IF(P80&lt;790,"Pass","Fail"),"Fail"),"Fail"))</f>
        <v>Pass</v>
      </c>
      <c r="T80" s="237">
        <v>1400</v>
      </c>
      <c r="U80" s="235"/>
      <c r="V80" s="300"/>
      <c r="W80" s="152">
        <v>645</v>
      </c>
      <c r="X80" s="153">
        <v>790</v>
      </c>
      <c r="Y80" s="153">
        <v>670</v>
      </c>
      <c r="Z80" s="153">
        <v>830</v>
      </c>
      <c r="AA80" s="153">
        <v>8.6999999999999993</v>
      </c>
      <c r="AB80" s="137">
        <v>10</v>
      </c>
    </row>
    <row r="81" spans="1:28" ht="15.75" customHeight="1">
      <c r="A81"/>
      <c r="B81" s="93"/>
      <c r="C81" s="162"/>
      <c r="D81" s="90" t="s">
        <v>100</v>
      </c>
      <c r="E81" s="13">
        <v>2402.83</v>
      </c>
      <c r="F81" s="13">
        <v>2372.19</v>
      </c>
      <c r="G81" s="13">
        <v>2370.65</v>
      </c>
      <c r="H81" s="13">
        <v>2392.63</v>
      </c>
      <c r="I81" s="13">
        <v>2448.17</v>
      </c>
      <c r="J81" s="13">
        <v>2408.0500000000002</v>
      </c>
      <c r="K81" s="13">
        <v>2371.37</v>
      </c>
      <c r="L81" s="13">
        <v>2402.5</v>
      </c>
      <c r="M81" s="13">
        <v>2474.25</v>
      </c>
      <c r="N81" s="99"/>
      <c r="O81" s="99"/>
      <c r="P81" s="99"/>
      <c r="Q81" s="99"/>
      <c r="R81" s="100"/>
      <c r="S81" s="101"/>
      <c r="T81" s="241"/>
      <c r="U81" s="234"/>
      <c r="V81" s="238"/>
      <c r="W81" s="138"/>
      <c r="X81" s="135"/>
      <c r="Y81" s="135"/>
      <c r="Z81" s="135"/>
      <c r="AA81" s="135"/>
    </row>
    <row r="82" spans="1:28" ht="25.5" customHeight="1">
      <c r="A82"/>
      <c r="B82" s="93"/>
      <c r="C82" s="162"/>
      <c r="D82" s="90" t="s">
        <v>120</v>
      </c>
      <c r="E82" s="29">
        <f t="shared" ref="E82:M82" si="20">IF(((E80="")*AND(E81="")),"",(E80-E81)*2)</f>
        <v>818.04</v>
      </c>
      <c r="F82" s="29">
        <f t="shared" si="20"/>
        <v>735.92000000000007</v>
      </c>
      <c r="G82" s="29">
        <f t="shared" si="20"/>
        <v>710.77999999999975</v>
      </c>
      <c r="H82" s="29">
        <f t="shared" si="20"/>
        <v>734.27999999999975</v>
      </c>
      <c r="I82" s="29">
        <f t="shared" si="20"/>
        <v>809.47999999999956</v>
      </c>
      <c r="J82" s="29">
        <f t="shared" si="20"/>
        <v>819.77999999999975</v>
      </c>
      <c r="K82" s="29">
        <f t="shared" si="20"/>
        <v>734.5</v>
      </c>
      <c r="L82" s="29">
        <f t="shared" si="20"/>
        <v>736.60000000000036</v>
      </c>
      <c r="M82" s="29">
        <f t="shared" si="20"/>
        <v>814.69999999999982</v>
      </c>
      <c r="N82" s="102"/>
      <c r="O82" s="102"/>
      <c r="P82" s="102"/>
      <c r="Q82" s="102"/>
      <c r="R82" s="103"/>
      <c r="S82" s="104"/>
      <c r="T82" s="282"/>
      <c r="U82" s="281"/>
      <c r="V82" s="285"/>
      <c r="W82" s="138"/>
      <c r="X82" s="135"/>
      <c r="Y82" s="135"/>
      <c r="Z82" s="135"/>
      <c r="AA82" s="135"/>
    </row>
    <row r="83" spans="1:28">
      <c r="A83" s="92">
        <v>42768</v>
      </c>
      <c r="B83" s="93" t="s">
        <v>18</v>
      </c>
      <c r="C83" s="162" t="s">
        <v>121</v>
      </c>
      <c r="D83" s="90" t="s">
        <v>99</v>
      </c>
      <c r="E83" s="13">
        <v>2819.45</v>
      </c>
      <c r="F83" s="13">
        <v>2750.12</v>
      </c>
      <c r="G83" s="13">
        <v>2737.43</v>
      </c>
      <c r="H83" s="13">
        <v>2771.05</v>
      </c>
      <c r="I83" s="13">
        <v>2862.65</v>
      </c>
      <c r="J83" s="13">
        <v>2826.05</v>
      </c>
      <c r="K83" s="13">
        <v>2749.02</v>
      </c>
      <c r="L83" s="13">
        <v>2781.05</v>
      </c>
      <c r="M83" s="13">
        <v>2889.26</v>
      </c>
      <c r="N83" s="94">
        <f>IF((M84=""),"",MAX(E85:M85))</f>
        <v>1002.3000000000002</v>
      </c>
      <c r="O83" s="94">
        <f>IF(M84="","",MIN(E85:M85))</f>
        <v>807.92000000000007</v>
      </c>
      <c r="P83" s="94">
        <f>IF((M85=""),"",AVERAGE(E85:M85))</f>
        <v>908.3711111111113</v>
      </c>
      <c r="Q83" s="94">
        <f>IF((M84=""),"",STDEV(E85:M85))</f>
        <v>76.297397145060472</v>
      </c>
      <c r="R83" s="94">
        <f>IF((M84=""),"",(N83-O83)/(N83+O83)*100)</f>
        <v>10.737921357625044</v>
      </c>
      <c r="S83" s="96" t="str">
        <f>IF(M84="","",IF(R83&lt;15,IF(P83&gt;850,IF(P83&lt;970,"Pass","Fail"),"Fail"),"Fail"))</f>
        <v>Pass</v>
      </c>
      <c r="T83" s="237">
        <v>1400</v>
      </c>
      <c r="U83" s="254"/>
      <c r="V83" s="295"/>
      <c r="W83" s="138">
        <v>850</v>
      </c>
      <c r="X83" s="135">
        <v>970</v>
      </c>
      <c r="Y83" s="135">
        <v>710</v>
      </c>
      <c r="Z83" s="135">
        <v>910</v>
      </c>
      <c r="AA83" s="135">
        <v>14.5</v>
      </c>
      <c r="AB83" s="148">
        <v>17</v>
      </c>
    </row>
    <row r="84" spans="1:28" ht="16.5" customHeight="1">
      <c r="A84"/>
      <c r="B84" s="93"/>
      <c r="C84" s="162"/>
      <c r="D84" s="90" t="s">
        <v>100</v>
      </c>
      <c r="E84" s="13">
        <v>2322.83</v>
      </c>
      <c r="F84" s="13">
        <v>2324.02</v>
      </c>
      <c r="G84" s="13">
        <v>2333.4699999999998</v>
      </c>
      <c r="H84" s="13">
        <v>2341.6999999999998</v>
      </c>
      <c r="I84" s="13">
        <v>2371.33</v>
      </c>
      <c r="J84" s="13">
        <v>2324.9</v>
      </c>
      <c r="K84" s="13">
        <v>2321.33</v>
      </c>
      <c r="L84" s="13">
        <v>2353.79</v>
      </c>
      <c r="M84" s="13">
        <v>2405.04</v>
      </c>
      <c r="N84" s="99"/>
      <c r="O84" s="99"/>
      <c r="P84" s="99"/>
      <c r="Q84" s="99"/>
      <c r="R84" s="100"/>
      <c r="S84" s="101"/>
      <c r="T84" s="241"/>
      <c r="U84" s="234"/>
      <c r="V84" s="238"/>
      <c r="W84" s="138"/>
      <c r="X84" s="135"/>
      <c r="Y84" s="135"/>
      <c r="Z84" s="135"/>
      <c r="AA84" s="135"/>
    </row>
    <row r="85" spans="1:28" ht="26.25" customHeight="1" thickBot="1">
      <c r="A85"/>
      <c r="B85" s="117"/>
      <c r="C85" s="165"/>
      <c r="D85" s="118" t="s">
        <v>120</v>
      </c>
      <c r="E85" s="107">
        <f t="shared" ref="E85:M85" si="21">IF(((E83="")*AND(E84="")),"",(E83-E84)*2)</f>
        <v>993.23999999999978</v>
      </c>
      <c r="F85" s="107">
        <f t="shared" si="21"/>
        <v>852.19999999999982</v>
      </c>
      <c r="G85" s="107">
        <f t="shared" si="21"/>
        <v>807.92000000000007</v>
      </c>
      <c r="H85" s="107">
        <f t="shared" si="21"/>
        <v>858.70000000000073</v>
      </c>
      <c r="I85" s="107">
        <f t="shared" si="21"/>
        <v>982.64000000000033</v>
      </c>
      <c r="J85" s="107">
        <f t="shared" si="21"/>
        <v>1002.3000000000002</v>
      </c>
      <c r="K85" s="107">
        <f t="shared" si="21"/>
        <v>855.38000000000011</v>
      </c>
      <c r="L85" s="107">
        <f t="shared" si="21"/>
        <v>854.52000000000044</v>
      </c>
      <c r="M85" s="107">
        <f t="shared" si="21"/>
        <v>968.44000000000051</v>
      </c>
      <c r="N85" s="99"/>
      <c r="O85" s="99"/>
      <c r="P85" s="99"/>
      <c r="Q85" s="99"/>
      <c r="R85" s="100"/>
      <c r="S85" s="101"/>
      <c r="T85" s="282"/>
      <c r="U85" s="281"/>
      <c r="V85" s="285"/>
      <c r="W85" s="138"/>
      <c r="X85" s="135"/>
      <c r="Y85" s="135"/>
      <c r="Z85" s="135"/>
      <c r="AA85" s="135"/>
    </row>
    <row r="86" spans="1:28" ht="12.75" customHeight="1">
      <c r="A86" s="92">
        <v>42768</v>
      </c>
      <c r="B86" s="93" t="s">
        <v>18</v>
      </c>
      <c r="C86" s="162" t="s">
        <v>122</v>
      </c>
      <c r="D86" s="90" t="s">
        <v>99</v>
      </c>
      <c r="E86" s="13">
        <v>4985.18</v>
      </c>
      <c r="F86" s="13">
        <v>4943.55</v>
      </c>
      <c r="G86" s="13">
        <v>4938.38</v>
      </c>
      <c r="H86" s="13">
        <v>4947.01</v>
      </c>
      <c r="I86" s="13">
        <v>5086.08</v>
      </c>
      <c r="J86" s="13">
        <v>4959.18</v>
      </c>
      <c r="K86" s="13">
        <v>4946.6499999999996</v>
      </c>
      <c r="L86" s="13">
        <v>4968.33</v>
      </c>
      <c r="M86" s="13">
        <v>5202.3999999999996</v>
      </c>
      <c r="N86" s="94">
        <f>IF((M87=""),"",MAX(E88:M88))</f>
        <v>552.43999999999869</v>
      </c>
      <c r="O86" s="94">
        <f>IF(M87="","",MIN(E88:M88))</f>
        <v>505.94000000000051</v>
      </c>
      <c r="P86" s="94">
        <f>IF((M88=""),"",AVERAGE(E88:M88))</f>
        <v>525.15555555555557</v>
      </c>
      <c r="Q86" s="94">
        <f>IF((M87=""),"",STDEV(E88:M88))</f>
        <v>14.535318289525595</v>
      </c>
      <c r="R86" s="94">
        <f>IF((M87=""),"",(N86-O86)/(N86+O86)*100)</f>
        <v>4.3935070579563309</v>
      </c>
      <c r="S86" s="96" t="str">
        <f>IF(M87="","",IF(R86&lt;6.3,IF(P86&gt;490,IF(P86&lt;590,"Pass","Fail"),"Fail"),"Fail"))</f>
        <v>Pass</v>
      </c>
      <c r="T86" s="237">
        <v>1400</v>
      </c>
      <c r="U86" s="145"/>
      <c r="V86" s="301"/>
      <c r="W86" s="152">
        <v>490</v>
      </c>
      <c r="X86" s="153">
        <v>590</v>
      </c>
      <c r="Y86" s="153">
        <v>430</v>
      </c>
      <c r="Z86" s="153">
        <v>590</v>
      </c>
      <c r="AA86" s="137">
        <v>6.3</v>
      </c>
      <c r="AB86" s="137">
        <v>6.3</v>
      </c>
    </row>
    <row r="87" spans="1:28" ht="15.75" customHeight="1">
      <c r="A87"/>
      <c r="B87" s="93"/>
      <c r="C87" s="162"/>
      <c r="D87" s="90" t="s">
        <v>100</v>
      </c>
      <c r="E87" s="13">
        <v>4719.07</v>
      </c>
      <c r="F87" s="13">
        <v>4683.25</v>
      </c>
      <c r="G87" s="13">
        <v>4685.41</v>
      </c>
      <c r="H87" s="13">
        <v>4688.8</v>
      </c>
      <c r="I87" s="13">
        <v>4829.49</v>
      </c>
      <c r="J87" s="13">
        <v>4688.8</v>
      </c>
      <c r="K87" s="13">
        <v>4687.3</v>
      </c>
      <c r="L87" s="13">
        <v>4705.26</v>
      </c>
      <c r="M87" s="13">
        <v>4926.18</v>
      </c>
      <c r="N87" s="99"/>
      <c r="O87" s="99"/>
      <c r="P87" s="99"/>
      <c r="Q87" s="99"/>
      <c r="R87" s="100"/>
      <c r="S87" s="101"/>
      <c r="T87" s="241"/>
      <c r="U87" s="234"/>
      <c r="V87" s="238"/>
      <c r="W87" s="138"/>
      <c r="X87" s="135"/>
      <c r="Y87" s="135"/>
      <c r="Z87" s="135"/>
      <c r="AA87" s="135"/>
    </row>
    <row r="88" spans="1:28" ht="25.5" customHeight="1">
      <c r="A88"/>
      <c r="B88" s="93"/>
      <c r="C88" s="162"/>
      <c r="D88" s="90" t="s">
        <v>120</v>
      </c>
      <c r="E88" s="29">
        <f t="shared" ref="E88:M88" si="22">IF(((E86="")*AND(E87="")),"",(E86-E87)*2)</f>
        <v>532.22000000000116</v>
      </c>
      <c r="F88" s="29">
        <f t="shared" si="22"/>
        <v>520.60000000000036</v>
      </c>
      <c r="G88" s="29">
        <f t="shared" si="22"/>
        <v>505.94000000000051</v>
      </c>
      <c r="H88" s="29">
        <f t="shared" si="22"/>
        <v>516.42000000000007</v>
      </c>
      <c r="I88" s="29">
        <f t="shared" si="22"/>
        <v>513.18000000000029</v>
      </c>
      <c r="J88" s="29">
        <f t="shared" si="22"/>
        <v>540.76000000000022</v>
      </c>
      <c r="K88" s="29">
        <f t="shared" si="22"/>
        <v>518.69999999999891</v>
      </c>
      <c r="L88" s="29">
        <f t="shared" si="22"/>
        <v>526.13999999999942</v>
      </c>
      <c r="M88" s="29">
        <f t="shared" si="22"/>
        <v>552.43999999999869</v>
      </c>
      <c r="N88" s="102"/>
      <c r="O88" s="102"/>
      <c r="P88" s="102"/>
      <c r="Q88" s="102"/>
      <c r="R88" s="103"/>
      <c r="S88" s="104"/>
      <c r="T88" s="282"/>
      <c r="U88" s="281"/>
      <c r="V88" s="285"/>
      <c r="W88" s="138"/>
      <c r="X88" s="135"/>
      <c r="Y88" s="135"/>
      <c r="Z88" s="135"/>
      <c r="AA88" s="135"/>
    </row>
    <row r="89" spans="1:28" ht="12.75" customHeight="1">
      <c r="A89" s="92">
        <v>42768</v>
      </c>
      <c r="B89" s="93" t="s">
        <v>18</v>
      </c>
      <c r="C89" s="162" t="s">
        <v>123</v>
      </c>
      <c r="D89" s="90" t="s">
        <v>99</v>
      </c>
      <c r="E89" s="13">
        <v>8178.48</v>
      </c>
      <c r="F89" s="13">
        <v>8022.24</v>
      </c>
      <c r="G89" s="13">
        <v>8009.35</v>
      </c>
      <c r="H89" s="13">
        <v>8048.13</v>
      </c>
      <c r="I89" s="13">
        <v>8235.84</v>
      </c>
      <c r="J89" s="13">
        <v>7857.6</v>
      </c>
      <c r="K89" s="13">
        <v>7999.56</v>
      </c>
      <c r="L89" s="13">
        <v>8008.35</v>
      </c>
      <c r="M89" s="13">
        <v>7652.15</v>
      </c>
      <c r="N89" s="94">
        <f>IF((M90=""),"",MAX(E91:M91))</f>
        <v>272.81999999999971</v>
      </c>
      <c r="O89" s="94">
        <f>IF(M90="","",MIN(E91:M91))</f>
        <v>231.94000000000051</v>
      </c>
      <c r="P89" s="94">
        <f>IF((M91=""),"",AVERAGE(E91:M91))</f>
        <v>251.21333333333314</v>
      </c>
      <c r="Q89" s="94">
        <f>IF((M90=""),"",STDEV(E91:M91))</f>
        <v>15.101883988429746</v>
      </c>
      <c r="R89" s="94">
        <f>IF((M90=""),"",(N89-O89)/(N89+O89)*100)</f>
        <v>8.0988984864092206</v>
      </c>
      <c r="S89" s="96" t="str">
        <f>IF(M90="","",IF(R89&lt;15,IF(P89&gt;155,IF(P89&lt;315,"Pass","Fail"),"Fail"),"Fail"))</f>
        <v>Pass</v>
      </c>
      <c r="T89" s="237">
        <v>1400</v>
      </c>
      <c r="U89" s="237"/>
      <c r="V89" s="301"/>
      <c r="W89" s="138">
        <v>222</v>
      </c>
      <c r="X89" s="135">
        <v>340</v>
      </c>
      <c r="Y89" s="135">
        <v>155</v>
      </c>
      <c r="Z89" s="135">
        <v>315</v>
      </c>
      <c r="AA89" s="148">
        <v>15</v>
      </c>
      <c r="AB89" s="148">
        <v>15</v>
      </c>
    </row>
    <row r="90" spans="1:28" ht="16.5" customHeight="1">
      <c r="A90"/>
      <c r="B90" s="93"/>
      <c r="C90" s="162"/>
      <c r="D90" s="90" t="s">
        <v>100</v>
      </c>
      <c r="E90" s="13">
        <v>8048.69</v>
      </c>
      <c r="F90" s="13">
        <v>7897.51</v>
      </c>
      <c r="G90" s="13">
        <v>7893.38</v>
      </c>
      <c r="H90" s="13">
        <v>7927.31</v>
      </c>
      <c r="I90" s="13">
        <v>8099.43</v>
      </c>
      <c r="J90" s="13">
        <v>7726.38</v>
      </c>
      <c r="K90" s="13">
        <v>7877.93</v>
      </c>
      <c r="L90" s="13">
        <v>7892.27</v>
      </c>
      <c r="M90" s="13">
        <v>7518.34</v>
      </c>
      <c r="N90" s="99"/>
      <c r="O90" s="99"/>
      <c r="P90" s="99"/>
      <c r="Q90" s="99"/>
      <c r="R90" s="100"/>
      <c r="S90" s="101"/>
      <c r="T90" s="241"/>
      <c r="U90" s="234"/>
      <c r="V90" s="238"/>
      <c r="W90" s="138"/>
      <c r="X90" s="135"/>
      <c r="Y90" s="135"/>
      <c r="Z90" s="135"/>
      <c r="AA90" s="135"/>
    </row>
    <row r="91" spans="1:28" ht="26.25" customHeight="1" thickBot="1">
      <c r="A91"/>
      <c r="B91" s="117"/>
      <c r="C91" s="165"/>
      <c r="D91" s="118" t="s">
        <v>120</v>
      </c>
      <c r="E91" s="119">
        <f t="shared" ref="E91:M91" si="23">IF(((E89="")*AND(E90="")),"",(E89-E90)*2)</f>
        <v>259.57999999999993</v>
      </c>
      <c r="F91" s="119">
        <f t="shared" si="23"/>
        <v>249.45999999999913</v>
      </c>
      <c r="G91" s="119">
        <f t="shared" si="23"/>
        <v>231.94000000000051</v>
      </c>
      <c r="H91" s="119">
        <f t="shared" si="23"/>
        <v>241.63999999999942</v>
      </c>
      <c r="I91" s="119">
        <f t="shared" si="23"/>
        <v>272.81999999999971</v>
      </c>
      <c r="J91" s="119">
        <f t="shared" si="23"/>
        <v>262.44000000000051</v>
      </c>
      <c r="K91" s="119">
        <f t="shared" si="23"/>
        <v>243.26000000000022</v>
      </c>
      <c r="L91" s="119">
        <f t="shared" si="23"/>
        <v>232.15999999999985</v>
      </c>
      <c r="M91" s="119">
        <f t="shared" si="23"/>
        <v>267.61999999999898</v>
      </c>
      <c r="N91" s="108"/>
      <c r="O91" s="108"/>
      <c r="P91" s="108"/>
      <c r="Q91" s="108"/>
      <c r="R91" s="109"/>
      <c r="S91" s="110"/>
      <c r="T91" s="284"/>
      <c r="U91" s="283"/>
      <c r="V91" s="286"/>
      <c r="W91" s="138"/>
      <c r="X91" s="135"/>
      <c r="Y91" s="135"/>
      <c r="Z91" s="135"/>
      <c r="AA91" s="135"/>
    </row>
    <row r="92" spans="1:28" ht="13.5" customHeight="1">
      <c r="A92" s="120">
        <v>42772</v>
      </c>
      <c r="B92" s="111" t="s">
        <v>18</v>
      </c>
      <c r="C92" s="164" t="s">
        <v>119</v>
      </c>
      <c r="D92" s="112" t="s">
        <v>99</v>
      </c>
      <c r="E92" s="13">
        <v>2402.59</v>
      </c>
      <c r="F92" s="13">
        <v>2372.0100000000002</v>
      </c>
      <c r="G92" s="13">
        <v>2370.4</v>
      </c>
      <c r="H92" s="13">
        <v>2393.06</v>
      </c>
      <c r="I92" s="13">
        <v>2448.6799999999998</v>
      </c>
      <c r="J92" s="13">
        <v>2409.44</v>
      </c>
      <c r="K92" s="13">
        <v>2370.73</v>
      </c>
      <c r="L92" s="13">
        <v>2401.6</v>
      </c>
      <c r="M92" s="13">
        <v>2474.9699999999998</v>
      </c>
      <c r="N92" s="113">
        <f>IF((M93=""),"",MAX(E94:M94))</f>
        <v>783.98</v>
      </c>
      <c r="O92" s="113">
        <f>IF(M93="","",MIN(E94:M94))</f>
        <v>681.88000000000011</v>
      </c>
      <c r="P92" s="113">
        <f>IF((M94=""),"",AVERAGE(E94:M94))</f>
        <v>731.70666666666671</v>
      </c>
      <c r="Q92" s="113">
        <f>IF((M93=""),"",STDEV(E94:M94))</f>
        <v>39.842760948508293</v>
      </c>
      <c r="R92" s="114">
        <f>IF((M93=""),"",(N92-O92)/(N92+O92)*100)</f>
        <v>6.9651944933349643</v>
      </c>
      <c r="S92" s="96" t="str">
        <f>IF(M93="","",IF(R92&lt;10,IF(P92&gt;645,IF(P92&lt;790,"Pass","Fail"),"Fail"),"Fail"))</f>
        <v>Pass</v>
      </c>
      <c r="T92" s="242">
        <v>1400</v>
      </c>
      <c r="U92" s="236"/>
      <c r="V92" s="302"/>
      <c r="W92" s="152">
        <v>645</v>
      </c>
      <c r="X92" s="153">
        <v>790</v>
      </c>
      <c r="Y92" s="153">
        <v>670</v>
      </c>
      <c r="Z92" s="153">
        <v>830</v>
      </c>
      <c r="AA92" s="153">
        <v>8.6999999999999993</v>
      </c>
      <c r="AB92" s="137">
        <v>10</v>
      </c>
    </row>
    <row r="93" spans="1:28" ht="16.5" customHeight="1">
      <c r="A93"/>
      <c r="B93" s="93"/>
      <c r="C93" s="162"/>
      <c r="D93" s="90" t="s">
        <v>100</v>
      </c>
      <c r="E93" s="13">
        <v>2022.55</v>
      </c>
      <c r="F93" s="13">
        <v>2022.64</v>
      </c>
      <c r="G93" s="13">
        <v>2029.46</v>
      </c>
      <c r="H93" s="13">
        <v>2038.51</v>
      </c>
      <c r="I93" s="13">
        <v>2060.6799999999998</v>
      </c>
      <c r="J93" s="13">
        <v>2017.45</v>
      </c>
      <c r="K93" s="13">
        <v>2017.87</v>
      </c>
      <c r="L93" s="13">
        <v>2051.54</v>
      </c>
      <c r="M93" s="13">
        <v>2090.1</v>
      </c>
      <c r="N93" s="99"/>
      <c r="O93" s="99"/>
      <c r="P93" s="99"/>
      <c r="Q93" s="99"/>
      <c r="R93" s="100"/>
      <c r="S93" s="101"/>
      <c r="T93" s="241"/>
      <c r="U93" s="234"/>
      <c r="V93" s="238"/>
      <c r="W93" s="138"/>
      <c r="X93" s="135"/>
      <c r="Y93" s="135"/>
      <c r="Z93" s="135"/>
      <c r="AA93" s="135"/>
    </row>
    <row r="94" spans="1:28" ht="26.25" customHeight="1" thickBot="1">
      <c r="A94"/>
      <c r="B94" s="93"/>
      <c r="C94" s="162"/>
      <c r="D94" s="90" t="s">
        <v>120</v>
      </c>
      <c r="E94" s="29">
        <f t="shared" ref="E94:M94" si="24">IF(((E92="")*AND(E93="")),"",(E92-E93)*2)</f>
        <v>760.08000000000038</v>
      </c>
      <c r="F94" s="29">
        <f t="shared" si="24"/>
        <v>698.74000000000024</v>
      </c>
      <c r="G94" s="29">
        <f t="shared" si="24"/>
        <v>681.88000000000011</v>
      </c>
      <c r="H94" s="29">
        <f t="shared" si="24"/>
        <v>709.09999999999991</v>
      </c>
      <c r="I94" s="29">
        <f t="shared" si="24"/>
        <v>776</v>
      </c>
      <c r="J94" s="29">
        <f t="shared" si="24"/>
        <v>783.98</v>
      </c>
      <c r="K94" s="29">
        <f t="shared" si="24"/>
        <v>705.72000000000025</v>
      </c>
      <c r="L94" s="29">
        <f t="shared" si="24"/>
        <v>700.11999999999989</v>
      </c>
      <c r="M94" s="29">
        <f t="shared" si="24"/>
        <v>769.73999999999978</v>
      </c>
      <c r="N94" s="102"/>
      <c r="O94" s="102"/>
      <c r="P94" s="102"/>
      <c r="Q94" s="102"/>
      <c r="R94" s="103"/>
      <c r="S94" s="104"/>
      <c r="T94" s="282"/>
      <c r="U94" s="281"/>
      <c r="V94" s="285"/>
      <c r="W94" s="138"/>
      <c r="X94" s="135"/>
      <c r="Y94" s="135"/>
      <c r="Z94" s="135"/>
      <c r="AA94" s="135"/>
    </row>
    <row r="95" spans="1:28">
      <c r="A95" s="120">
        <v>42772</v>
      </c>
      <c r="B95" s="93" t="s">
        <v>18</v>
      </c>
      <c r="C95" s="162" t="s">
        <v>121</v>
      </c>
      <c r="D95" s="90" t="s">
        <v>99</v>
      </c>
      <c r="E95" s="13">
        <v>2321.1799999999998</v>
      </c>
      <c r="F95" s="13">
        <v>2322.4299999999998</v>
      </c>
      <c r="G95" s="13">
        <v>2332.19</v>
      </c>
      <c r="H95" s="13">
        <v>2340.9499999999998</v>
      </c>
      <c r="I95" s="13">
        <v>2371.5</v>
      </c>
      <c r="J95" s="13">
        <v>2323.7199999999998</v>
      </c>
      <c r="K95" s="13">
        <v>2319.9699999999998</v>
      </c>
      <c r="L95" s="13">
        <v>2352.4899999999998</v>
      </c>
      <c r="M95" s="13">
        <v>2403.67</v>
      </c>
      <c r="N95" s="94">
        <f>IF((M96=""),"",MAX(E97:M97))</f>
        <v>970.99999999999955</v>
      </c>
      <c r="O95" s="94">
        <f>IF(M96="","",MIN(E97:M97))</f>
        <v>797.02</v>
      </c>
      <c r="P95" s="94">
        <f>IF((M97=""),"",AVERAGE(E97:M97))</f>
        <v>888.69555555555542</v>
      </c>
      <c r="Q95" s="94">
        <f>IF((M96=""),"",STDEV(E97:M97))</f>
        <v>69.728008560246678</v>
      </c>
      <c r="R95" s="94">
        <f>IF((M96=""),"",(N95-O95)/(N95+O95)*100)</f>
        <v>9.8403864209680663</v>
      </c>
      <c r="S95" s="96" t="str">
        <f>IF(M96="","",IF(R95&lt;15,IF(P95&gt;850,IF(P95&lt;970,"Pass","Fail"),"Fail"),"Fail"))</f>
        <v>Pass</v>
      </c>
      <c r="T95" s="237">
        <v>1400</v>
      </c>
      <c r="U95" s="254"/>
      <c r="V95" s="295"/>
      <c r="W95" s="138">
        <v>850</v>
      </c>
      <c r="X95" s="135">
        <v>970</v>
      </c>
      <c r="Y95" s="135">
        <v>710</v>
      </c>
      <c r="Z95" s="135">
        <v>910</v>
      </c>
      <c r="AA95" s="135">
        <v>14.5</v>
      </c>
      <c r="AB95" s="148">
        <v>17</v>
      </c>
    </row>
    <row r="96" spans="1:28" ht="16.5" customHeight="1">
      <c r="A96"/>
      <c r="B96" s="93"/>
      <c r="C96" s="162"/>
      <c r="D96" s="90" t="s">
        <v>100</v>
      </c>
      <c r="E96" s="13">
        <v>1835.68</v>
      </c>
      <c r="F96" s="13">
        <v>1902.59</v>
      </c>
      <c r="G96" s="13">
        <v>1933.68</v>
      </c>
      <c r="H96" s="13">
        <v>1920.95</v>
      </c>
      <c r="I96" s="13">
        <v>1897.49</v>
      </c>
      <c r="J96" s="13">
        <v>1842.31</v>
      </c>
      <c r="K96" s="13">
        <v>1902.1</v>
      </c>
      <c r="L96" s="13">
        <v>1930.59</v>
      </c>
      <c r="M96" s="13">
        <v>1923.58</v>
      </c>
      <c r="N96" s="99"/>
      <c r="O96" s="99"/>
      <c r="P96" s="99"/>
      <c r="Q96" s="99"/>
      <c r="R96" s="100"/>
      <c r="S96" s="101"/>
      <c r="T96" s="241"/>
      <c r="U96" s="234"/>
      <c r="V96" s="238"/>
      <c r="W96" s="138"/>
      <c r="X96" s="135"/>
      <c r="Y96" s="135"/>
      <c r="Z96" s="135"/>
      <c r="AA96" s="135"/>
    </row>
    <row r="97" spans="1:28" ht="26.25" customHeight="1">
      <c r="A97"/>
      <c r="B97" s="93"/>
      <c r="C97" s="162"/>
      <c r="D97" s="30" t="s">
        <v>120</v>
      </c>
      <c r="E97" s="29">
        <f t="shared" ref="E97:M97" si="25">IF(((E95="")*AND(E96="")),"",(E95-E96)*2)</f>
        <v>970.99999999999955</v>
      </c>
      <c r="F97" s="29">
        <f t="shared" si="25"/>
        <v>839.67999999999984</v>
      </c>
      <c r="G97" s="29">
        <f t="shared" si="25"/>
        <v>797.02</v>
      </c>
      <c r="H97" s="29">
        <f t="shared" si="25"/>
        <v>839.99999999999955</v>
      </c>
      <c r="I97" s="29">
        <f t="shared" si="25"/>
        <v>948.02</v>
      </c>
      <c r="J97" s="29">
        <f t="shared" si="25"/>
        <v>962.81999999999971</v>
      </c>
      <c r="K97" s="29">
        <f t="shared" si="25"/>
        <v>835.73999999999978</v>
      </c>
      <c r="L97" s="29">
        <f t="shared" si="25"/>
        <v>843.79999999999973</v>
      </c>
      <c r="M97" s="29">
        <f t="shared" si="25"/>
        <v>960.18000000000029</v>
      </c>
      <c r="N97" s="102"/>
      <c r="O97" s="102"/>
      <c r="P97" s="102"/>
      <c r="Q97" s="102"/>
      <c r="R97" s="103"/>
      <c r="S97" s="101"/>
      <c r="T97" s="282"/>
      <c r="U97" s="281"/>
      <c r="V97" s="285"/>
      <c r="W97" s="138"/>
      <c r="X97" s="135"/>
      <c r="Y97" s="135"/>
      <c r="Z97" s="135"/>
      <c r="AA97" s="135"/>
    </row>
    <row r="98" spans="1:28" ht="12.75" customHeight="1">
      <c r="A98" s="122">
        <v>42772</v>
      </c>
      <c r="B98" s="121" t="s">
        <v>18</v>
      </c>
      <c r="C98" s="161" t="s">
        <v>122</v>
      </c>
      <c r="D98" s="91" t="s">
        <v>99</v>
      </c>
      <c r="E98" s="13">
        <v>4728.21</v>
      </c>
      <c r="F98" s="13">
        <v>4691.37</v>
      </c>
      <c r="G98" s="13">
        <v>4692.95</v>
      </c>
      <c r="H98" s="13">
        <v>4695.01</v>
      </c>
      <c r="I98" s="13">
        <v>4835.3500000000004</v>
      </c>
      <c r="J98" s="13">
        <v>4701.04</v>
      </c>
      <c r="K98" s="13">
        <v>4693.8900000000003</v>
      </c>
      <c r="L98" s="13">
        <v>4718.97</v>
      </c>
      <c r="M98" s="13">
        <v>4931.2</v>
      </c>
      <c r="N98" s="94">
        <f>IF((M99=""),"",MAX(E100:M100))</f>
        <v>580.07999999999993</v>
      </c>
      <c r="O98" s="94">
        <f>IF(M99="","",MIN(E100:M100))</f>
        <v>530.3799999999992</v>
      </c>
      <c r="P98" s="94">
        <f>IF((M100=""),"",AVERAGE(E100:M100))</f>
        <v>554.38444444444451</v>
      </c>
      <c r="Q98" s="94">
        <f>IF((M99=""),"",STDEV(E100:M100))</f>
        <v>17.117464116444992</v>
      </c>
      <c r="R98" s="94">
        <f>IF((M99=""),"",(N98-O98)/(N98+O98)*100)</f>
        <v>4.4756227149110064</v>
      </c>
      <c r="S98" s="96" t="str">
        <f>IF(M99="","",IF(R98&lt;6.3,IF(P98&gt;490,IF(P98&lt;590,"Pass","Fail"),"Fail"),"Fail"))</f>
        <v>Pass</v>
      </c>
      <c r="T98" s="237">
        <v>1400</v>
      </c>
      <c r="U98" s="145"/>
      <c r="V98" s="301"/>
      <c r="W98" s="152">
        <v>490</v>
      </c>
      <c r="X98" s="153">
        <v>590</v>
      </c>
      <c r="Y98" s="153">
        <v>430</v>
      </c>
      <c r="Z98" s="153">
        <v>590</v>
      </c>
      <c r="AA98" s="137">
        <v>6.3</v>
      </c>
      <c r="AB98" s="137">
        <v>6.3</v>
      </c>
    </row>
    <row r="99" spans="1:28" ht="16.5" customHeight="1">
      <c r="A99"/>
      <c r="B99" s="93"/>
      <c r="C99" s="162"/>
      <c r="D99" s="90" t="s">
        <v>100</v>
      </c>
      <c r="E99" s="13">
        <v>4444.76</v>
      </c>
      <c r="F99" s="13">
        <v>4416</v>
      </c>
      <c r="G99" s="13">
        <v>4419.71</v>
      </c>
      <c r="H99" s="13">
        <v>4419.7</v>
      </c>
      <c r="I99" s="13">
        <v>4569.78</v>
      </c>
      <c r="J99" s="13">
        <v>4411</v>
      </c>
      <c r="K99" s="13">
        <v>4412.3500000000004</v>
      </c>
      <c r="L99" s="13">
        <v>4433.95</v>
      </c>
      <c r="M99" s="13">
        <v>4666.01</v>
      </c>
      <c r="N99" s="99"/>
      <c r="O99" s="99"/>
      <c r="P99" s="99"/>
      <c r="Q99" s="99"/>
      <c r="R99" s="100"/>
      <c r="S99" s="101"/>
      <c r="T99" s="241"/>
      <c r="U99" s="234"/>
      <c r="V99" s="238"/>
      <c r="W99" s="138"/>
      <c r="X99" s="135"/>
      <c r="Y99" s="135"/>
      <c r="Z99" s="135"/>
      <c r="AA99" s="135"/>
    </row>
    <row r="100" spans="1:28" ht="26.25" customHeight="1" thickBot="1">
      <c r="A100"/>
      <c r="B100" s="93"/>
      <c r="C100" s="162"/>
      <c r="D100" s="90" t="s">
        <v>120</v>
      </c>
      <c r="E100" s="29">
        <f t="shared" ref="E100:M100" si="26">IF(((E98="")*AND(E99="")),"",(E98-E99)*2)</f>
        <v>566.89999999999964</v>
      </c>
      <c r="F100" s="29">
        <f t="shared" si="26"/>
        <v>550.73999999999978</v>
      </c>
      <c r="G100" s="29">
        <f t="shared" si="26"/>
        <v>546.47999999999956</v>
      </c>
      <c r="H100" s="29">
        <f t="shared" si="26"/>
        <v>550.6200000000008</v>
      </c>
      <c r="I100" s="29">
        <f t="shared" si="26"/>
        <v>531.14000000000124</v>
      </c>
      <c r="J100" s="29">
        <f t="shared" si="26"/>
        <v>580.07999999999993</v>
      </c>
      <c r="K100" s="29">
        <f t="shared" si="26"/>
        <v>563.07999999999993</v>
      </c>
      <c r="L100" s="29">
        <f t="shared" si="26"/>
        <v>570.04000000000087</v>
      </c>
      <c r="M100" s="29">
        <f t="shared" si="26"/>
        <v>530.3799999999992</v>
      </c>
      <c r="N100" s="102"/>
      <c r="O100" s="102"/>
      <c r="P100" s="102"/>
      <c r="Q100" s="102"/>
      <c r="R100" s="103"/>
      <c r="S100" s="104"/>
      <c r="T100" s="282"/>
      <c r="U100" s="281"/>
      <c r="V100" s="285"/>
      <c r="W100" s="138"/>
      <c r="X100" s="135"/>
      <c r="Y100" s="135"/>
      <c r="Z100" s="135"/>
      <c r="AA100" s="135"/>
    </row>
    <row r="101" spans="1:28" ht="12.75" customHeight="1">
      <c r="A101" s="120">
        <v>42772</v>
      </c>
      <c r="B101" s="93" t="s">
        <v>18</v>
      </c>
      <c r="C101" s="162" t="s">
        <v>123</v>
      </c>
      <c r="D101" s="90" t="s">
        <v>99</v>
      </c>
      <c r="E101" s="13">
        <v>8058.33</v>
      </c>
      <c r="F101" s="13">
        <v>7911.02</v>
      </c>
      <c r="G101" s="13">
        <v>7900.22</v>
      </c>
      <c r="H101" s="13">
        <v>7931.42</v>
      </c>
      <c r="I101" s="13">
        <v>8109.98</v>
      </c>
      <c r="J101" s="13">
        <v>7731.48</v>
      </c>
      <c r="K101" s="13">
        <v>7889.08</v>
      </c>
      <c r="L101" s="13">
        <v>7898.09</v>
      </c>
      <c r="M101" s="13">
        <v>7529.25</v>
      </c>
      <c r="N101" s="94">
        <f>IF((M102=""),"",MAX(E103:M103))</f>
        <v>283.65999999999985</v>
      </c>
      <c r="O101" s="94">
        <f>IF(M102="","",MIN(E103:M103))</f>
        <v>243.60000000000036</v>
      </c>
      <c r="P101" s="94">
        <f>IF((M103=""),"",AVERAGE(E103:M103))</f>
        <v>262.91111111111138</v>
      </c>
      <c r="Q101" s="94">
        <f>IF((M102=""),"",STDEV(E103:M103))</f>
        <v>16.729791125745702</v>
      </c>
      <c r="R101" s="94">
        <f>IF((M102=""),"",(N101-O101)/(N101+O101)*100)</f>
        <v>7.5977696013351057</v>
      </c>
      <c r="S101" s="96" t="str">
        <f>IF(M102="","",IF(R101&lt;15,IF(P101&gt;155,IF(P101&lt;315,"Pass","Fail"),"Fail"),"Fail"))</f>
        <v>Pass</v>
      </c>
      <c r="T101" s="237">
        <v>1400</v>
      </c>
      <c r="U101" s="237"/>
      <c r="V101" s="301"/>
      <c r="W101" s="138">
        <v>222</v>
      </c>
      <c r="X101" s="135">
        <v>340</v>
      </c>
      <c r="Y101" s="135">
        <v>155</v>
      </c>
      <c r="Z101" s="135">
        <v>315</v>
      </c>
      <c r="AA101" s="148">
        <v>15</v>
      </c>
      <c r="AB101" s="148">
        <v>15</v>
      </c>
    </row>
    <row r="102" spans="1:28" ht="16.5" customHeight="1">
      <c r="A102"/>
      <c r="B102" s="93"/>
      <c r="C102" s="162"/>
      <c r="D102" s="90" t="s">
        <v>100</v>
      </c>
      <c r="E102" s="13">
        <v>7919.48</v>
      </c>
      <c r="F102" s="13">
        <v>7782.2</v>
      </c>
      <c r="G102" s="13">
        <v>7776.67</v>
      </c>
      <c r="H102" s="13">
        <v>7808.79</v>
      </c>
      <c r="I102" s="13">
        <v>7968.9</v>
      </c>
      <c r="J102" s="13">
        <v>7589.65</v>
      </c>
      <c r="K102" s="13">
        <v>7762.42</v>
      </c>
      <c r="L102" s="13">
        <v>7776.29</v>
      </c>
      <c r="M102" s="13">
        <v>7391.37</v>
      </c>
      <c r="N102" s="99"/>
      <c r="O102" s="99"/>
      <c r="P102" s="99"/>
      <c r="Q102" s="99"/>
      <c r="R102" s="100"/>
      <c r="S102" s="101"/>
      <c r="T102" s="241"/>
      <c r="U102" s="234"/>
      <c r="V102" s="238"/>
      <c r="W102" s="138"/>
      <c r="X102" s="135"/>
      <c r="Y102" s="135"/>
      <c r="Z102" s="135"/>
      <c r="AA102" s="135"/>
    </row>
    <row r="103" spans="1:28" ht="26.25" customHeight="1" thickBot="1">
      <c r="A103"/>
      <c r="B103" s="105"/>
      <c r="C103" s="163"/>
      <c r="D103" s="106" t="s">
        <v>120</v>
      </c>
      <c r="E103" s="107">
        <f t="shared" ref="E103:M103" si="27">IF(((E101="")*AND(E102="")),"",(E101-E102)*2)</f>
        <v>277.70000000000073</v>
      </c>
      <c r="F103" s="107">
        <f t="shared" si="27"/>
        <v>257.64000000000124</v>
      </c>
      <c r="G103" s="107">
        <f t="shared" si="27"/>
        <v>247.10000000000036</v>
      </c>
      <c r="H103" s="107">
        <f t="shared" si="27"/>
        <v>245.26000000000022</v>
      </c>
      <c r="I103" s="107">
        <f t="shared" si="27"/>
        <v>282.15999999999985</v>
      </c>
      <c r="J103" s="107">
        <f t="shared" si="27"/>
        <v>283.65999999999985</v>
      </c>
      <c r="K103" s="107">
        <f t="shared" si="27"/>
        <v>253.31999999999971</v>
      </c>
      <c r="L103" s="107">
        <f t="shared" si="27"/>
        <v>243.60000000000036</v>
      </c>
      <c r="M103" s="107">
        <f t="shared" si="27"/>
        <v>275.76000000000022</v>
      </c>
      <c r="N103" s="108"/>
      <c r="O103" s="108"/>
      <c r="P103" s="108"/>
      <c r="Q103" s="108"/>
      <c r="R103" s="109"/>
      <c r="S103" s="110"/>
      <c r="T103" s="284"/>
      <c r="U103" s="283"/>
      <c r="V103" s="286"/>
      <c r="W103" s="138"/>
      <c r="X103" s="135"/>
      <c r="Y103" s="135"/>
      <c r="Z103" s="135"/>
      <c r="AA103" s="135"/>
    </row>
    <row r="104" spans="1:28" ht="13.5" customHeight="1">
      <c r="A104" s="120">
        <v>42775</v>
      </c>
      <c r="B104" s="111" t="s">
        <v>18</v>
      </c>
      <c r="C104" s="164" t="s">
        <v>119</v>
      </c>
      <c r="D104" s="112" t="s">
        <v>99</v>
      </c>
      <c r="E104" s="13">
        <v>2020.03</v>
      </c>
      <c r="F104" s="13">
        <v>2020.68</v>
      </c>
      <c r="G104" s="13">
        <v>2026.98</v>
      </c>
      <c r="H104" s="13">
        <v>2036.84</v>
      </c>
      <c r="I104" s="13">
        <v>2058.3200000000002</v>
      </c>
      <c r="J104" s="13">
        <v>2015.24</v>
      </c>
      <c r="K104" s="13">
        <v>2015.55</v>
      </c>
      <c r="L104" s="13">
        <v>2049.85</v>
      </c>
      <c r="M104" s="13">
        <v>2088.86</v>
      </c>
      <c r="N104" s="113">
        <f>IF((M105=""),"",MAX(E106:M106))</f>
        <v>772.73999999999978</v>
      </c>
      <c r="O104" s="113">
        <f>IF(M105="","",MIN(E106:M106))</f>
        <v>669.30000000000018</v>
      </c>
      <c r="P104" s="113">
        <f>IF((M106=""),"",AVERAGE(E106:M106))</f>
        <v>722.18222222222221</v>
      </c>
      <c r="Q104" s="113">
        <f>IF((M105=""),"",STDEV(E106:M106))</f>
        <v>40.575527654541965</v>
      </c>
      <c r="R104" s="114">
        <f>IF((M105=""),"",(N104-O104)/(N104+O104)*100)</f>
        <v>7.1731713406007884</v>
      </c>
      <c r="S104" s="96" t="str">
        <f>IF(M105="","",IF(R104&lt;10,IF(P104&gt;645,IF(P104&lt;790,"Pass","Fail"),"Fail"),"Fail"))</f>
        <v>Pass</v>
      </c>
      <c r="T104" s="242">
        <v>1428</v>
      </c>
      <c r="U104" s="236"/>
      <c r="V104" s="302"/>
      <c r="W104" s="152">
        <v>645</v>
      </c>
      <c r="X104" s="153">
        <v>790</v>
      </c>
      <c r="Y104" s="153">
        <v>670</v>
      </c>
      <c r="Z104" s="153">
        <v>830</v>
      </c>
      <c r="AA104" s="153">
        <v>8.6999999999999993</v>
      </c>
      <c r="AB104" s="137">
        <v>10</v>
      </c>
    </row>
    <row r="105" spans="1:28" ht="15.75" customHeight="1">
      <c r="A105"/>
      <c r="B105" s="93"/>
      <c r="C105" s="162"/>
      <c r="D105" s="90" t="s">
        <v>100</v>
      </c>
      <c r="E105" s="13">
        <v>1633.66</v>
      </c>
      <c r="F105" s="13">
        <v>1673.41</v>
      </c>
      <c r="G105" s="13">
        <v>1692.33</v>
      </c>
      <c r="H105" s="13">
        <v>1691.09</v>
      </c>
      <c r="I105" s="13">
        <v>1680.47</v>
      </c>
      <c r="J105" s="13">
        <v>1632.72</v>
      </c>
      <c r="K105" s="13">
        <v>1669.22</v>
      </c>
      <c r="L105" s="13">
        <v>1701.84</v>
      </c>
      <c r="M105" s="13">
        <v>1707.79</v>
      </c>
      <c r="N105" s="99"/>
      <c r="O105" s="99"/>
      <c r="P105" s="99"/>
      <c r="Q105" s="99"/>
      <c r="R105" s="100"/>
      <c r="S105" s="101"/>
      <c r="T105" s="241"/>
      <c r="U105" s="234"/>
      <c r="V105" s="238"/>
      <c r="W105" s="138"/>
      <c r="X105" s="135"/>
      <c r="Y105" s="135"/>
      <c r="Z105" s="135"/>
      <c r="AA105" s="135"/>
    </row>
    <row r="106" spans="1:28" ht="25.5" customHeight="1">
      <c r="A106"/>
      <c r="B106" s="93"/>
      <c r="C106" s="162"/>
      <c r="D106" s="90" t="s">
        <v>120</v>
      </c>
      <c r="E106" s="29">
        <f t="shared" ref="E106:M106" si="28">IF(((E104="")*AND(E105="")),"",(E104-E105)*2)</f>
        <v>772.73999999999978</v>
      </c>
      <c r="F106" s="29">
        <f t="shared" si="28"/>
        <v>694.54</v>
      </c>
      <c r="G106" s="29">
        <f t="shared" si="28"/>
        <v>669.30000000000018</v>
      </c>
      <c r="H106" s="29">
        <f t="shared" si="28"/>
        <v>691.5</v>
      </c>
      <c r="I106" s="29">
        <f t="shared" si="28"/>
        <v>755.70000000000027</v>
      </c>
      <c r="J106" s="29">
        <f t="shared" si="28"/>
        <v>765.04</v>
      </c>
      <c r="K106" s="29">
        <f t="shared" si="28"/>
        <v>692.65999999999985</v>
      </c>
      <c r="L106" s="29">
        <f t="shared" si="28"/>
        <v>696.02</v>
      </c>
      <c r="M106" s="29">
        <f t="shared" si="28"/>
        <v>762.14000000000033</v>
      </c>
      <c r="N106" s="102"/>
      <c r="O106" s="102"/>
      <c r="P106" s="102"/>
      <c r="Q106" s="102"/>
      <c r="R106" s="103"/>
      <c r="S106" s="104"/>
      <c r="T106" s="282"/>
      <c r="U106" s="281"/>
      <c r="V106" s="285"/>
      <c r="W106" s="138"/>
      <c r="X106" s="135"/>
      <c r="Y106" s="135"/>
      <c r="Z106" s="135"/>
      <c r="AA106" s="135"/>
    </row>
    <row r="107" spans="1:28">
      <c r="A107" s="122">
        <v>42775</v>
      </c>
      <c r="B107" s="93" t="s">
        <v>18</v>
      </c>
      <c r="C107" s="162" t="s">
        <v>121</v>
      </c>
      <c r="D107" s="90" t="s">
        <v>99</v>
      </c>
      <c r="E107" s="13">
        <v>1832.11</v>
      </c>
      <c r="F107" s="13">
        <v>1898.48</v>
      </c>
      <c r="G107" s="13">
        <v>1929.64</v>
      </c>
      <c r="H107" s="13">
        <v>1916.68</v>
      </c>
      <c r="I107" s="13">
        <v>1893.07</v>
      </c>
      <c r="J107" s="13">
        <v>1838.1</v>
      </c>
      <c r="K107" s="13">
        <v>1897.98</v>
      </c>
      <c r="L107" s="13">
        <v>1925.66</v>
      </c>
      <c r="M107" s="13">
        <v>1920.25</v>
      </c>
      <c r="N107" s="94">
        <f>IF((M108=""),"",MAX(E109:M109))</f>
        <v>965.31999999999971</v>
      </c>
      <c r="O107" s="94">
        <f>IF(M108="","",MIN(E109:M109))</f>
        <v>783.42000000000007</v>
      </c>
      <c r="P107" s="94">
        <f>IF((M109=""),"",AVERAGE(E109:M109))</f>
        <v>874.15777777777782</v>
      </c>
      <c r="Q107" s="94">
        <f>IF((M108=""),"",STDEV(E109:M109))</f>
        <v>69.337619258555719</v>
      </c>
      <c r="R107" s="94">
        <f>IF((M108=""),"",(N107-O107)/(N107+O107)*100)</f>
        <v>10.401774992280137</v>
      </c>
      <c r="S107" s="96" t="str">
        <f>IF(M108="","",IF(R107&lt;15,IF(P107&gt;850,IF(P107&lt;970,"Pass","Fail"),"Fail"),"Fail"))</f>
        <v>Pass</v>
      </c>
      <c r="T107" s="237">
        <v>1428</v>
      </c>
      <c r="U107" s="254"/>
      <c r="V107" s="295"/>
      <c r="W107" s="138">
        <v>850</v>
      </c>
      <c r="X107" s="135">
        <v>970</v>
      </c>
      <c r="Y107" s="135">
        <v>710</v>
      </c>
      <c r="Z107" s="135">
        <v>910</v>
      </c>
      <c r="AA107" s="135">
        <v>14.5</v>
      </c>
      <c r="AB107" s="148">
        <v>17</v>
      </c>
    </row>
    <row r="108" spans="1:28" ht="16.5" customHeight="1">
      <c r="A108"/>
      <c r="B108" s="93"/>
      <c r="C108" s="162"/>
      <c r="D108" s="90" t="s">
        <v>100</v>
      </c>
      <c r="E108" s="13">
        <v>1352.43</v>
      </c>
      <c r="F108" s="13">
        <v>1484.08</v>
      </c>
      <c r="G108" s="13">
        <v>1537.93</v>
      </c>
      <c r="H108" s="13">
        <v>1504.47</v>
      </c>
      <c r="I108" s="13">
        <v>1431.44</v>
      </c>
      <c r="J108" s="13">
        <v>1355.44</v>
      </c>
      <c r="K108" s="13">
        <v>1484.24</v>
      </c>
      <c r="L108" s="13">
        <v>1513.07</v>
      </c>
      <c r="M108" s="13">
        <v>1455.16</v>
      </c>
      <c r="N108" s="99"/>
      <c r="O108" s="99"/>
      <c r="P108" s="99"/>
      <c r="Q108" s="99"/>
      <c r="R108" s="100"/>
      <c r="S108" s="101"/>
      <c r="T108" s="241"/>
      <c r="U108" s="234"/>
      <c r="V108" s="238"/>
      <c r="W108" s="138"/>
      <c r="X108" s="135"/>
      <c r="Y108" s="135"/>
      <c r="Z108" s="135"/>
      <c r="AA108" s="135"/>
    </row>
    <row r="109" spans="1:28" ht="26.25" customHeight="1">
      <c r="A109"/>
      <c r="B109" s="93"/>
      <c r="C109" s="162"/>
      <c r="D109" s="30" t="s">
        <v>120</v>
      </c>
      <c r="E109" s="29">
        <f t="shared" ref="E109:M109" si="29">IF(((E107="")*AND(E108="")),"",(E107-E108)*2)</f>
        <v>959.35999999999967</v>
      </c>
      <c r="F109" s="29">
        <f t="shared" si="29"/>
        <v>828.80000000000018</v>
      </c>
      <c r="G109" s="29">
        <f t="shared" si="29"/>
        <v>783.42000000000007</v>
      </c>
      <c r="H109" s="29">
        <f t="shared" si="29"/>
        <v>824.42000000000007</v>
      </c>
      <c r="I109" s="29">
        <f t="shared" si="29"/>
        <v>923.25999999999976</v>
      </c>
      <c r="J109" s="29">
        <f t="shared" si="29"/>
        <v>965.31999999999971</v>
      </c>
      <c r="K109" s="29">
        <f t="shared" si="29"/>
        <v>827.48</v>
      </c>
      <c r="L109" s="29">
        <f t="shared" si="29"/>
        <v>825.18000000000029</v>
      </c>
      <c r="M109" s="29">
        <f t="shared" si="29"/>
        <v>930.17999999999984</v>
      </c>
      <c r="N109" s="102"/>
      <c r="O109" s="102"/>
      <c r="P109" s="102"/>
      <c r="Q109" s="102"/>
      <c r="R109" s="103"/>
      <c r="S109" s="101"/>
      <c r="T109" s="282"/>
      <c r="U109" s="281"/>
      <c r="V109" s="285"/>
      <c r="W109" s="138"/>
      <c r="X109" s="135"/>
      <c r="Y109" s="135"/>
      <c r="Z109" s="135"/>
      <c r="AA109" s="135"/>
    </row>
    <row r="110" spans="1:28" ht="12.75" customHeight="1">
      <c r="A110" s="122">
        <v>42775</v>
      </c>
      <c r="B110" s="121" t="s">
        <v>18</v>
      </c>
      <c r="C110" s="161" t="s">
        <v>122</v>
      </c>
      <c r="D110" s="91" t="s">
        <v>99</v>
      </c>
      <c r="E110" s="13">
        <v>4453.49</v>
      </c>
      <c r="F110" s="13">
        <v>4417.51</v>
      </c>
      <c r="G110" s="13">
        <v>4428.3100000000004</v>
      </c>
      <c r="H110" s="13">
        <v>4424.59</v>
      </c>
      <c r="I110" s="13">
        <v>4575.87</v>
      </c>
      <c r="J110" s="13">
        <v>4424.34</v>
      </c>
      <c r="K110" s="13">
        <v>4420.1099999999997</v>
      </c>
      <c r="L110" s="13">
        <v>4443.6099999999997</v>
      </c>
      <c r="M110" s="13">
        <v>4673.74</v>
      </c>
      <c r="N110" s="94">
        <f>IF((M111=""),"",MAX(E112:M112))</f>
        <v>574.22000000000116</v>
      </c>
      <c r="O110" s="94">
        <f>IF(M111="","",MIN(E112:M112))</f>
        <v>540.89999999999964</v>
      </c>
      <c r="P110" s="94">
        <f>IF((M112=""),"",AVERAGE(E112:M112))</f>
        <v>558.74888888888904</v>
      </c>
      <c r="Q110" s="94">
        <f>IF((M111=""),"",STDEV(E112:M112))</f>
        <v>10.479179887334649</v>
      </c>
      <c r="R110" s="94">
        <f>IF((M111=""),"",(N110-O110)/(N110+O110)*100)</f>
        <v>2.9880192266304526</v>
      </c>
      <c r="S110" s="96" t="str">
        <f>IF(M111="","",IF(R110&lt;6.3,IF(P110&gt;490,IF(P110&lt;590,"Pass","Fail"),"Fail"),"Fail"))</f>
        <v>Pass</v>
      </c>
      <c r="T110" s="237">
        <v>1428</v>
      </c>
      <c r="U110" s="145"/>
      <c r="V110" s="301"/>
      <c r="W110" s="152">
        <v>490</v>
      </c>
      <c r="X110" s="153">
        <v>590</v>
      </c>
      <c r="Y110" s="153">
        <v>430</v>
      </c>
      <c r="Z110" s="153">
        <v>590</v>
      </c>
      <c r="AA110" s="137">
        <v>6.3</v>
      </c>
      <c r="AB110" s="137">
        <v>6.3</v>
      </c>
    </row>
    <row r="111" spans="1:28" ht="15.75" customHeight="1">
      <c r="A111"/>
      <c r="B111" s="93"/>
      <c r="C111" s="162"/>
      <c r="D111" s="90" t="s">
        <v>100</v>
      </c>
      <c r="E111" s="13">
        <v>4176.76</v>
      </c>
      <c r="F111" s="13">
        <v>4140.4799999999996</v>
      </c>
      <c r="G111" s="13">
        <v>4154.24</v>
      </c>
      <c r="H111" s="13">
        <v>4141.53</v>
      </c>
      <c r="I111" s="13">
        <v>4305.42</v>
      </c>
      <c r="J111" s="13">
        <v>4137.2299999999996</v>
      </c>
      <c r="K111" s="13">
        <v>4136.5600000000004</v>
      </c>
      <c r="L111" s="13">
        <v>4161.4399999999996</v>
      </c>
      <c r="M111" s="13">
        <v>4393.54</v>
      </c>
      <c r="N111" s="99"/>
      <c r="O111" s="99"/>
      <c r="P111" s="99"/>
      <c r="Q111" s="99"/>
      <c r="R111" s="100"/>
      <c r="S111" s="101"/>
      <c r="T111" s="241"/>
      <c r="U111" s="234"/>
      <c r="V111" s="238"/>
      <c r="W111" s="138"/>
      <c r="X111" s="135"/>
      <c r="Y111" s="135"/>
      <c r="Z111" s="135"/>
      <c r="AA111" s="135"/>
    </row>
    <row r="112" spans="1:28" ht="25.5" customHeight="1">
      <c r="A112"/>
      <c r="B112" s="93"/>
      <c r="C112" s="162"/>
      <c r="D112" s="90" t="s">
        <v>120</v>
      </c>
      <c r="E112" s="29">
        <f t="shared" ref="E112:M112" si="30">IF(((E110="")*AND(E111="")),"",(E110-E111)*2)</f>
        <v>553.45999999999913</v>
      </c>
      <c r="F112" s="29">
        <f t="shared" si="30"/>
        <v>554.06000000000131</v>
      </c>
      <c r="G112" s="29">
        <f t="shared" si="30"/>
        <v>548.14000000000124</v>
      </c>
      <c r="H112" s="29">
        <f t="shared" si="30"/>
        <v>566.1200000000008</v>
      </c>
      <c r="I112" s="29">
        <f t="shared" si="30"/>
        <v>540.89999999999964</v>
      </c>
      <c r="J112" s="29">
        <f t="shared" si="30"/>
        <v>574.22000000000116</v>
      </c>
      <c r="K112" s="29">
        <f t="shared" si="30"/>
        <v>567.09999999999854</v>
      </c>
      <c r="L112" s="29">
        <f t="shared" si="30"/>
        <v>564.34000000000015</v>
      </c>
      <c r="M112" s="29">
        <f t="shared" si="30"/>
        <v>560.39999999999964</v>
      </c>
      <c r="N112" s="102"/>
      <c r="O112" s="102"/>
      <c r="P112" s="102"/>
      <c r="Q112" s="102"/>
      <c r="R112" s="103"/>
      <c r="S112" s="104"/>
      <c r="T112" s="282"/>
      <c r="U112" s="281"/>
      <c r="V112" s="285"/>
      <c r="W112" s="138"/>
      <c r="X112" s="135"/>
      <c r="Y112" s="135"/>
      <c r="Z112" s="135"/>
      <c r="AA112" s="135"/>
    </row>
    <row r="113" spans="1:28" ht="12.75" customHeight="1">
      <c r="A113" s="122">
        <v>42775</v>
      </c>
      <c r="B113" s="93" t="s">
        <v>18</v>
      </c>
      <c r="C113" s="162" t="s">
        <v>123</v>
      </c>
      <c r="D113" s="90" t="s">
        <v>99</v>
      </c>
      <c r="E113" s="13">
        <v>7926.82</v>
      </c>
      <c r="F113" s="13">
        <v>7792.12</v>
      </c>
      <c r="G113" s="13">
        <v>7790.28</v>
      </c>
      <c r="H113" s="13">
        <v>7816.53</v>
      </c>
      <c r="I113" s="13">
        <v>7975.26</v>
      </c>
      <c r="J113" s="13">
        <v>7606.09</v>
      </c>
      <c r="K113" s="13">
        <v>7768.95</v>
      </c>
      <c r="L113" s="13">
        <v>7782.41</v>
      </c>
      <c r="M113" s="13">
        <v>7394.66</v>
      </c>
      <c r="N113" s="94">
        <f>IF((M114=""),"",MAX(E115:M115))</f>
        <v>297.44000000000051</v>
      </c>
      <c r="O113" s="94">
        <f>IF(M114="","",MIN(E115:M115))</f>
        <v>249.92000000000007</v>
      </c>
      <c r="P113" s="94">
        <f>IF((M115=""),"",AVERAGE(E115:M115))</f>
        <v>265.5733333333331</v>
      </c>
      <c r="Q113" s="94">
        <f>IF((M114=""),"",STDEV(E115:M115))</f>
        <v>14.434728954850323</v>
      </c>
      <c r="R113" s="94">
        <f>IF((M114=""),"",(N113-O113)/(N113+O113)*100)</f>
        <v>8.6816720257235431</v>
      </c>
      <c r="S113" s="96" t="str">
        <f>IF(M114="","",IF(R113&lt;15,IF(P113&gt;155,IF(P113&lt;315,"Pass","Fail"),"Fail"),"Fail"))</f>
        <v>Pass</v>
      </c>
      <c r="T113" s="237">
        <v>1428</v>
      </c>
      <c r="U113" s="237"/>
      <c r="V113" s="301"/>
      <c r="W113" s="138">
        <v>222</v>
      </c>
      <c r="X113" s="135">
        <v>340</v>
      </c>
      <c r="Y113" s="135">
        <v>155</v>
      </c>
      <c r="Z113" s="135">
        <v>315</v>
      </c>
      <c r="AA113" s="148">
        <v>15</v>
      </c>
      <c r="AB113" s="148">
        <v>15</v>
      </c>
    </row>
    <row r="114" spans="1:28" ht="16.5" customHeight="1">
      <c r="A114"/>
      <c r="B114" s="93"/>
      <c r="C114" s="162"/>
      <c r="D114" s="90" t="s">
        <v>100</v>
      </c>
      <c r="E114" s="13">
        <v>7792.37</v>
      </c>
      <c r="F114" s="13">
        <v>7662.69</v>
      </c>
      <c r="G114" s="13">
        <v>7663.43</v>
      </c>
      <c r="H114" s="13">
        <v>7691.57</v>
      </c>
      <c r="I114" s="13">
        <v>7841.8</v>
      </c>
      <c r="J114" s="13">
        <v>7457.37</v>
      </c>
      <c r="K114" s="13">
        <v>7641.57</v>
      </c>
      <c r="L114" s="13">
        <v>7650.1</v>
      </c>
      <c r="M114" s="13">
        <v>7257.14</v>
      </c>
      <c r="N114" s="99"/>
      <c r="O114" s="99"/>
      <c r="P114" s="99"/>
      <c r="Q114" s="99"/>
      <c r="R114" s="100"/>
      <c r="S114" s="101"/>
      <c r="T114" s="241"/>
      <c r="U114" s="234"/>
      <c r="V114" s="238"/>
      <c r="W114" s="138"/>
      <c r="X114" s="135"/>
      <c r="Y114" s="135"/>
      <c r="Z114" s="135"/>
      <c r="AA114" s="135"/>
    </row>
    <row r="115" spans="1:28" ht="26.25" customHeight="1" thickBot="1">
      <c r="A115"/>
      <c r="B115" s="105"/>
      <c r="C115" s="163"/>
      <c r="D115" s="106" t="s">
        <v>120</v>
      </c>
      <c r="E115" s="107">
        <f t="shared" ref="E115:M115" si="31">IF(((E113="")*AND(E114="")),"",(E113-E114)*2)</f>
        <v>268.89999999999964</v>
      </c>
      <c r="F115" s="107">
        <f t="shared" si="31"/>
        <v>258.86000000000058</v>
      </c>
      <c r="G115" s="107">
        <f t="shared" si="31"/>
        <v>253.69999999999891</v>
      </c>
      <c r="H115" s="107">
        <f t="shared" si="31"/>
        <v>249.92000000000007</v>
      </c>
      <c r="I115" s="107">
        <f t="shared" si="31"/>
        <v>266.92000000000007</v>
      </c>
      <c r="J115" s="107">
        <f t="shared" si="31"/>
        <v>297.44000000000051</v>
      </c>
      <c r="K115" s="107">
        <f t="shared" si="31"/>
        <v>254.76000000000022</v>
      </c>
      <c r="L115" s="107">
        <f t="shared" si="31"/>
        <v>264.61999999999898</v>
      </c>
      <c r="M115" s="107">
        <f t="shared" si="31"/>
        <v>275.03999999999905</v>
      </c>
      <c r="N115" s="108"/>
      <c r="O115" s="108"/>
      <c r="P115" s="108"/>
      <c r="Q115" s="108"/>
      <c r="R115" s="109"/>
      <c r="S115" s="110"/>
      <c r="T115" s="284"/>
      <c r="U115" s="283"/>
      <c r="V115" s="286"/>
      <c r="W115" s="138"/>
      <c r="X115" s="135"/>
      <c r="Y115" s="135"/>
      <c r="Z115" s="135"/>
      <c r="AA115" s="135"/>
    </row>
    <row r="116" spans="1:28" ht="13.5" customHeight="1">
      <c r="A116" s="120">
        <v>42779</v>
      </c>
      <c r="B116" s="111" t="s">
        <v>18</v>
      </c>
      <c r="C116" s="164" t="s">
        <v>119</v>
      </c>
      <c r="D116" s="112" t="s">
        <v>99</v>
      </c>
      <c r="E116" s="13">
        <v>1632.58</v>
      </c>
      <c r="F116" s="13">
        <v>1671.96</v>
      </c>
      <c r="G116" s="13">
        <v>1690.49</v>
      </c>
      <c r="H116" s="13">
        <v>1688.98</v>
      </c>
      <c r="I116" s="13">
        <v>1678.55</v>
      </c>
      <c r="J116" s="13">
        <v>1631.57</v>
      </c>
      <c r="K116" s="13">
        <v>1667.78</v>
      </c>
      <c r="L116" s="13">
        <v>1700.19</v>
      </c>
      <c r="M116" s="13">
        <v>1705.52</v>
      </c>
      <c r="N116" s="113">
        <f>IF((M117=""),"",MAX(E118:M118))</f>
        <v>770.42000000000007</v>
      </c>
      <c r="O116" s="113">
        <f>IF(M117="","",MIN(E118:M118))</f>
        <v>669.63999999999987</v>
      </c>
      <c r="P116" s="113">
        <f>IF((M118=""),"",AVERAGE(E118:M118))</f>
        <v>720.81333333333328</v>
      </c>
      <c r="Q116" s="113">
        <f>IF((M117=""),"",STDEV(E118:M118))</f>
        <v>40.770668378136662</v>
      </c>
      <c r="R116" s="114">
        <f>IF((M117=""),"",(N116-O116)/(N116+O116)*100)</f>
        <v>6.998319514464689</v>
      </c>
      <c r="S116" s="96" t="str">
        <f>IF(M117="","",IF(R116&lt;10,IF(P116&gt;645,IF(P116&lt;790,"Pass","Fail"),"Fail"),"Fail"))</f>
        <v>Pass</v>
      </c>
      <c r="T116" s="242">
        <v>1400</v>
      </c>
      <c r="U116" s="236"/>
      <c r="V116" s="302"/>
      <c r="W116" s="152">
        <v>645</v>
      </c>
      <c r="X116" s="153">
        <v>790</v>
      </c>
      <c r="Y116" s="153">
        <v>670</v>
      </c>
      <c r="Z116" s="153">
        <v>830</v>
      </c>
      <c r="AA116" s="153">
        <v>8.6999999999999993</v>
      </c>
      <c r="AB116" s="137">
        <v>10</v>
      </c>
    </row>
    <row r="117" spans="1:28" ht="15.75" customHeight="1">
      <c r="A117"/>
      <c r="B117" s="93"/>
      <c r="C117" s="162"/>
      <c r="D117" s="90" t="s">
        <v>100</v>
      </c>
      <c r="E117" s="13">
        <v>1252.42</v>
      </c>
      <c r="F117" s="13">
        <v>1327.58</v>
      </c>
      <c r="G117" s="13">
        <v>1355.67</v>
      </c>
      <c r="H117" s="13">
        <v>1341.97</v>
      </c>
      <c r="I117" s="13">
        <v>1295.71</v>
      </c>
      <c r="J117" s="13">
        <v>1246.3599999999999</v>
      </c>
      <c r="K117" s="13">
        <v>1320.73</v>
      </c>
      <c r="L117" s="13">
        <v>1355.61</v>
      </c>
      <c r="M117" s="13">
        <v>1327.91</v>
      </c>
      <c r="N117" s="99"/>
      <c r="O117" s="99"/>
      <c r="P117" s="99"/>
      <c r="Q117" s="99"/>
      <c r="R117" s="100"/>
      <c r="S117" s="101"/>
      <c r="T117" s="241"/>
      <c r="U117" s="234"/>
      <c r="V117" s="238"/>
      <c r="W117" s="138"/>
      <c r="X117" s="135"/>
      <c r="Y117" s="135"/>
      <c r="Z117" s="135"/>
      <c r="AA117" s="135"/>
    </row>
    <row r="118" spans="1:28" ht="25.5" customHeight="1">
      <c r="A118"/>
      <c r="B118" s="93"/>
      <c r="C118" s="162"/>
      <c r="D118" s="90" t="s">
        <v>120</v>
      </c>
      <c r="E118" s="29">
        <f t="shared" ref="E118:M118" si="32">IF(((E116="")*AND(E117="")),"",(E116-E117)*2)</f>
        <v>760.31999999999971</v>
      </c>
      <c r="F118" s="29">
        <f t="shared" si="32"/>
        <v>688.76000000000022</v>
      </c>
      <c r="G118" s="29">
        <f t="shared" si="32"/>
        <v>669.63999999999987</v>
      </c>
      <c r="H118" s="29">
        <f t="shared" si="32"/>
        <v>694.02</v>
      </c>
      <c r="I118" s="29">
        <f t="shared" si="32"/>
        <v>765.67999999999984</v>
      </c>
      <c r="J118" s="29">
        <f t="shared" si="32"/>
        <v>770.42000000000007</v>
      </c>
      <c r="K118" s="29">
        <f t="shared" si="32"/>
        <v>694.09999999999991</v>
      </c>
      <c r="L118" s="29">
        <f t="shared" si="32"/>
        <v>689.16000000000031</v>
      </c>
      <c r="M118" s="29">
        <f t="shared" si="32"/>
        <v>755.2199999999998</v>
      </c>
      <c r="N118" s="102"/>
      <c r="O118" s="102"/>
      <c r="P118" s="102"/>
      <c r="Q118" s="102"/>
      <c r="R118" s="103"/>
      <c r="S118" s="104"/>
      <c r="T118" s="282"/>
      <c r="U118" s="281"/>
      <c r="V118" s="285"/>
      <c r="W118" s="138"/>
      <c r="X118" s="135"/>
      <c r="Y118" s="135"/>
      <c r="Z118" s="135"/>
      <c r="AA118" s="135"/>
    </row>
    <row r="119" spans="1:28">
      <c r="A119" s="122">
        <v>42779</v>
      </c>
      <c r="B119" s="93" t="s">
        <v>18</v>
      </c>
      <c r="C119" s="162" t="s">
        <v>121</v>
      </c>
      <c r="D119" s="90" t="s">
        <v>99</v>
      </c>
      <c r="E119" s="13">
        <v>1351.51</v>
      </c>
      <c r="F119" s="13">
        <v>1483.21</v>
      </c>
      <c r="G119" s="13">
        <v>1537.39</v>
      </c>
      <c r="H119" s="13">
        <v>1504.01</v>
      </c>
      <c r="I119" s="13">
        <v>1431.4</v>
      </c>
      <c r="J119" s="13">
        <v>1354.94</v>
      </c>
      <c r="K119" s="13">
        <v>1483.32</v>
      </c>
      <c r="L119" s="13">
        <v>1512.3</v>
      </c>
      <c r="M119" s="13">
        <v>1455.75</v>
      </c>
      <c r="N119" s="94">
        <f>IF((M120=""),"",MAX(E121:M121))</f>
        <v>1055.5400000000002</v>
      </c>
      <c r="O119" s="94">
        <f>IF(M120="","",MIN(E121:M121))</f>
        <v>810.76000000000022</v>
      </c>
      <c r="P119" s="94">
        <f>IF((M121=""),"",AVERAGE(E121:M121))</f>
        <v>936.16222222222211</v>
      </c>
      <c r="Q119" s="94">
        <f>IF((M120=""),"",STDEV(E121:M121))</f>
        <v>94.441851127794521</v>
      </c>
      <c r="R119" s="94">
        <f>IF((M120=""),"",(N119-O119)/(N119+O119)*100)</f>
        <v>13.115790601725335</v>
      </c>
      <c r="S119" s="96" t="str">
        <f>IF(M120="","",IF(R119&lt;15,IF(P119&gt;850,IF(P119&lt;970,"Pass","Fail"),"Fail"),"Fail"))</f>
        <v>Pass</v>
      </c>
      <c r="T119" s="237">
        <v>1400</v>
      </c>
      <c r="U119" s="254"/>
      <c r="V119" s="295"/>
      <c r="W119" s="138">
        <v>850</v>
      </c>
      <c r="X119" s="135">
        <v>970</v>
      </c>
      <c r="Y119" s="135">
        <v>710</v>
      </c>
      <c r="Z119" s="135">
        <v>910</v>
      </c>
      <c r="AA119" s="135">
        <v>14.5</v>
      </c>
      <c r="AB119" s="148">
        <v>17</v>
      </c>
    </row>
    <row r="120" spans="1:28" ht="16.5" customHeight="1">
      <c r="A120"/>
      <c r="B120" s="93"/>
      <c r="C120" s="162"/>
      <c r="D120" s="90" t="s">
        <v>100</v>
      </c>
      <c r="E120" s="13">
        <v>827.21</v>
      </c>
      <c r="F120" s="13">
        <v>1045.67</v>
      </c>
      <c r="G120" s="13">
        <v>1132.01</v>
      </c>
      <c r="H120" s="13">
        <v>1070.53</v>
      </c>
      <c r="I120" s="13">
        <v>923.08</v>
      </c>
      <c r="J120" s="13">
        <v>827.17</v>
      </c>
      <c r="K120" s="13">
        <v>1043.8399999999999</v>
      </c>
      <c r="L120" s="13">
        <v>1080.24</v>
      </c>
      <c r="M120" s="13">
        <v>951.35</v>
      </c>
      <c r="N120" s="99"/>
      <c r="O120" s="99"/>
      <c r="P120" s="99"/>
      <c r="Q120" s="99"/>
      <c r="R120" s="100"/>
      <c r="S120" s="101"/>
      <c r="T120" s="241"/>
      <c r="U120" s="234"/>
      <c r="V120" s="238"/>
      <c r="W120" s="138"/>
      <c r="X120" s="135"/>
      <c r="Y120" s="135"/>
      <c r="Z120" s="135"/>
      <c r="AA120" s="135"/>
    </row>
    <row r="121" spans="1:28" ht="26.25" customHeight="1">
      <c r="A121"/>
      <c r="B121" s="93"/>
      <c r="C121" s="162"/>
      <c r="D121" s="30" t="s">
        <v>120</v>
      </c>
      <c r="E121" s="29">
        <f t="shared" ref="E121:M121" si="33">IF(((E119="")*AND(E120="")),"",(E119-E120)*2)</f>
        <v>1048.5999999999999</v>
      </c>
      <c r="F121" s="29">
        <f t="shared" si="33"/>
        <v>875.07999999999993</v>
      </c>
      <c r="G121" s="29">
        <f t="shared" si="33"/>
        <v>810.76000000000022</v>
      </c>
      <c r="H121" s="29">
        <f t="shared" si="33"/>
        <v>866.96</v>
      </c>
      <c r="I121" s="29">
        <f t="shared" si="33"/>
        <v>1016.6400000000001</v>
      </c>
      <c r="J121" s="29">
        <f t="shared" si="33"/>
        <v>1055.5400000000002</v>
      </c>
      <c r="K121" s="29">
        <f t="shared" si="33"/>
        <v>878.96</v>
      </c>
      <c r="L121" s="29">
        <f t="shared" si="33"/>
        <v>864.11999999999989</v>
      </c>
      <c r="M121" s="29">
        <f t="shared" si="33"/>
        <v>1008.8</v>
      </c>
      <c r="N121" s="102"/>
      <c r="O121" s="102"/>
      <c r="P121" s="102"/>
      <c r="Q121" s="102"/>
      <c r="R121" s="103"/>
      <c r="S121" s="101"/>
      <c r="T121" s="282"/>
      <c r="U121" s="281"/>
      <c r="V121" s="285"/>
      <c r="W121" s="138"/>
      <c r="X121" s="135"/>
      <c r="Y121" s="135"/>
      <c r="Z121" s="135"/>
      <c r="AA121" s="135"/>
    </row>
    <row r="122" spans="1:28" ht="12.75" customHeight="1">
      <c r="A122" s="122">
        <v>42779</v>
      </c>
      <c r="B122" s="121" t="s">
        <v>18</v>
      </c>
      <c r="C122" s="161" t="s">
        <v>122</v>
      </c>
      <c r="D122" s="91" t="s">
        <v>99</v>
      </c>
      <c r="E122" s="13">
        <v>4182.57</v>
      </c>
      <c r="F122" s="13">
        <v>4147.6000000000004</v>
      </c>
      <c r="G122" s="13">
        <v>4158</v>
      </c>
      <c r="H122" s="13">
        <v>4149.53</v>
      </c>
      <c r="I122" s="13">
        <v>4310.21</v>
      </c>
      <c r="J122" s="13">
        <v>4137.82</v>
      </c>
      <c r="K122" s="13">
        <v>4148.13</v>
      </c>
      <c r="L122" s="13">
        <v>4169.25</v>
      </c>
      <c r="M122" s="13">
        <v>4408.8599999999997</v>
      </c>
      <c r="N122" s="94">
        <f>IF((M123=""),"",MAX(E124:M124))</f>
        <v>565.36000000000058</v>
      </c>
      <c r="O122" s="94">
        <f>IF(M123="","",MIN(E124:M124))</f>
        <v>532.89999999999964</v>
      </c>
      <c r="P122" s="94">
        <f>IF((M124=""),"",AVERAGE(E124:M124))</f>
        <v>549.97999999999979</v>
      </c>
      <c r="Q122" s="94">
        <f>IF((M123=""),"",STDEV(E124:M124))</f>
        <v>11.657229516487245</v>
      </c>
      <c r="R122" s="94">
        <f>IF((M123=""),"",(N122-O122)/(N122+O122)*100)</f>
        <v>2.9555842878736307</v>
      </c>
      <c r="S122" s="96" t="str">
        <f>IF(M123="","",IF(R122&lt;6.3,IF(P122&gt;490,IF(P122&lt;590,"Pass","Fail"),"Fail"),"Fail"))</f>
        <v>Pass</v>
      </c>
      <c r="T122" s="237">
        <v>1400</v>
      </c>
      <c r="U122" s="145"/>
      <c r="V122" s="301"/>
      <c r="W122" s="152">
        <v>490</v>
      </c>
      <c r="X122" s="153">
        <v>590</v>
      </c>
      <c r="Y122" s="153">
        <v>430</v>
      </c>
      <c r="Z122" s="153">
        <v>590</v>
      </c>
      <c r="AA122" s="137">
        <v>6.3</v>
      </c>
      <c r="AB122" s="137">
        <v>6.3</v>
      </c>
    </row>
    <row r="123" spans="1:28" ht="15.75" customHeight="1">
      <c r="A123"/>
      <c r="B123" s="93"/>
      <c r="C123" s="162"/>
      <c r="D123" s="90" t="s">
        <v>100</v>
      </c>
      <c r="E123" s="13">
        <v>3909.67</v>
      </c>
      <c r="F123" s="13">
        <v>3864.92</v>
      </c>
      <c r="G123" s="13">
        <v>3886.75</v>
      </c>
      <c r="H123" s="13">
        <v>3874.98</v>
      </c>
      <c r="I123" s="13">
        <v>4043.76</v>
      </c>
      <c r="J123" s="13">
        <v>3867.58</v>
      </c>
      <c r="K123" s="13">
        <v>3866.56</v>
      </c>
      <c r="L123" s="13">
        <v>3896.16</v>
      </c>
      <c r="M123" s="13">
        <v>4126.68</v>
      </c>
      <c r="N123" s="99"/>
      <c r="O123" s="99"/>
      <c r="P123" s="99"/>
      <c r="Q123" s="99"/>
      <c r="R123" s="100"/>
      <c r="S123" s="101"/>
      <c r="T123" s="241"/>
      <c r="U123" s="234"/>
      <c r="V123" s="238"/>
      <c r="W123" s="138"/>
      <c r="X123" s="135"/>
      <c r="Y123" s="135"/>
      <c r="Z123" s="135"/>
      <c r="AA123" s="135"/>
    </row>
    <row r="124" spans="1:28" ht="25.5" customHeight="1">
      <c r="A124"/>
      <c r="B124" s="93"/>
      <c r="C124" s="162"/>
      <c r="D124" s="90" t="s">
        <v>120</v>
      </c>
      <c r="E124" s="29">
        <f t="shared" ref="E124:M124" si="34">IF(((E122="")*AND(E123="")),"",(E122-E123)*2)</f>
        <v>545.79999999999927</v>
      </c>
      <c r="F124" s="29">
        <f t="shared" si="34"/>
        <v>565.36000000000058</v>
      </c>
      <c r="G124" s="29">
        <f t="shared" si="34"/>
        <v>542.5</v>
      </c>
      <c r="H124" s="29">
        <f t="shared" si="34"/>
        <v>549.09999999999945</v>
      </c>
      <c r="I124" s="29">
        <f t="shared" si="34"/>
        <v>532.89999999999964</v>
      </c>
      <c r="J124" s="29">
        <f t="shared" si="34"/>
        <v>540.47999999999956</v>
      </c>
      <c r="K124" s="29">
        <f t="shared" si="34"/>
        <v>563.14000000000033</v>
      </c>
      <c r="L124" s="29">
        <f t="shared" si="34"/>
        <v>546.18000000000029</v>
      </c>
      <c r="M124" s="29">
        <f t="shared" si="34"/>
        <v>564.35999999999876</v>
      </c>
      <c r="N124" s="102"/>
      <c r="O124" s="102"/>
      <c r="P124" s="102"/>
      <c r="Q124" s="102"/>
      <c r="R124" s="103"/>
      <c r="S124" s="104"/>
      <c r="T124" s="282"/>
      <c r="U124" s="281"/>
      <c r="V124" s="285"/>
      <c r="W124" s="138"/>
      <c r="X124" s="135"/>
      <c r="Y124" s="135"/>
      <c r="Z124" s="135"/>
      <c r="AA124" s="135"/>
    </row>
    <row r="125" spans="1:28" ht="12.75" customHeight="1">
      <c r="A125" s="122">
        <v>42779</v>
      </c>
      <c r="B125" s="93" t="s">
        <v>18</v>
      </c>
      <c r="C125" s="162" t="s">
        <v>123</v>
      </c>
      <c r="D125" s="90" t="s">
        <v>99</v>
      </c>
      <c r="E125" s="13">
        <v>7798.35</v>
      </c>
      <c r="F125" s="13">
        <v>7671.94</v>
      </c>
      <c r="G125" s="13">
        <v>7674.37</v>
      </c>
      <c r="H125" s="13">
        <v>7697.11</v>
      </c>
      <c r="I125" s="13">
        <v>7848.12</v>
      </c>
      <c r="J125" s="13">
        <v>7460.29</v>
      </c>
      <c r="K125" s="13">
        <v>7650.67</v>
      </c>
      <c r="L125" s="13">
        <v>7664.51</v>
      </c>
      <c r="M125" s="13">
        <v>7268.71</v>
      </c>
      <c r="N125" s="94">
        <f>IF((M126=""),"",MAX(E127:M127))</f>
        <v>279.07999999999993</v>
      </c>
      <c r="O125" s="94">
        <f>IF(M126="","",MIN(E127:M127))</f>
        <v>244.07999999999993</v>
      </c>
      <c r="P125" s="94">
        <f>IF((M127=""),"",AVERAGE(E127:M127))</f>
        <v>261.20888888888879</v>
      </c>
      <c r="Q125" s="94">
        <f>IF((M126=""),"",STDEV(E127:M127))</f>
        <v>11.804537733902521</v>
      </c>
      <c r="R125" s="94">
        <f>IF((M126=""),"",(N125-O125)/(N125+O125)*100)</f>
        <v>6.6901139230828059</v>
      </c>
      <c r="S125" s="96" t="str">
        <f>IF(M126="","",IF(R125&lt;15,IF(P125&gt;155,IF(P125&lt;315,"Pass","Fail"),"Fail"),"Fail"))</f>
        <v>Pass</v>
      </c>
      <c r="T125" s="237">
        <v>1400</v>
      </c>
      <c r="U125" s="237"/>
      <c r="V125" s="301"/>
      <c r="W125" s="138">
        <v>222</v>
      </c>
      <c r="X125" s="135">
        <v>340</v>
      </c>
      <c r="Y125" s="135">
        <v>155</v>
      </c>
      <c r="Z125" s="135">
        <v>315</v>
      </c>
      <c r="AA125" s="148">
        <v>15</v>
      </c>
      <c r="AB125" s="148">
        <v>15</v>
      </c>
    </row>
    <row r="126" spans="1:28" ht="16.5" customHeight="1">
      <c r="A126"/>
      <c r="B126" s="93"/>
      <c r="C126" s="162"/>
      <c r="D126" s="90" t="s">
        <v>100</v>
      </c>
      <c r="E126" s="13">
        <v>7663.64</v>
      </c>
      <c r="F126" s="13">
        <v>7546.49</v>
      </c>
      <c r="G126" s="13">
        <v>7552.33</v>
      </c>
      <c r="H126" s="13">
        <v>7570.01</v>
      </c>
      <c r="I126" s="13">
        <v>7710.58</v>
      </c>
      <c r="J126" s="13">
        <v>7328.29</v>
      </c>
      <c r="K126" s="13">
        <v>7519.78</v>
      </c>
      <c r="L126" s="13">
        <v>7538.34</v>
      </c>
      <c r="M126" s="13">
        <v>7129.17</v>
      </c>
      <c r="N126" s="99"/>
      <c r="O126" s="99"/>
      <c r="P126" s="99"/>
      <c r="Q126" s="99"/>
      <c r="R126" s="100"/>
      <c r="S126" s="101"/>
      <c r="T126" s="241"/>
      <c r="U126" s="234"/>
      <c r="V126" s="238"/>
      <c r="W126" s="138"/>
      <c r="X126" s="135"/>
      <c r="Y126" s="135"/>
      <c r="Z126" s="135"/>
      <c r="AA126" s="135"/>
    </row>
    <row r="127" spans="1:28" ht="26.25" customHeight="1" thickBot="1">
      <c r="A127"/>
      <c r="B127" s="105"/>
      <c r="C127" s="163"/>
      <c r="D127" s="106" t="s">
        <v>120</v>
      </c>
      <c r="E127" s="107">
        <f t="shared" ref="E127:M127" si="35">IF(((E125="")*AND(E126="")),"",(E125-E126)*2)</f>
        <v>269.42000000000007</v>
      </c>
      <c r="F127" s="107">
        <f t="shared" si="35"/>
        <v>250.89999999999964</v>
      </c>
      <c r="G127" s="107">
        <f t="shared" si="35"/>
        <v>244.07999999999993</v>
      </c>
      <c r="H127" s="107">
        <f t="shared" si="35"/>
        <v>254.19999999999891</v>
      </c>
      <c r="I127" s="107">
        <f t="shared" si="35"/>
        <v>275.07999999999993</v>
      </c>
      <c r="J127" s="107">
        <f t="shared" si="35"/>
        <v>264</v>
      </c>
      <c r="K127" s="107">
        <f t="shared" si="35"/>
        <v>261.78000000000065</v>
      </c>
      <c r="L127" s="107">
        <f t="shared" si="35"/>
        <v>252.34000000000015</v>
      </c>
      <c r="M127" s="107">
        <f t="shared" si="35"/>
        <v>279.07999999999993</v>
      </c>
      <c r="N127" s="108"/>
      <c r="O127" s="108"/>
      <c r="P127" s="108"/>
      <c r="Q127" s="108"/>
      <c r="R127" s="109"/>
      <c r="S127" s="110"/>
      <c r="T127" s="284"/>
      <c r="U127" s="283"/>
      <c r="V127" s="286"/>
      <c r="W127" s="138"/>
      <c r="X127" s="135"/>
      <c r="Y127" s="135"/>
      <c r="Z127" s="135"/>
      <c r="AA127" s="135"/>
    </row>
    <row r="128" spans="1:28" ht="13.5" customHeight="1">
      <c r="A128" s="120">
        <v>42782</v>
      </c>
      <c r="B128" s="111" t="s">
        <v>18</v>
      </c>
      <c r="C128" s="164" t="s">
        <v>119</v>
      </c>
      <c r="D128" s="112" t="s">
        <v>99</v>
      </c>
      <c r="E128" s="13">
        <v>1252.73</v>
      </c>
      <c r="F128" s="13">
        <v>1328.8</v>
      </c>
      <c r="G128" s="13">
        <v>1355.47</v>
      </c>
      <c r="H128" s="13">
        <v>1341.57</v>
      </c>
      <c r="I128" s="13">
        <v>1296.78</v>
      </c>
      <c r="J128" s="13">
        <v>1245.74</v>
      </c>
      <c r="K128" s="13">
        <v>1321.83</v>
      </c>
      <c r="L128" s="13">
        <v>1354.71</v>
      </c>
      <c r="M128" s="13">
        <v>1328.21</v>
      </c>
      <c r="N128" s="113">
        <f>IF((M129=""),"",MAX(E130:M130))</f>
        <v>852.81999999999994</v>
      </c>
      <c r="O128" s="113">
        <f>IF(M129="","",MIN(E130:M130))</f>
        <v>740.82000000000016</v>
      </c>
      <c r="P128" s="113">
        <f>IF((M130=""),"",AVERAGE(E130:M130))</f>
        <v>802.83555555555552</v>
      </c>
      <c r="Q128" s="113">
        <f>IF((M129=""),"",STDEV(E130:M130))</f>
        <v>44.907728486062602</v>
      </c>
      <c r="R128" s="114">
        <f>IF((M129=""),"",(N128-O128)/(N128+O128)*100)</f>
        <v>7.0279360457819688</v>
      </c>
      <c r="S128" s="96" t="str">
        <f>IF(M129="","",IF(R128&lt;10,IF(P128&gt;645,IF(P128&lt;790,"Pass","Fail"),"Fail"),"Fail"))</f>
        <v>Fail</v>
      </c>
      <c r="T128" s="242">
        <v>1400</v>
      </c>
      <c r="U128" s="236"/>
      <c r="V128" s="302"/>
      <c r="W128" s="152">
        <v>645</v>
      </c>
      <c r="X128" s="153">
        <v>790</v>
      </c>
      <c r="Y128" s="153">
        <v>670</v>
      </c>
      <c r="Z128" s="153">
        <v>830</v>
      </c>
      <c r="AA128" s="153">
        <v>8.6999999999999993</v>
      </c>
      <c r="AB128" s="137">
        <v>10</v>
      </c>
    </row>
    <row r="129" spans="1:28" ht="15.75" customHeight="1">
      <c r="A129"/>
      <c r="B129" s="93"/>
      <c r="C129" s="162"/>
      <c r="D129" s="90" t="s">
        <v>100</v>
      </c>
      <c r="E129" s="13">
        <v>826.32</v>
      </c>
      <c r="F129" s="13">
        <v>940.99</v>
      </c>
      <c r="G129" s="13">
        <v>985.06</v>
      </c>
      <c r="H129" s="13">
        <v>956.97</v>
      </c>
      <c r="I129" s="13">
        <v>874.81</v>
      </c>
      <c r="J129" s="13">
        <v>820.17</v>
      </c>
      <c r="K129" s="13">
        <v>932.91</v>
      </c>
      <c r="L129" s="13">
        <v>971.28</v>
      </c>
      <c r="M129" s="13">
        <v>904.57</v>
      </c>
      <c r="N129" s="99"/>
      <c r="O129" s="99"/>
      <c r="P129" s="99"/>
      <c r="Q129" s="99"/>
      <c r="R129" s="100"/>
      <c r="S129" s="101"/>
      <c r="T129" s="241"/>
      <c r="U129" s="234"/>
      <c r="V129" s="238"/>
      <c r="W129" s="138"/>
      <c r="X129" s="135"/>
      <c r="Y129" s="135"/>
      <c r="Z129" s="135"/>
      <c r="AA129" s="135"/>
    </row>
    <row r="130" spans="1:28" ht="25.5" customHeight="1">
      <c r="A130"/>
      <c r="B130" s="93"/>
      <c r="C130" s="162"/>
      <c r="D130" s="90" t="s">
        <v>120</v>
      </c>
      <c r="E130" s="29">
        <f t="shared" ref="E130:M130" si="36">IF(((E128="")*AND(E129="")),"",(E128-E129)*2)</f>
        <v>852.81999999999994</v>
      </c>
      <c r="F130" s="29">
        <f t="shared" si="36"/>
        <v>775.61999999999989</v>
      </c>
      <c r="G130" s="29">
        <f t="shared" si="36"/>
        <v>740.82000000000016</v>
      </c>
      <c r="H130" s="29">
        <f t="shared" si="36"/>
        <v>769.19999999999982</v>
      </c>
      <c r="I130" s="29">
        <f t="shared" si="36"/>
        <v>843.94</v>
      </c>
      <c r="J130" s="29">
        <f t="shared" si="36"/>
        <v>851.1400000000001</v>
      </c>
      <c r="K130" s="29">
        <f t="shared" si="36"/>
        <v>777.83999999999992</v>
      </c>
      <c r="L130" s="29">
        <f t="shared" si="36"/>
        <v>766.86000000000013</v>
      </c>
      <c r="M130" s="29">
        <f t="shared" si="36"/>
        <v>847.28</v>
      </c>
      <c r="N130" s="102"/>
      <c r="O130" s="102"/>
      <c r="P130" s="102"/>
      <c r="Q130" s="102"/>
      <c r="R130" s="103"/>
      <c r="S130" s="104"/>
      <c r="T130" s="282"/>
      <c r="U130" s="281"/>
      <c r="V130" s="285"/>
      <c r="W130" s="138"/>
      <c r="X130" s="135"/>
      <c r="Y130" s="135"/>
      <c r="Z130" s="135"/>
      <c r="AA130" s="135"/>
    </row>
    <row r="131" spans="1:28">
      <c r="A131" s="122">
        <v>42782</v>
      </c>
      <c r="B131" s="93" t="s">
        <v>18</v>
      </c>
      <c r="C131" s="162" t="s">
        <v>121</v>
      </c>
      <c r="D131" s="90" t="s">
        <v>99</v>
      </c>
      <c r="E131" s="13">
        <v>2825</v>
      </c>
      <c r="F131" s="13">
        <v>2758.27</v>
      </c>
      <c r="G131" s="13">
        <v>2743.35</v>
      </c>
      <c r="H131" s="13">
        <v>2771.68</v>
      </c>
      <c r="I131" s="13">
        <v>2845.16</v>
      </c>
      <c r="J131" s="13">
        <v>2837.29</v>
      </c>
      <c r="K131" s="13">
        <v>2754.92</v>
      </c>
      <c r="L131" s="13">
        <v>2788.08</v>
      </c>
      <c r="M131" s="13">
        <v>2895.42</v>
      </c>
      <c r="N131" s="94">
        <f>IF((M132=""),"",MAX(E133:M133))</f>
        <v>999.55999999999949</v>
      </c>
      <c r="O131" s="94">
        <f>IF(M132="","",MIN(E133:M133))</f>
        <v>813.5</v>
      </c>
      <c r="P131" s="94">
        <f>IF((M133=""),"",AVERAGE(E133:M133))</f>
        <v>909.81555555555542</v>
      </c>
      <c r="Q131" s="94">
        <f>IF((M132=""),"",STDEV(E133:M133))</f>
        <v>73.00881712353555</v>
      </c>
      <c r="R131" s="94">
        <f>IF((M132=""),"",(N131-O131)/(N131+O131)*100)</f>
        <v>10.262208641743767</v>
      </c>
      <c r="S131" s="96" t="str">
        <f>IF(M132="","",IF(R131&lt;15,IF(P131&gt;850,IF(P131&lt;970,"Pass","Fail"),"Fail"),"Fail"))</f>
        <v>Pass</v>
      </c>
      <c r="T131" s="237">
        <v>1400</v>
      </c>
      <c r="U131" s="254"/>
      <c r="V131" s="295"/>
      <c r="W131" s="138">
        <v>850</v>
      </c>
      <c r="X131" s="135">
        <v>970</v>
      </c>
      <c r="Y131" s="135">
        <v>710</v>
      </c>
      <c r="Z131" s="135">
        <v>910</v>
      </c>
      <c r="AA131" s="135">
        <v>14.5</v>
      </c>
      <c r="AB131" s="148">
        <v>17</v>
      </c>
    </row>
    <row r="132" spans="1:28" ht="16.5" customHeight="1">
      <c r="A132"/>
      <c r="B132" s="93"/>
      <c r="C132" s="162"/>
      <c r="D132" s="90" t="s">
        <v>100</v>
      </c>
      <c r="E132" s="13">
        <v>2325.27</v>
      </c>
      <c r="F132" s="13">
        <v>2328.31</v>
      </c>
      <c r="G132" s="13">
        <v>2336.6</v>
      </c>
      <c r="H132" s="13">
        <v>2343.09</v>
      </c>
      <c r="I132" s="13">
        <v>2363.3000000000002</v>
      </c>
      <c r="J132" s="13">
        <v>2337.5100000000002</v>
      </c>
      <c r="K132" s="13">
        <v>2325.77</v>
      </c>
      <c r="L132" s="13">
        <v>2356.9899999999998</v>
      </c>
      <c r="M132" s="13">
        <v>2408.16</v>
      </c>
      <c r="N132" s="99"/>
      <c r="O132" s="99"/>
      <c r="P132" s="99"/>
      <c r="Q132" s="99"/>
      <c r="R132" s="100"/>
      <c r="S132" s="101"/>
      <c r="T132" s="241"/>
      <c r="U132" s="234"/>
      <c r="V132" s="238"/>
      <c r="W132" s="138"/>
      <c r="X132" s="135"/>
      <c r="Y132" s="135"/>
      <c r="Z132" s="135"/>
      <c r="AA132" s="135"/>
    </row>
    <row r="133" spans="1:28" ht="26.25" customHeight="1">
      <c r="A133"/>
      <c r="B133" s="93"/>
      <c r="C133" s="162"/>
      <c r="D133" s="30" t="s">
        <v>120</v>
      </c>
      <c r="E133" s="29">
        <f t="shared" ref="E133:M133" si="37">IF(((E131="")*AND(E132="")),"",(E131-E132)*2)</f>
        <v>999.46</v>
      </c>
      <c r="F133" s="29">
        <f t="shared" si="37"/>
        <v>859.92000000000007</v>
      </c>
      <c r="G133" s="29">
        <f t="shared" si="37"/>
        <v>813.5</v>
      </c>
      <c r="H133" s="29">
        <f t="shared" si="37"/>
        <v>857.17999999999938</v>
      </c>
      <c r="I133" s="29">
        <f t="shared" si="37"/>
        <v>963.71999999999935</v>
      </c>
      <c r="J133" s="29">
        <f t="shared" si="37"/>
        <v>999.55999999999949</v>
      </c>
      <c r="K133" s="29">
        <f t="shared" si="37"/>
        <v>858.30000000000018</v>
      </c>
      <c r="L133" s="29">
        <f t="shared" si="37"/>
        <v>862.18000000000029</v>
      </c>
      <c r="M133" s="29">
        <f t="shared" si="37"/>
        <v>974.52000000000044</v>
      </c>
      <c r="N133" s="102"/>
      <c r="O133" s="102"/>
      <c r="P133" s="102"/>
      <c r="Q133" s="102"/>
      <c r="R133" s="103"/>
      <c r="S133" s="101"/>
      <c r="T133" s="282"/>
      <c r="U133" s="281"/>
      <c r="V133" s="285"/>
      <c r="W133" s="138"/>
      <c r="X133" s="135"/>
      <c r="Y133" s="135"/>
      <c r="Z133" s="135"/>
      <c r="AA133" s="135"/>
    </row>
    <row r="134" spans="1:28" ht="12.75" customHeight="1">
      <c r="A134" s="122">
        <v>42782</v>
      </c>
      <c r="B134" s="121" t="s">
        <v>18</v>
      </c>
      <c r="C134" s="161" t="s">
        <v>122</v>
      </c>
      <c r="D134" s="91" t="s">
        <v>99</v>
      </c>
      <c r="E134" s="13">
        <v>3910.26</v>
      </c>
      <c r="F134" s="13">
        <v>3877.65</v>
      </c>
      <c r="G134" s="13">
        <v>3891.96</v>
      </c>
      <c r="H134" s="13">
        <v>3876.3</v>
      </c>
      <c r="I134" s="13">
        <v>4048.66</v>
      </c>
      <c r="J134" s="13">
        <v>3868.84</v>
      </c>
      <c r="K134" s="13">
        <v>3876.93</v>
      </c>
      <c r="L134" s="13">
        <v>3896.49</v>
      </c>
      <c r="M134" s="13">
        <v>4137.1400000000003</v>
      </c>
      <c r="N134" s="94">
        <f>IF((M135=""),"",MAX(E136:M136))</f>
        <v>561.54</v>
      </c>
      <c r="O134" s="94">
        <f>IF(M135="","",MIN(E136:M136))</f>
        <v>527.02000000000044</v>
      </c>
      <c r="P134" s="94">
        <f>IF((M136=""),"",AVERAGE(E136:M136))</f>
        <v>547.53333333333342</v>
      </c>
      <c r="Q134" s="94">
        <f>IF((M135=""),"",STDEV(E136:M136))</f>
        <v>11.720383952757114</v>
      </c>
      <c r="R134" s="94">
        <f>IF((M135=""),"",(N134-O134)/(N134+O134)*100)</f>
        <v>3.1711619019621806</v>
      </c>
      <c r="S134" s="96" t="str">
        <f>IF(M135="","",IF(R134&lt;6.3,IF(P134&gt;490,IF(P134&lt;590,"Pass","Fail"),"Fail"),"Fail"))</f>
        <v>Pass</v>
      </c>
      <c r="T134" s="237">
        <v>1400</v>
      </c>
      <c r="U134" s="145"/>
      <c r="V134" s="301"/>
      <c r="W134" s="152">
        <v>490</v>
      </c>
      <c r="X134" s="153">
        <v>590</v>
      </c>
      <c r="Y134" s="153">
        <v>430</v>
      </c>
      <c r="Z134" s="153">
        <v>590</v>
      </c>
      <c r="AA134" s="137">
        <v>6.3</v>
      </c>
      <c r="AB134" s="137">
        <v>6.3</v>
      </c>
    </row>
    <row r="135" spans="1:28" ht="15.75" customHeight="1">
      <c r="A135"/>
      <c r="B135" s="93"/>
      <c r="C135" s="162"/>
      <c r="D135" s="90" t="s">
        <v>100</v>
      </c>
      <c r="E135" s="13">
        <v>3641.21</v>
      </c>
      <c r="F135" s="13">
        <v>3599.21</v>
      </c>
      <c r="G135" s="13">
        <v>3628.45</v>
      </c>
      <c r="H135" s="13">
        <v>3603.86</v>
      </c>
      <c r="I135" s="13">
        <v>3780.34</v>
      </c>
      <c r="J135" s="13">
        <v>3588.07</v>
      </c>
      <c r="K135" s="13">
        <v>3597.31</v>
      </c>
      <c r="L135" s="13">
        <v>3619.66</v>
      </c>
      <c r="M135" s="13">
        <v>3862.22</v>
      </c>
      <c r="N135" s="99"/>
      <c r="O135" s="99"/>
      <c r="P135" s="99"/>
      <c r="Q135" s="99"/>
      <c r="R135" s="100"/>
      <c r="S135" s="101"/>
      <c r="T135" s="241"/>
      <c r="U135" s="234"/>
      <c r="V135" s="238"/>
      <c r="W135" s="138"/>
      <c r="X135" s="135"/>
      <c r="Y135" s="135"/>
      <c r="Z135" s="135"/>
      <c r="AA135" s="135"/>
    </row>
    <row r="136" spans="1:28" ht="25.5" customHeight="1">
      <c r="A136"/>
      <c r="B136" s="93"/>
      <c r="C136" s="162"/>
      <c r="D136" s="90" t="s">
        <v>120</v>
      </c>
      <c r="E136" s="29">
        <f t="shared" ref="E136:M136" si="38">IF(((E134="")*AND(E135="")),"",(E134-E135)*2)</f>
        <v>538.10000000000036</v>
      </c>
      <c r="F136" s="29">
        <f t="shared" si="38"/>
        <v>556.88000000000011</v>
      </c>
      <c r="G136" s="29">
        <f t="shared" si="38"/>
        <v>527.02000000000044</v>
      </c>
      <c r="H136" s="29">
        <f t="shared" si="38"/>
        <v>544.88000000000011</v>
      </c>
      <c r="I136" s="29">
        <f t="shared" si="38"/>
        <v>536.63999999999942</v>
      </c>
      <c r="J136" s="29">
        <f t="shared" si="38"/>
        <v>561.54</v>
      </c>
      <c r="K136" s="29">
        <f t="shared" si="38"/>
        <v>559.23999999999978</v>
      </c>
      <c r="L136" s="29">
        <f t="shared" si="38"/>
        <v>553.65999999999985</v>
      </c>
      <c r="M136" s="29">
        <f t="shared" si="38"/>
        <v>549.84000000000106</v>
      </c>
      <c r="N136" s="102"/>
      <c r="O136" s="102"/>
      <c r="P136" s="102"/>
      <c r="Q136" s="102"/>
      <c r="R136" s="103"/>
      <c r="S136" s="104"/>
      <c r="T136" s="282"/>
      <c r="U136" s="281"/>
      <c r="V136" s="285"/>
      <c r="W136" s="138"/>
      <c r="X136" s="135"/>
      <c r="Y136" s="135"/>
      <c r="Z136" s="135"/>
      <c r="AA136" s="135"/>
    </row>
    <row r="137" spans="1:28" ht="12.75" customHeight="1">
      <c r="A137" s="122">
        <v>42782</v>
      </c>
      <c r="B137" s="93" t="s">
        <v>18</v>
      </c>
      <c r="C137" s="162" t="s">
        <v>123</v>
      </c>
      <c r="D137" s="90" t="s">
        <v>99</v>
      </c>
      <c r="E137" s="13">
        <v>7672.65</v>
      </c>
      <c r="F137" s="13">
        <v>7550.51</v>
      </c>
      <c r="G137" s="13">
        <v>7556.09</v>
      </c>
      <c r="H137" s="13">
        <v>7582.03</v>
      </c>
      <c r="I137" s="13">
        <v>7730.88</v>
      </c>
      <c r="J137" s="13">
        <v>7330.18</v>
      </c>
      <c r="K137" s="13">
        <v>7529.25</v>
      </c>
      <c r="L137" s="13">
        <v>7543.25</v>
      </c>
      <c r="M137" s="13">
        <v>7139.09</v>
      </c>
      <c r="N137" s="94">
        <f>IF((M138=""),"",MAX(E139:M139))</f>
        <v>305.92000000000007</v>
      </c>
      <c r="O137" s="94">
        <f>IF(M138="","",MIN(E139:M139))</f>
        <v>235.97999999999956</v>
      </c>
      <c r="P137" s="94">
        <f>IF((M139=""),"",AVERAGE(E139:M139))</f>
        <v>262.36444444444453</v>
      </c>
      <c r="Q137" s="94">
        <f>IF((M138=""),"",STDEV(E139:M139))</f>
        <v>21.051989876916291</v>
      </c>
      <c r="R137" s="94">
        <f>IF((M138=""),"",(N137-O137)/(N137+O137)*100)</f>
        <v>12.906440302638966</v>
      </c>
      <c r="S137" s="96" t="str">
        <f>IF(M138="","",IF(R137&lt;15,IF(P137&gt;155,IF(P137&lt;315,"Pass","Fail"),"Fail"),"Fail"))</f>
        <v>Pass</v>
      </c>
      <c r="T137" s="237">
        <v>1400</v>
      </c>
      <c r="U137" s="237"/>
      <c r="V137" s="301"/>
      <c r="W137" s="138">
        <v>222</v>
      </c>
      <c r="X137" s="135">
        <v>340</v>
      </c>
      <c r="Y137" s="135">
        <v>155</v>
      </c>
      <c r="Z137" s="135">
        <v>315</v>
      </c>
      <c r="AA137" s="148">
        <v>15</v>
      </c>
      <c r="AB137" s="148">
        <v>15</v>
      </c>
    </row>
    <row r="138" spans="1:28" ht="16.5" customHeight="1">
      <c r="A138"/>
      <c r="B138" s="93"/>
      <c r="C138" s="162"/>
      <c r="D138" s="90" t="s">
        <v>100</v>
      </c>
      <c r="E138" s="13">
        <v>7534.95</v>
      </c>
      <c r="F138" s="13">
        <v>7432.52</v>
      </c>
      <c r="G138" s="13">
        <v>7437.05</v>
      </c>
      <c r="H138" s="13">
        <v>7453.6</v>
      </c>
      <c r="I138" s="13">
        <v>7577.92</v>
      </c>
      <c r="J138" s="13">
        <v>7197.07</v>
      </c>
      <c r="K138" s="13">
        <v>7400.16</v>
      </c>
      <c r="L138" s="13">
        <v>7416.12</v>
      </c>
      <c r="M138" s="13">
        <v>7003.9</v>
      </c>
      <c r="N138" s="99"/>
      <c r="O138" s="99"/>
      <c r="P138" s="99"/>
      <c r="Q138" s="99"/>
      <c r="R138" s="100"/>
      <c r="S138" s="101"/>
      <c r="T138" s="241"/>
      <c r="U138" s="234"/>
      <c r="V138" s="238"/>
      <c r="W138" s="138"/>
      <c r="X138" s="135"/>
      <c r="Y138" s="135"/>
      <c r="Z138" s="135"/>
      <c r="AA138" s="135"/>
    </row>
    <row r="139" spans="1:28" ht="26.25" customHeight="1" thickBot="1">
      <c r="A139"/>
      <c r="B139" s="105"/>
      <c r="C139" s="163"/>
      <c r="D139" s="106" t="s">
        <v>120</v>
      </c>
      <c r="E139" s="107">
        <f t="shared" ref="E139:M139" si="39">IF(((E137="")*AND(E138="")),"",(E137-E138)*2)</f>
        <v>275.39999999999964</v>
      </c>
      <c r="F139" s="107">
        <f t="shared" si="39"/>
        <v>235.97999999999956</v>
      </c>
      <c r="G139" s="107">
        <f t="shared" si="39"/>
        <v>238.07999999999993</v>
      </c>
      <c r="H139" s="107">
        <f t="shared" si="39"/>
        <v>256.85999999999876</v>
      </c>
      <c r="I139" s="107">
        <f t="shared" si="39"/>
        <v>305.92000000000007</v>
      </c>
      <c r="J139" s="107">
        <f t="shared" si="39"/>
        <v>266.22000000000116</v>
      </c>
      <c r="K139" s="107">
        <f t="shared" si="39"/>
        <v>258.18000000000029</v>
      </c>
      <c r="L139" s="107">
        <f t="shared" si="39"/>
        <v>254.26000000000022</v>
      </c>
      <c r="M139" s="107">
        <f t="shared" si="39"/>
        <v>270.38000000000102</v>
      </c>
      <c r="N139" s="108"/>
      <c r="O139" s="108"/>
      <c r="P139" s="108"/>
      <c r="Q139" s="108"/>
      <c r="R139" s="109"/>
      <c r="S139" s="110"/>
      <c r="T139" s="284"/>
      <c r="U139" s="283"/>
      <c r="V139" s="286"/>
      <c r="W139" s="138"/>
      <c r="X139" s="135"/>
      <c r="Y139" s="135"/>
      <c r="Z139" s="135"/>
      <c r="AA139" s="135"/>
    </row>
    <row r="140" spans="1:28" ht="13.5" customHeight="1">
      <c r="A140" s="120">
        <v>42786</v>
      </c>
      <c r="B140" s="111" t="s">
        <v>18</v>
      </c>
      <c r="C140" s="164" t="s">
        <v>119</v>
      </c>
      <c r="D140" s="112" t="s">
        <v>99</v>
      </c>
      <c r="E140" s="13">
        <v>2849.81</v>
      </c>
      <c r="F140" s="13">
        <v>2801.54</v>
      </c>
      <c r="G140" s="13">
        <v>2774.95</v>
      </c>
      <c r="H140" s="13">
        <v>2766.96</v>
      </c>
      <c r="I140" s="13">
        <v>2779.71</v>
      </c>
      <c r="J140" s="13">
        <v>2810.18</v>
      </c>
      <c r="K140" s="13">
        <v>2857.09</v>
      </c>
      <c r="L140" s="13">
        <v>2851.65</v>
      </c>
      <c r="M140" s="13">
        <v>2794.71</v>
      </c>
      <c r="N140" s="113">
        <f>IF((M141=""),"",MAX(E142:M142))</f>
        <v>818.57999999999993</v>
      </c>
      <c r="O140" s="113">
        <f>IF(M141="","",MIN(E142:M142))</f>
        <v>716.34000000000015</v>
      </c>
      <c r="P140" s="113">
        <f>IF((M142=""),"",AVERAGE(E142:M142))</f>
        <v>769.38666666666666</v>
      </c>
      <c r="Q140" s="113">
        <f>IF((M141=""),"",STDEV(E142:M142))</f>
        <v>39.630487001801015</v>
      </c>
      <c r="R140" s="114">
        <f>IF((M141=""),"",(N140-O140)/(N140+O140)*100)</f>
        <v>6.6609334688452675</v>
      </c>
      <c r="S140" s="96" t="str">
        <f>IF(M141="","",IF(R140&lt;10,IF(P140&gt;645,IF(P140&lt;790,"Pass","Fail"),"Fail"),"Fail"))</f>
        <v>Pass</v>
      </c>
      <c r="T140" s="242">
        <v>1400</v>
      </c>
      <c r="U140" s="236"/>
      <c r="V140" s="302"/>
      <c r="W140" s="152">
        <v>645</v>
      </c>
      <c r="X140" s="153">
        <v>790</v>
      </c>
      <c r="Y140" s="153">
        <v>670</v>
      </c>
      <c r="Z140" s="153">
        <v>830</v>
      </c>
      <c r="AA140" s="153">
        <v>8.6999999999999993</v>
      </c>
      <c r="AB140" s="137">
        <v>10</v>
      </c>
    </row>
    <row r="141" spans="1:28" ht="15.75" customHeight="1">
      <c r="A141"/>
      <c r="B141" s="93"/>
      <c r="C141" s="162"/>
      <c r="D141" s="90" t="s">
        <v>100</v>
      </c>
      <c r="E141" s="13">
        <v>2442.31</v>
      </c>
      <c r="F141" s="13">
        <v>2415.65</v>
      </c>
      <c r="G141" s="13">
        <v>2410.14</v>
      </c>
      <c r="H141" s="13">
        <v>2408.79</v>
      </c>
      <c r="I141" s="13">
        <v>2416.88</v>
      </c>
      <c r="J141" s="13">
        <v>2427.5</v>
      </c>
      <c r="K141" s="13">
        <v>2451.59</v>
      </c>
      <c r="L141" s="13">
        <v>2442.36</v>
      </c>
      <c r="M141" s="13">
        <v>2409.14</v>
      </c>
      <c r="N141" s="99"/>
      <c r="O141" s="99"/>
      <c r="P141" s="99"/>
      <c r="Q141" s="99"/>
      <c r="R141" s="100"/>
      <c r="S141" s="101"/>
      <c r="T141" s="241"/>
      <c r="U141" s="234"/>
      <c r="V141" s="238"/>
      <c r="W141" s="138"/>
      <c r="X141" s="135"/>
      <c r="Y141" s="135"/>
      <c r="Z141" s="135"/>
      <c r="AA141" s="135"/>
    </row>
    <row r="142" spans="1:28" ht="25.5" customHeight="1">
      <c r="A142"/>
      <c r="B142" s="93"/>
      <c r="C142" s="162"/>
      <c r="D142" s="90" t="s">
        <v>120</v>
      </c>
      <c r="E142" s="29">
        <f t="shared" ref="E142:M142" si="40">IF(((E140="")*AND(E141="")),"",(E140-E141)*2)</f>
        <v>815</v>
      </c>
      <c r="F142" s="29">
        <f t="shared" si="40"/>
        <v>771.77999999999975</v>
      </c>
      <c r="G142" s="29">
        <f t="shared" si="40"/>
        <v>729.61999999999989</v>
      </c>
      <c r="H142" s="29">
        <f t="shared" si="40"/>
        <v>716.34000000000015</v>
      </c>
      <c r="I142" s="29">
        <f t="shared" si="40"/>
        <v>725.65999999999985</v>
      </c>
      <c r="J142" s="29">
        <f t="shared" si="40"/>
        <v>765.35999999999967</v>
      </c>
      <c r="K142" s="29">
        <f t="shared" si="40"/>
        <v>811</v>
      </c>
      <c r="L142" s="29">
        <f t="shared" si="40"/>
        <v>818.57999999999993</v>
      </c>
      <c r="M142" s="29">
        <f t="shared" si="40"/>
        <v>771.14000000000033</v>
      </c>
      <c r="N142" s="102"/>
      <c r="O142" s="102"/>
      <c r="P142" s="102"/>
      <c r="Q142" s="102"/>
      <c r="R142" s="103"/>
      <c r="S142" s="104"/>
      <c r="T142" s="282"/>
      <c r="U142" s="281"/>
      <c r="V142" s="285"/>
      <c r="W142" s="138"/>
      <c r="X142" s="135"/>
      <c r="Y142" s="135"/>
      <c r="Z142" s="135"/>
      <c r="AA142" s="135"/>
    </row>
    <row r="143" spans="1:28">
      <c r="A143" s="122">
        <v>42786</v>
      </c>
      <c r="B143" s="93" t="s">
        <v>18</v>
      </c>
      <c r="C143" s="162" t="s">
        <v>121</v>
      </c>
      <c r="D143" s="90" t="s">
        <v>99</v>
      </c>
      <c r="E143" s="13">
        <v>2328.89</v>
      </c>
      <c r="F143" s="13">
        <v>2324.14</v>
      </c>
      <c r="G143" s="13">
        <v>2328.14</v>
      </c>
      <c r="H143" s="13">
        <v>2334.8000000000002</v>
      </c>
      <c r="I143" s="13">
        <v>2338.34</v>
      </c>
      <c r="J143" s="13">
        <v>2344.6799999999998</v>
      </c>
      <c r="K143" s="13">
        <v>2352.7600000000002</v>
      </c>
      <c r="L143" s="13">
        <v>2343.6999999999998</v>
      </c>
      <c r="M143" s="13">
        <v>2326.31</v>
      </c>
      <c r="N143" s="94">
        <f>IF((M144=""),"",MAX(E145:M145))</f>
        <v>992.15999999999985</v>
      </c>
      <c r="O143" s="94">
        <f>IF(M144="","",MIN(E145:M145))</f>
        <v>801.60000000000036</v>
      </c>
      <c r="P143" s="94">
        <f>IF((M145=""),"",AVERAGE(E145:M145))</f>
        <v>892.63111111111107</v>
      </c>
      <c r="Q143" s="94">
        <f>IF((M144=""),"",STDEV(E145:M145))</f>
        <v>72.347855608242426</v>
      </c>
      <c r="R143" s="94">
        <f>IF((M144=""),"",(N143-O143)/(N143+O143)*100)</f>
        <v>10.623494781910594</v>
      </c>
      <c r="S143" s="96" t="str">
        <f>IF(M144="","",IF(R143&lt;15,IF(P143&gt;850,IF(P143&lt;970,"Pass","Fail"),"Fail"),"Fail"))</f>
        <v>Pass</v>
      </c>
      <c r="T143" s="237">
        <v>1400</v>
      </c>
      <c r="U143" s="254"/>
      <c r="V143" s="295"/>
      <c r="W143" s="138">
        <v>850</v>
      </c>
      <c r="X143" s="135">
        <v>970</v>
      </c>
      <c r="Y143" s="135">
        <v>710</v>
      </c>
      <c r="Z143" s="135">
        <v>910</v>
      </c>
      <c r="AA143" s="135">
        <v>14.5</v>
      </c>
      <c r="AB143" s="148">
        <v>17</v>
      </c>
    </row>
    <row r="144" spans="1:28" ht="16.5" customHeight="1">
      <c r="A144"/>
      <c r="B144" s="93"/>
      <c r="C144" s="162"/>
      <c r="D144" s="90" t="s">
        <v>100</v>
      </c>
      <c r="E144" s="13">
        <v>1836.26</v>
      </c>
      <c r="F144" s="13">
        <v>1882.19</v>
      </c>
      <c r="G144" s="13">
        <v>1915.73</v>
      </c>
      <c r="H144" s="13">
        <v>1934</v>
      </c>
      <c r="I144" s="13">
        <v>1928.15</v>
      </c>
      <c r="J144" s="13">
        <v>1906.65</v>
      </c>
      <c r="K144" s="13">
        <v>1871.45</v>
      </c>
      <c r="L144" s="13">
        <v>1847.62</v>
      </c>
      <c r="M144" s="13">
        <v>1882.87</v>
      </c>
      <c r="N144" s="99"/>
      <c r="O144" s="99"/>
      <c r="P144" s="99"/>
      <c r="Q144" s="99"/>
      <c r="R144" s="100"/>
      <c r="S144" s="101"/>
      <c r="T144" s="241"/>
      <c r="U144" s="234"/>
      <c r="V144" s="238"/>
      <c r="W144" s="138"/>
      <c r="X144" s="135"/>
      <c r="Y144" s="135"/>
      <c r="Z144" s="135"/>
      <c r="AA144" s="135"/>
    </row>
    <row r="145" spans="1:30" ht="26.25" customHeight="1">
      <c r="A145"/>
      <c r="B145" s="93"/>
      <c r="C145" s="162"/>
      <c r="D145" s="30" t="s">
        <v>120</v>
      </c>
      <c r="E145" s="29">
        <f t="shared" ref="E145:M145" si="41">IF(((E143="")*AND(E144="")),"",(E143-E144)*2)</f>
        <v>985.25999999999976</v>
      </c>
      <c r="F145" s="29">
        <f t="shared" si="41"/>
        <v>883.89999999999964</v>
      </c>
      <c r="G145" s="29">
        <f t="shared" si="41"/>
        <v>824.81999999999971</v>
      </c>
      <c r="H145" s="29">
        <f t="shared" si="41"/>
        <v>801.60000000000036</v>
      </c>
      <c r="I145" s="29">
        <f t="shared" si="41"/>
        <v>820.38000000000011</v>
      </c>
      <c r="J145" s="29">
        <f t="shared" si="41"/>
        <v>876.05999999999949</v>
      </c>
      <c r="K145" s="29">
        <f t="shared" si="41"/>
        <v>962.62000000000035</v>
      </c>
      <c r="L145" s="29">
        <f t="shared" si="41"/>
        <v>992.15999999999985</v>
      </c>
      <c r="M145" s="29">
        <f t="shared" si="41"/>
        <v>886.88000000000011</v>
      </c>
      <c r="N145" s="102"/>
      <c r="O145" s="102"/>
      <c r="P145" s="102"/>
      <c r="Q145" s="102"/>
      <c r="R145" s="103"/>
      <c r="S145" s="101"/>
      <c r="T145" s="282"/>
      <c r="U145" s="281"/>
      <c r="V145" s="285"/>
      <c r="W145" s="138"/>
      <c r="X145" s="135"/>
      <c r="Y145" s="135"/>
      <c r="Z145" s="135"/>
      <c r="AA145" s="135"/>
    </row>
    <row r="146" spans="1:30" ht="12.75" customHeight="1">
      <c r="A146" s="122">
        <v>42786</v>
      </c>
      <c r="B146" s="121" t="s">
        <v>18</v>
      </c>
      <c r="C146" s="161" t="s">
        <v>122</v>
      </c>
      <c r="D146" s="91" t="s">
        <v>99</v>
      </c>
      <c r="E146" s="13">
        <v>3769.76</v>
      </c>
      <c r="F146" s="13">
        <v>3593.96</v>
      </c>
      <c r="G146" s="13">
        <v>3615.22</v>
      </c>
      <c r="H146" s="13">
        <v>3607.95</v>
      </c>
      <c r="I146" s="13">
        <v>3764.66</v>
      </c>
      <c r="J146" s="13">
        <v>3724.39</v>
      </c>
      <c r="K146" s="13">
        <v>3588.74</v>
      </c>
      <c r="L146" s="13">
        <v>3628.73</v>
      </c>
      <c r="M146" s="13">
        <v>3889.92</v>
      </c>
      <c r="N146" s="94">
        <f>IF((M147=""),"",MAX(E148:M148))</f>
        <v>696.38000000000011</v>
      </c>
      <c r="O146" s="94">
        <f>IF(M147="","",MIN(E148:M148))</f>
        <v>483.57999999999993</v>
      </c>
      <c r="P146" s="94">
        <f>IF((M148=""),"",AVERAGE(E148:M148))</f>
        <v>562.78222222222212</v>
      </c>
      <c r="Q146" s="94">
        <f>IF((M147=""),"",STDEV(E148:M148))</f>
        <v>56.411370701698623</v>
      </c>
      <c r="R146" s="94">
        <f>IF((M147=""),"",(N146-O146)/(N146+O146)*100)</f>
        <v>18.034509644394738</v>
      </c>
      <c r="S146" s="96" t="str">
        <f>IF(M147="","",IF(R146&lt;6.3,IF(P146&gt;490,IF(P146&lt;590,"Pass","Fail"),"Fail"),"Fail"))</f>
        <v>Fail</v>
      </c>
      <c r="T146" s="237">
        <v>1400</v>
      </c>
      <c r="U146" s="145"/>
      <c r="V146" s="301"/>
      <c r="W146" s="152">
        <v>490</v>
      </c>
      <c r="X146" s="153">
        <v>590</v>
      </c>
      <c r="Y146" s="153">
        <v>430</v>
      </c>
      <c r="Z146" s="153">
        <v>590</v>
      </c>
      <c r="AA146" s="137">
        <v>6.3</v>
      </c>
      <c r="AB146" s="137">
        <v>6.3</v>
      </c>
    </row>
    <row r="147" spans="1:30" ht="15.75" customHeight="1">
      <c r="A147"/>
      <c r="B147" s="93"/>
      <c r="C147" s="162"/>
      <c r="D147" s="90" t="s">
        <v>100</v>
      </c>
      <c r="E147" s="13">
        <v>3421.57</v>
      </c>
      <c r="F147" s="13">
        <v>3311.5</v>
      </c>
      <c r="G147" s="13">
        <v>3342.14</v>
      </c>
      <c r="H147" s="13">
        <v>3329.83</v>
      </c>
      <c r="I147" s="13">
        <v>3522.87</v>
      </c>
      <c r="J147" s="13">
        <v>3443.51</v>
      </c>
      <c r="K147" s="13">
        <v>3321.1</v>
      </c>
      <c r="L147" s="13">
        <v>3354.07</v>
      </c>
      <c r="M147" s="13">
        <v>3604.22</v>
      </c>
      <c r="N147" s="99"/>
      <c r="O147" s="99"/>
      <c r="P147" s="99"/>
      <c r="Q147" s="99"/>
      <c r="R147" s="100"/>
      <c r="S147" s="101"/>
      <c r="T147" s="241"/>
      <c r="U147" s="234"/>
      <c r="V147" s="238"/>
      <c r="W147" s="138"/>
      <c r="X147" s="135"/>
      <c r="Y147" s="135"/>
      <c r="Z147" s="135"/>
      <c r="AA147" s="135"/>
    </row>
    <row r="148" spans="1:30" ht="25.5" customHeight="1">
      <c r="A148"/>
      <c r="B148" s="93"/>
      <c r="C148" s="162"/>
      <c r="D148" s="90" t="s">
        <v>120</v>
      </c>
      <c r="E148" s="29">
        <f t="shared" ref="E148:M148" si="42">IF(((E146="")*AND(E147="")),"",(E146-E147)*2)</f>
        <v>696.38000000000011</v>
      </c>
      <c r="F148" s="29">
        <f t="shared" si="42"/>
        <v>564.92000000000007</v>
      </c>
      <c r="G148" s="29">
        <f t="shared" si="42"/>
        <v>546.15999999999985</v>
      </c>
      <c r="H148" s="29">
        <f t="shared" si="42"/>
        <v>556.23999999999978</v>
      </c>
      <c r="I148" s="29">
        <f t="shared" si="42"/>
        <v>483.57999999999993</v>
      </c>
      <c r="J148" s="29">
        <f t="shared" si="42"/>
        <v>561.75999999999931</v>
      </c>
      <c r="K148" s="29">
        <f t="shared" si="42"/>
        <v>535.27999999999975</v>
      </c>
      <c r="L148" s="29">
        <f t="shared" si="42"/>
        <v>549.31999999999971</v>
      </c>
      <c r="M148" s="29">
        <f t="shared" si="42"/>
        <v>571.40000000000055</v>
      </c>
      <c r="N148" s="102"/>
      <c r="O148" s="102"/>
      <c r="P148" s="102"/>
      <c r="Q148" s="102"/>
      <c r="R148" s="103"/>
      <c r="S148" s="104"/>
      <c r="T148" s="282"/>
      <c r="U148" s="281"/>
      <c r="V148" s="285"/>
      <c r="W148" s="138"/>
      <c r="X148" s="135"/>
      <c r="Y148" s="135"/>
      <c r="Z148" s="135"/>
      <c r="AA148" s="135"/>
    </row>
    <row r="149" spans="1:30" ht="12.75" customHeight="1">
      <c r="A149" s="122">
        <v>42786</v>
      </c>
      <c r="B149" s="93" t="s">
        <v>18</v>
      </c>
      <c r="C149" s="162" t="s">
        <v>123</v>
      </c>
      <c r="D149" s="90" t="s">
        <v>99</v>
      </c>
      <c r="E149" s="13">
        <v>7574.81</v>
      </c>
      <c r="F149" s="13">
        <v>7443.23</v>
      </c>
      <c r="G149" s="13">
        <v>7450.45</v>
      </c>
      <c r="H149" s="13">
        <v>7467.38</v>
      </c>
      <c r="I149" s="13">
        <v>7585.27</v>
      </c>
      <c r="J149" s="13">
        <v>7198.39</v>
      </c>
      <c r="K149" s="13">
        <v>7413.92</v>
      </c>
      <c r="L149" s="13">
        <v>7435.95</v>
      </c>
      <c r="M149" s="13">
        <v>7021.75</v>
      </c>
      <c r="N149" s="94">
        <f>IF((M150=""),"",MAX(E151:M151))</f>
        <v>290.14000000000124</v>
      </c>
      <c r="O149" s="94">
        <f>IF(M150="","",MIN(E151:M151))</f>
        <v>246.52000000000044</v>
      </c>
      <c r="P149" s="94">
        <f>IF((M151=""),"",AVERAGE(E151:M151))</f>
        <v>266.69555555555598</v>
      </c>
      <c r="Q149" s="94">
        <f>IF((M150=""),"",STDEV(E151:M151))</f>
        <v>16.927512450971559</v>
      </c>
      <c r="R149" s="94">
        <f>IF((M150=""),"",(N149-O149)/(N149+O149)*100)</f>
        <v>8.1280512801402498</v>
      </c>
      <c r="S149" s="96" t="str">
        <f>IF(M150="","",IF(R149&lt;15,IF(P149&gt;155,IF(P149&lt;315,"Pass","Fail"),"Fail"),"Fail"))</f>
        <v>Pass</v>
      </c>
      <c r="T149" s="237">
        <v>1400</v>
      </c>
      <c r="U149" s="237"/>
      <c r="V149" s="301"/>
      <c r="W149" s="138">
        <v>222</v>
      </c>
      <c r="X149" s="135">
        <v>340</v>
      </c>
      <c r="Y149" s="135">
        <v>155</v>
      </c>
      <c r="Z149" s="135">
        <v>315</v>
      </c>
      <c r="AA149" s="148">
        <v>15</v>
      </c>
      <c r="AB149" s="148">
        <v>15</v>
      </c>
    </row>
    <row r="150" spans="1:30" ht="15.75" customHeight="1">
      <c r="A150"/>
      <c r="B150" s="93"/>
      <c r="C150" s="162"/>
      <c r="D150" s="90" t="s">
        <v>100</v>
      </c>
      <c r="E150" s="13">
        <v>7434.18</v>
      </c>
      <c r="F150" s="13">
        <v>7318.65</v>
      </c>
      <c r="G150" s="13">
        <v>7327.19</v>
      </c>
      <c r="H150" s="13">
        <v>7342.23</v>
      </c>
      <c r="I150" s="13">
        <v>7443.09</v>
      </c>
      <c r="J150" s="13">
        <v>7053.32</v>
      </c>
      <c r="K150" s="13">
        <v>7285.5</v>
      </c>
      <c r="L150" s="13">
        <v>7304.13</v>
      </c>
      <c r="M150" s="13">
        <v>6882.73</v>
      </c>
      <c r="N150" s="99"/>
      <c r="O150" s="99"/>
      <c r="P150" s="99"/>
      <c r="Q150" s="99"/>
      <c r="R150" s="100"/>
      <c r="S150" s="101"/>
      <c r="T150" s="241"/>
      <c r="U150" s="234"/>
      <c r="V150" s="238"/>
      <c r="W150" s="138"/>
      <c r="X150" s="135"/>
      <c r="Y150" s="135"/>
      <c r="Z150" s="135"/>
      <c r="AA150" s="135"/>
    </row>
    <row r="151" spans="1:30" ht="25.5" customHeight="1">
      <c r="A151"/>
      <c r="B151" s="117"/>
      <c r="C151" s="165"/>
      <c r="D151" s="118" t="s">
        <v>120</v>
      </c>
      <c r="E151" s="119">
        <f t="shared" ref="E151:M151" si="43">IF(((E149="")*AND(E150="")),"",(E149-E150)*2)</f>
        <v>281.26000000000022</v>
      </c>
      <c r="F151" s="119">
        <f t="shared" si="43"/>
        <v>249.15999999999985</v>
      </c>
      <c r="G151" s="119">
        <f t="shared" si="43"/>
        <v>246.52000000000044</v>
      </c>
      <c r="H151" s="119">
        <f t="shared" si="43"/>
        <v>250.30000000000109</v>
      </c>
      <c r="I151" s="119">
        <f t="shared" si="43"/>
        <v>284.36000000000058</v>
      </c>
      <c r="J151" s="119">
        <f t="shared" si="43"/>
        <v>290.14000000000124</v>
      </c>
      <c r="K151" s="119">
        <f t="shared" si="43"/>
        <v>256.84000000000015</v>
      </c>
      <c r="L151" s="119">
        <f t="shared" si="43"/>
        <v>263.63999999999942</v>
      </c>
      <c r="M151" s="119">
        <f t="shared" si="43"/>
        <v>278.04000000000087</v>
      </c>
      <c r="N151" s="99"/>
      <c r="O151" s="99"/>
      <c r="P151" s="99"/>
      <c r="Q151" s="99"/>
      <c r="R151" s="100"/>
      <c r="S151" s="101"/>
      <c r="T151" s="241"/>
      <c r="U151" s="234"/>
      <c r="V151" s="238"/>
      <c r="W151" s="138"/>
      <c r="X151" s="135"/>
      <c r="Y151" s="135"/>
      <c r="Z151" s="135"/>
      <c r="AA151" s="135"/>
    </row>
    <row r="152" spans="1:30" s="158" customFormat="1" ht="12.75" customHeight="1">
      <c r="A152" s="122">
        <v>42786</v>
      </c>
      <c r="B152" s="93" t="s">
        <v>18</v>
      </c>
      <c r="C152" s="162" t="s">
        <v>122</v>
      </c>
      <c r="D152" s="90" t="s">
        <v>99</v>
      </c>
      <c r="E152" s="126">
        <v>7434.18</v>
      </c>
      <c r="F152" s="126">
        <v>7318.65</v>
      </c>
      <c r="G152" s="126">
        <v>7327.19</v>
      </c>
      <c r="H152" s="126">
        <v>7342.23</v>
      </c>
      <c r="I152" s="126">
        <v>7443.09</v>
      </c>
      <c r="J152" s="126">
        <v>7053.32</v>
      </c>
      <c r="K152" s="126">
        <v>7285.5</v>
      </c>
      <c r="L152" s="126">
        <v>7304.13</v>
      </c>
      <c r="M152" s="126">
        <v>6882.73</v>
      </c>
      <c r="N152" s="94">
        <f>IF((M153=""),"",MAX(E154:M154))</f>
        <v>543.5</v>
      </c>
      <c r="O152" s="94">
        <f>IF(M153="","",MIN(E154:M154))</f>
        <v>521.73999999999978</v>
      </c>
      <c r="P152" s="94">
        <f>IF((M154=""),"",AVERAGE(E154:M154))</f>
        <v>535.84444444444432</v>
      </c>
      <c r="Q152" s="94">
        <f>IF((M153=""),"",STDEV(E154:M154))</f>
        <v>7.6572891925104161</v>
      </c>
      <c r="R152" s="94">
        <f>IF((M153=""),"",(N152-O152)/(N152+O152)*100)</f>
        <v>2.0427321542563388</v>
      </c>
      <c r="S152" s="96" t="str">
        <f>IF(M153="","",IF(R152&lt;6.3,IF(P152&gt;490,IF(P152&lt;590,"Pass","Fail"),"Fail"),"Fail"))</f>
        <v>Pass</v>
      </c>
      <c r="T152" s="237"/>
      <c r="U152" s="145"/>
      <c r="V152" s="301"/>
      <c r="W152" s="152">
        <v>490</v>
      </c>
      <c r="X152" s="153">
        <v>590</v>
      </c>
      <c r="Y152" s="153">
        <v>430</v>
      </c>
      <c r="Z152" s="153">
        <v>590</v>
      </c>
      <c r="AA152" s="137">
        <v>6.3</v>
      </c>
      <c r="AB152" s="137">
        <v>6.3</v>
      </c>
      <c r="AC152" s="56"/>
      <c r="AD152" s="56"/>
    </row>
    <row r="153" spans="1:30" ht="16.5" customHeight="1">
      <c r="A153"/>
      <c r="B153" s="93"/>
      <c r="C153" s="162"/>
      <c r="D153" s="90" t="s">
        <v>100</v>
      </c>
      <c r="E153" s="13">
        <v>7164.13</v>
      </c>
      <c r="F153" s="13">
        <v>7046.9</v>
      </c>
      <c r="G153" s="13">
        <v>7066.32</v>
      </c>
      <c r="H153" s="13">
        <v>7074.28</v>
      </c>
      <c r="I153" s="13">
        <v>7180.59</v>
      </c>
      <c r="J153" s="13">
        <v>6783.95</v>
      </c>
      <c r="K153" s="13">
        <v>7018.17</v>
      </c>
      <c r="L153" s="13">
        <v>7033.95</v>
      </c>
      <c r="M153" s="13">
        <v>6611.43</v>
      </c>
      <c r="N153" s="99"/>
      <c r="O153" s="99"/>
      <c r="P153" s="99"/>
      <c r="Q153" s="99"/>
      <c r="R153" s="100"/>
      <c r="S153" s="101"/>
      <c r="T153" s="241"/>
      <c r="U153" s="234"/>
      <c r="V153" s="238"/>
      <c r="W153" s="138"/>
      <c r="X153" s="135"/>
      <c r="Y153" s="135"/>
      <c r="Z153" s="135"/>
      <c r="AA153" s="135"/>
    </row>
    <row r="154" spans="1:30" ht="26.25" customHeight="1" thickBot="1">
      <c r="A154"/>
      <c r="B154" s="93"/>
      <c r="C154" s="162"/>
      <c r="D154" s="90" t="s">
        <v>120</v>
      </c>
      <c r="E154" s="29">
        <f t="shared" ref="E154:M154" si="44">IF(((E152="")*AND(E153="")),"",(E152-E153)*2)</f>
        <v>540.10000000000036</v>
      </c>
      <c r="F154" s="29">
        <f t="shared" si="44"/>
        <v>543.5</v>
      </c>
      <c r="G154" s="29">
        <f t="shared" si="44"/>
        <v>521.73999999999978</v>
      </c>
      <c r="H154" s="29">
        <f t="shared" si="44"/>
        <v>535.89999999999964</v>
      </c>
      <c r="I154" s="29">
        <f t="shared" si="44"/>
        <v>525</v>
      </c>
      <c r="J154" s="29">
        <f t="shared" si="44"/>
        <v>538.73999999999978</v>
      </c>
      <c r="K154" s="29">
        <f t="shared" si="44"/>
        <v>534.65999999999985</v>
      </c>
      <c r="L154" s="29">
        <f t="shared" si="44"/>
        <v>540.36000000000058</v>
      </c>
      <c r="M154" s="29">
        <f t="shared" si="44"/>
        <v>542.59999999999854</v>
      </c>
      <c r="N154" s="108"/>
      <c r="O154" s="108"/>
      <c r="P154" s="108"/>
      <c r="Q154" s="108"/>
      <c r="R154" s="109"/>
      <c r="S154" s="110"/>
      <c r="T154" s="284"/>
      <c r="U154" s="283"/>
      <c r="V154" s="286"/>
      <c r="W154" s="138"/>
      <c r="X154" s="135"/>
      <c r="Y154" s="135"/>
      <c r="Z154" s="135"/>
      <c r="AA154" s="135"/>
    </row>
    <row r="155" spans="1:30" ht="13.5" customHeight="1">
      <c r="A155" s="120">
        <v>42769</v>
      </c>
      <c r="B155" s="111" t="s">
        <v>18</v>
      </c>
      <c r="C155" s="164" t="s">
        <v>119</v>
      </c>
      <c r="D155" s="112" t="s">
        <v>99</v>
      </c>
      <c r="E155" s="13">
        <v>2045.43</v>
      </c>
      <c r="F155" s="13">
        <v>2056.11</v>
      </c>
      <c r="G155" s="13">
        <v>2063.54</v>
      </c>
      <c r="H155" s="13">
        <v>2066.91</v>
      </c>
      <c r="I155" s="13">
        <v>2065.5500000000002</v>
      </c>
      <c r="J155" s="13">
        <v>2040.54</v>
      </c>
      <c r="K155" s="13">
        <v>2047.32</v>
      </c>
      <c r="L155" s="13">
        <v>2086.5</v>
      </c>
      <c r="M155" s="13">
        <v>2122.3200000000002</v>
      </c>
      <c r="N155" s="113">
        <f>IF((M156=""),"",MAX(E157:M157))</f>
        <v>759.72000000000025</v>
      </c>
      <c r="O155" s="113">
        <f>IF(M156="","",MIN(E157:M157))</f>
        <v>667.38000000000011</v>
      </c>
      <c r="P155" s="113">
        <f>IF((M157=""),"",AVERAGE(E157:M157))</f>
        <v>716.42444444444448</v>
      </c>
      <c r="Q155" s="113">
        <f>IF((M156=""),"",STDEV(E157:M157))</f>
        <v>38.449235074027115</v>
      </c>
      <c r="R155" s="114">
        <f>IF((M156=""),"",(N155-O155)/(N155+O155)*100)</f>
        <v>6.4704645785158803</v>
      </c>
      <c r="S155" s="96" t="str">
        <f>IF(M156="","",IF(R155&lt;10,IF(P155&gt;645,IF(P155&lt;790,"Pass","Fail"),"Fail"),"Fail"))</f>
        <v>Pass</v>
      </c>
      <c r="T155" s="242">
        <v>1428</v>
      </c>
      <c r="U155" s="236"/>
      <c r="V155" s="302"/>
      <c r="W155" s="138">
        <v>645</v>
      </c>
      <c r="X155" s="135">
        <v>790</v>
      </c>
      <c r="Y155" s="135">
        <v>670</v>
      </c>
      <c r="Z155" s="135">
        <v>830</v>
      </c>
      <c r="AA155" s="135">
        <v>8.6999999999999993</v>
      </c>
      <c r="AB155" s="148">
        <v>10</v>
      </c>
    </row>
    <row r="156" spans="1:30" ht="15.75" customHeight="1">
      <c r="A156"/>
      <c r="B156" s="93"/>
      <c r="C156" s="162"/>
      <c r="D156" s="90" t="s">
        <v>100</v>
      </c>
      <c r="E156" s="13">
        <v>1665.57</v>
      </c>
      <c r="F156" s="13">
        <v>1711.97</v>
      </c>
      <c r="G156" s="13">
        <v>1729.85</v>
      </c>
      <c r="H156" s="13">
        <v>1722.37</v>
      </c>
      <c r="I156" s="13">
        <v>1688.64</v>
      </c>
      <c r="J156" s="13">
        <v>1663.62</v>
      </c>
      <c r="K156" s="13">
        <v>1703.87</v>
      </c>
      <c r="L156" s="13">
        <v>1740.92</v>
      </c>
      <c r="M156" s="13">
        <v>1743.5</v>
      </c>
      <c r="N156" s="99"/>
      <c r="O156" s="99"/>
      <c r="P156" s="99"/>
      <c r="Q156" s="99"/>
      <c r="R156" s="100"/>
      <c r="S156" s="101"/>
      <c r="T156" s="241"/>
      <c r="U156" s="234"/>
      <c r="V156" s="238"/>
      <c r="W156" s="138"/>
      <c r="X156" s="135"/>
      <c r="Y156" s="135"/>
      <c r="Z156" s="135"/>
      <c r="AA156" s="135"/>
    </row>
    <row r="157" spans="1:30" ht="25.5" customHeight="1">
      <c r="A157"/>
      <c r="B157" s="93"/>
      <c r="C157" s="162"/>
      <c r="D157" s="90" t="s">
        <v>120</v>
      </c>
      <c r="E157" s="29">
        <f t="shared" ref="E157:M157" si="45">IF(((E155="")*AND(E156="")),"",(E155-E156)*2)</f>
        <v>759.72000000000025</v>
      </c>
      <c r="F157" s="29">
        <f t="shared" si="45"/>
        <v>688.2800000000002</v>
      </c>
      <c r="G157" s="29">
        <f t="shared" si="45"/>
        <v>667.38000000000011</v>
      </c>
      <c r="H157" s="29">
        <f t="shared" si="45"/>
        <v>689.07999999999993</v>
      </c>
      <c r="I157" s="29">
        <f t="shared" si="45"/>
        <v>753.82000000000016</v>
      </c>
      <c r="J157" s="29">
        <f t="shared" si="45"/>
        <v>753.84000000000015</v>
      </c>
      <c r="K157" s="29">
        <f t="shared" si="45"/>
        <v>686.90000000000009</v>
      </c>
      <c r="L157" s="29">
        <f t="shared" si="45"/>
        <v>691.15999999999985</v>
      </c>
      <c r="M157" s="29">
        <f t="shared" si="45"/>
        <v>757.64000000000033</v>
      </c>
      <c r="N157" s="102"/>
      <c r="O157" s="102"/>
      <c r="P157" s="102"/>
      <c r="Q157" s="102"/>
      <c r="R157" s="103"/>
      <c r="S157" s="104"/>
      <c r="T157" s="282"/>
      <c r="U157" s="281"/>
      <c r="V157" s="285"/>
      <c r="W157" s="138"/>
      <c r="X157" s="135"/>
      <c r="Y157" s="135"/>
      <c r="Z157" s="135"/>
      <c r="AA157" s="135"/>
    </row>
    <row r="158" spans="1:30">
      <c r="A158" s="122">
        <v>42769</v>
      </c>
      <c r="B158" s="93" t="s">
        <v>18</v>
      </c>
      <c r="C158" s="162" t="s">
        <v>121</v>
      </c>
      <c r="D158" s="90" t="s">
        <v>99</v>
      </c>
      <c r="E158" s="13">
        <v>1355.41</v>
      </c>
      <c r="F158" s="13">
        <v>1487.02</v>
      </c>
      <c r="G158" s="13">
        <v>1538.28</v>
      </c>
      <c r="H158" s="13">
        <v>1501.14</v>
      </c>
      <c r="I158" s="13">
        <v>1414.78</v>
      </c>
      <c r="J158" s="13">
        <v>1362.86</v>
      </c>
      <c r="K158" s="13">
        <v>1485.53</v>
      </c>
      <c r="L158" s="13">
        <v>1514.76</v>
      </c>
      <c r="M158" s="13">
        <v>1455.32</v>
      </c>
      <c r="N158" s="94">
        <f>IF((M159=""),"",MAX(E160:M160))</f>
        <v>859.22000000000025</v>
      </c>
      <c r="O158" s="94">
        <f>IF(M159="","",MIN(E160:M160))</f>
        <v>697.67999999999984</v>
      </c>
      <c r="P158" s="94">
        <f>IF((M160=""),"",AVERAGE(E160:M160))</f>
        <v>774.91777777777781</v>
      </c>
      <c r="Q158" s="94">
        <f>IF((M159=""),"",STDEV(E160:M160))</f>
        <v>63.633678539310758</v>
      </c>
      <c r="R158" s="94">
        <f>IF((M159=""),"",(N158-O158)/(N158+O158)*100)</f>
        <v>10.375746676087122</v>
      </c>
      <c r="S158" s="96" t="str">
        <f>IF(M159="","",IF(R158&lt;15,IF(P158&gt;850,IF(P158&lt;970,"Pass","Fail"),"Fail"),"Fail"))</f>
        <v>Fail</v>
      </c>
      <c r="T158" s="237">
        <v>1428</v>
      </c>
      <c r="U158" s="254"/>
      <c r="V158" s="295"/>
      <c r="W158" s="152">
        <v>850</v>
      </c>
      <c r="X158" s="153">
        <v>970</v>
      </c>
      <c r="Y158" s="153">
        <v>710</v>
      </c>
      <c r="Z158" s="153">
        <v>910</v>
      </c>
      <c r="AA158" s="153">
        <v>14.5</v>
      </c>
      <c r="AB158" s="137">
        <v>17</v>
      </c>
    </row>
    <row r="159" spans="1:30" ht="16.5" customHeight="1">
      <c r="A159"/>
      <c r="B159" s="93"/>
      <c r="C159" s="162"/>
      <c r="D159" s="90" t="s">
        <v>100</v>
      </c>
      <c r="E159" s="13">
        <v>925.8</v>
      </c>
      <c r="F159" s="13">
        <v>1120.1199999999999</v>
      </c>
      <c r="G159" s="13">
        <v>1189.44</v>
      </c>
      <c r="H159" s="13">
        <v>1138.33</v>
      </c>
      <c r="I159" s="13">
        <v>1005.61</v>
      </c>
      <c r="J159" s="13">
        <v>933.77</v>
      </c>
      <c r="K159" s="13">
        <v>1118.68</v>
      </c>
      <c r="L159" s="13">
        <v>1152.02</v>
      </c>
      <c r="M159" s="13">
        <v>1044.2</v>
      </c>
      <c r="N159" s="99"/>
      <c r="O159" s="99"/>
      <c r="P159" s="99"/>
      <c r="Q159" s="99"/>
      <c r="R159" s="100"/>
      <c r="S159" s="101"/>
      <c r="T159" s="241"/>
      <c r="U159" s="234"/>
      <c r="V159" s="238"/>
      <c r="W159" s="138"/>
      <c r="X159" s="135"/>
      <c r="Y159" s="135"/>
      <c r="Z159" s="135"/>
      <c r="AA159" s="135"/>
    </row>
    <row r="160" spans="1:30" ht="26.25" customHeight="1">
      <c r="A160"/>
      <c r="B160" s="93"/>
      <c r="C160" s="162"/>
      <c r="D160" s="30" t="s">
        <v>120</v>
      </c>
      <c r="E160" s="29">
        <f t="shared" ref="E160:M160" si="46">IF(((E158="")*AND(E159="")),"",(E158-E159)*2)</f>
        <v>859.22000000000025</v>
      </c>
      <c r="F160" s="29">
        <f t="shared" si="46"/>
        <v>733.80000000000018</v>
      </c>
      <c r="G160" s="29">
        <f t="shared" si="46"/>
        <v>697.67999999999984</v>
      </c>
      <c r="H160" s="29">
        <f t="shared" si="46"/>
        <v>725.62000000000035</v>
      </c>
      <c r="I160" s="29">
        <f t="shared" si="46"/>
        <v>818.33999999999992</v>
      </c>
      <c r="J160" s="29">
        <f t="shared" si="46"/>
        <v>858.17999999999984</v>
      </c>
      <c r="K160" s="29">
        <f t="shared" si="46"/>
        <v>733.69999999999982</v>
      </c>
      <c r="L160" s="29">
        <f t="shared" si="46"/>
        <v>725.48</v>
      </c>
      <c r="M160" s="29">
        <f t="shared" si="46"/>
        <v>822.23999999999978</v>
      </c>
      <c r="N160" s="102"/>
      <c r="O160" s="102"/>
      <c r="P160" s="102"/>
      <c r="Q160" s="102"/>
      <c r="R160" s="103"/>
      <c r="S160" s="101"/>
      <c r="T160" s="282"/>
      <c r="U160" s="281"/>
      <c r="V160" s="285"/>
      <c r="W160" s="138"/>
      <c r="X160" s="135"/>
      <c r="Y160" s="135"/>
      <c r="Z160" s="135"/>
      <c r="AA160" s="135"/>
    </row>
    <row r="161" spans="1:28" ht="12.75" customHeight="1">
      <c r="A161" s="122">
        <v>42769</v>
      </c>
      <c r="B161" s="121" t="s">
        <v>18</v>
      </c>
      <c r="C161" s="161" t="s">
        <v>122</v>
      </c>
      <c r="D161" s="91" t="s">
        <v>99</v>
      </c>
      <c r="E161" s="13">
        <v>11613.57</v>
      </c>
      <c r="F161" s="13">
        <v>11356.28</v>
      </c>
      <c r="G161" s="13">
        <v>11282.53</v>
      </c>
      <c r="H161" s="13">
        <v>11379.02</v>
      </c>
      <c r="I161" s="13">
        <v>11646.32</v>
      </c>
      <c r="J161" s="13">
        <v>11286.25</v>
      </c>
      <c r="K161" s="13">
        <v>11343.89</v>
      </c>
      <c r="L161" s="13">
        <v>11344.75</v>
      </c>
      <c r="M161" s="13">
        <v>11108.2</v>
      </c>
      <c r="N161" s="94">
        <f>IF((M162=""),"",MAX(E163:M163))</f>
        <v>275.65999999999985</v>
      </c>
      <c r="O161" s="94">
        <f>IF(M162="","",MIN(E163:M163))</f>
        <v>230.22000000000116</v>
      </c>
      <c r="P161" s="94">
        <f>IF((M163=""),"",AVERAGE(E163:M163))</f>
        <v>249.50888888888869</v>
      </c>
      <c r="Q161" s="94">
        <f>IF((M162=""),"",STDEV(E163:M163))</f>
        <v>17.369971534550537</v>
      </c>
      <c r="R161" s="94">
        <f>IF((M162=""),"",(N161-O161)/(N161+O161)*100)</f>
        <v>8.9823673598479079</v>
      </c>
      <c r="S161" s="96" t="str">
        <f>IF(M162="","",IF(R161&lt;6.3,IF(P161&gt;490,IF(P161&lt;590,"Pass","Fail"),"Fail"),"Fail"))</f>
        <v>Fail</v>
      </c>
      <c r="T161" s="237">
        <v>1428</v>
      </c>
      <c r="U161" s="145"/>
      <c r="V161" s="301"/>
      <c r="W161" s="138">
        <v>490</v>
      </c>
      <c r="X161" s="135">
        <v>590</v>
      </c>
      <c r="Y161" s="135">
        <v>430</v>
      </c>
      <c r="Z161" s="135">
        <v>590</v>
      </c>
      <c r="AA161" s="137">
        <v>6.3</v>
      </c>
      <c r="AB161" s="148">
        <v>6.3</v>
      </c>
    </row>
    <row r="162" spans="1:28" ht="15.75" customHeight="1">
      <c r="A162"/>
      <c r="B162" s="93"/>
      <c r="C162" s="162"/>
      <c r="D162" s="90" t="s">
        <v>100</v>
      </c>
      <c r="E162" s="13">
        <v>11485.35</v>
      </c>
      <c r="F162" s="13">
        <v>11235.84</v>
      </c>
      <c r="G162" s="13">
        <v>11167.42</v>
      </c>
      <c r="H162" s="13">
        <v>11263</v>
      </c>
      <c r="I162" s="13">
        <v>11515.66</v>
      </c>
      <c r="J162" s="13">
        <v>11150.86</v>
      </c>
      <c r="K162" s="13">
        <v>11220.42</v>
      </c>
      <c r="L162" s="13">
        <v>11229.1</v>
      </c>
      <c r="M162" s="13">
        <v>10970.37</v>
      </c>
      <c r="N162" s="99"/>
      <c r="O162" s="99"/>
      <c r="P162" s="99"/>
      <c r="Q162" s="99"/>
      <c r="R162" s="100"/>
      <c r="S162" s="101"/>
      <c r="T162" s="241"/>
      <c r="U162" s="234"/>
      <c r="V162" s="238"/>
      <c r="W162" s="138"/>
      <c r="X162" s="135"/>
      <c r="Y162" s="135"/>
      <c r="Z162" s="135"/>
      <c r="AA162" s="135"/>
    </row>
    <row r="163" spans="1:28" ht="25.5" customHeight="1">
      <c r="A163"/>
      <c r="B163" s="93"/>
      <c r="C163" s="162"/>
      <c r="D163" s="90" t="s">
        <v>120</v>
      </c>
      <c r="E163" s="29">
        <f t="shared" ref="E163:M163" si="47">IF(((E161="")*AND(E162="")),"",(E161-E162)*2)</f>
        <v>256.43999999999869</v>
      </c>
      <c r="F163" s="29">
        <f t="shared" si="47"/>
        <v>240.88000000000102</v>
      </c>
      <c r="G163" s="29">
        <f t="shared" si="47"/>
        <v>230.22000000000116</v>
      </c>
      <c r="H163" s="29">
        <f t="shared" si="47"/>
        <v>232.04000000000087</v>
      </c>
      <c r="I163" s="29">
        <f t="shared" si="47"/>
        <v>261.31999999999971</v>
      </c>
      <c r="J163" s="29">
        <f t="shared" si="47"/>
        <v>270.77999999999884</v>
      </c>
      <c r="K163" s="29">
        <f t="shared" si="47"/>
        <v>246.93999999999869</v>
      </c>
      <c r="L163" s="29">
        <f t="shared" si="47"/>
        <v>231.29999999999927</v>
      </c>
      <c r="M163" s="29">
        <f t="shared" si="47"/>
        <v>275.65999999999985</v>
      </c>
      <c r="N163" s="102"/>
      <c r="O163" s="102"/>
      <c r="P163" s="102"/>
      <c r="Q163" s="102"/>
      <c r="R163" s="103"/>
      <c r="S163" s="104"/>
      <c r="T163" s="282"/>
      <c r="U163" s="281"/>
      <c r="V163" s="285"/>
      <c r="W163" s="138"/>
      <c r="X163" s="135"/>
      <c r="Y163" s="135"/>
      <c r="Z163" s="135"/>
      <c r="AA163" s="135"/>
    </row>
    <row r="164" spans="1:28" ht="12.75" customHeight="1">
      <c r="A164" s="122">
        <v>42769</v>
      </c>
      <c r="B164" s="93" t="s">
        <v>18</v>
      </c>
      <c r="C164" s="162" t="s">
        <v>123</v>
      </c>
      <c r="D164" s="90" t="s">
        <v>99</v>
      </c>
      <c r="E164" s="13">
        <v>7007.54</v>
      </c>
      <c r="F164" s="13">
        <v>6925.11</v>
      </c>
      <c r="G164" s="13">
        <v>6943.23</v>
      </c>
      <c r="H164" s="13">
        <v>6956.71</v>
      </c>
      <c r="I164" s="13">
        <v>7052.65</v>
      </c>
      <c r="J164" s="13">
        <v>6662.64</v>
      </c>
      <c r="K164" s="13">
        <v>6901.38</v>
      </c>
      <c r="L164" s="13">
        <v>6919.19</v>
      </c>
      <c r="M164" s="13">
        <v>6466.81</v>
      </c>
      <c r="N164" s="94">
        <f>IF((M165=""),"",MAX(E166:M166))</f>
        <v>319.68000000000029</v>
      </c>
      <c r="O164" s="94">
        <f>IF(M165="","",MIN(E166:M166))</f>
        <v>236.39999999999964</v>
      </c>
      <c r="P164" s="94">
        <f>IF((M166=""),"",AVERAGE(E166:M166))</f>
        <v>266.4644444444445</v>
      </c>
      <c r="Q164" s="94">
        <f>IF((M165=""),"",STDEV(E166:M166))</f>
        <v>23.967525482990407</v>
      </c>
      <c r="R164" s="94">
        <f>IF((M165=""),"",(N164-O164)/(N164+O164)*100)</f>
        <v>14.976262408286697</v>
      </c>
      <c r="S164" s="96" t="str">
        <f>IF(M165="","",IF(R164&lt;15,IF(P164&gt;155,IF(P164&lt;315,"Pass","Fail"),"Fail"),"Fail"))</f>
        <v>Pass</v>
      </c>
      <c r="T164" s="237">
        <v>1428</v>
      </c>
      <c r="U164" s="237"/>
      <c r="V164" s="301"/>
      <c r="W164" s="152">
        <v>222</v>
      </c>
      <c r="X164" s="153">
        <v>340</v>
      </c>
      <c r="Y164" s="153">
        <v>155</v>
      </c>
      <c r="Z164" s="153">
        <v>315</v>
      </c>
      <c r="AA164" s="148">
        <v>15</v>
      </c>
      <c r="AB164" s="137">
        <v>15</v>
      </c>
    </row>
    <row r="165" spans="1:28" ht="16.5" customHeight="1">
      <c r="A165"/>
      <c r="B165" s="93"/>
      <c r="C165" s="162"/>
      <c r="D165" s="90" t="s">
        <v>100</v>
      </c>
      <c r="E165" s="13">
        <v>6868.54</v>
      </c>
      <c r="F165" s="13">
        <v>6799</v>
      </c>
      <c r="G165" s="13">
        <v>6825.03</v>
      </c>
      <c r="H165" s="13">
        <v>6828.53</v>
      </c>
      <c r="I165" s="13">
        <v>6921.23</v>
      </c>
      <c r="J165" s="13">
        <v>6524.6</v>
      </c>
      <c r="K165" s="13">
        <v>6741.54</v>
      </c>
      <c r="L165" s="13">
        <v>6794.82</v>
      </c>
      <c r="M165" s="13">
        <v>6332.88</v>
      </c>
      <c r="N165" s="99"/>
      <c r="O165" s="99"/>
      <c r="P165" s="99"/>
      <c r="Q165" s="99"/>
      <c r="R165" s="100"/>
      <c r="S165" s="101"/>
      <c r="T165" s="241"/>
      <c r="U165" s="234"/>
      <c r="V165" s="238"/>
      <c r="W165" s="138"/>
      <c r="X165" s="135"/>
      <c r="Y165" s="135"/>
      <c r="Z165" s="135"/>
      <c r="AA165" s="135"/>
    </row>
    <row r="166" spans="1:28" ht="26.25" customHeight="1" thickBot="1">
      <c r="A166"/>
      <c r="B166" s="105"/>
      <c r="C166" s="163"/>
      <c r="D166" s="106" t="s">
        <v>120</v>
      </c>
      <c r="E166" s="107">
        <f t="shared" ref="E166:M166" si="48">IF(((E164="")*AND(E165="")),"",(E164-E165)*2)</f>
        <v>278</v>
      </c>
      <c r="F166" s="107">
        <f t="shared" si="48"/>
        <v>252.21999999999935</v>
      </c>
      <c r="G166" s="107">
        <f t="shared" si="48"/>
        <v>236.39999999999964</v>
      </c>
      <c r="H166" s="107">
        <f t="shared" si="48"/>
        <v>256.36000000000058</v>
      </c>
      <c r="I166" s="107">
        <f t="shared" si="48"/>
        <v>262.84000000000015</v>
      </c>
      <c r="J166" s="107">
        <f t="shared" si="48"/>
        <v>276.07999999999993</v>
      </c>
      <c r="K166" s="107">
        <f t="shared" si="48"/>
        <v>319.68000000000029</v>
      </c>
      <c r="L166" s="107">
        <f t="shared" si="48"/>
        <v>248.73999999999978</v>
      </c>
      <c r="M166" s="107">
        <f t="shared" si="48"/>
        <v>267.86000000000058</v>
      </c>
      <c r="N166" s="108"/>
      <c r="O166" s="108"/>
      <c r="P166" s="108"/>
      <c r="Q166" s="108"/>
      <c r="R166" s="109"/>
      <c r="S166" s="110"/>
      <c r="T166" s="284"/>
      <c r="U166" s="283"/>
      <c r="V166" s="286"/>
      <c r="W166" s="138"/>
      <c r="X166" s="135"/>
      <c r="Y166" s="135"/>
      <c r="Z166" s="135"/>
      <c r="AA166" s="135"/>
    </row>
    <row r="167" spans="1:28" ht="13.5" customHeight="1">
      <c r="A167" s="120">
        <v>42800</v>
      </c>
      <c r="B167" s="111" t="s">
        <v>18</v>
      </c>
      <c r="C167" s="164" t="s">
        <v>119</v>
      </c>
      <c r="D167" s="112" t="s">
        <v>99</v>
      </c>
      <c r="E167" s="13">
        <v>1665.46</v>
      </c>
      <c r="F167" s="13">
        <v>1711.22</v>
      </c>
      <c r="G167" s="13">
        <v>1729.39</v>
      </c>
      <c r="H167" s="13">
        <v>1721.77</v>
      </c>
      <c r="I167" s="13">
        <v>1687.23</v>
      </c>
      <c r="J167" s="13">
        <v>1663.32</v>
      </c>
      <c r="K167" s="13">
        <v>1703.12</v>
      </c>
      <c r="L167" s="13">
        <v>1739.44</v>
      </c>
      <c r="M167" s="13">
        <v>1742.74</v>
      </c>
      <c r="N167" s="113">
        <f>IF((M168=""),"",MAX(E169:M169))</f>
        <v>777.90000000000009</v>
      </c>
      <c r="O167" s="113">
        <f>IF(M168="","",MIN(E169:M169))</f>
        <v>677.34000000000015</v>
      </c>
      <c r="P167" s="113">
        <f>IF((M169=""),"",AVERAGE(E169:M169))</f>
        <v>726.90666666666675</v>
      </c>
      <c r="Q167" s="113">
        <f>IF((M168=""),"",STDEV(E169:M169))</f>
        <v>40.574402028866295</v>
      </c>
      <c r="R167" s="114">
        <f>IF((M168=""),"",(N167-O167)/(N167+O167)*100)</f>
        <v>6.9102003793188702</v>
      </c>
      <c r="S167" s="96" t="str">
        <f>IF(M168="","",IF(R167&lt;10,IF(P167&gt;645,IF(P167&lt;790,"Pass","Fail"),"Fail"),"Fail"))</f>
        <v>Pass</v>
      </c>
      <c r="T167" s="242">
        <v>1400</v>
      </c>
      <c r="U167" s="236"/>
      <c r="V167" s="302"/>
      <c r="W167" s="138">
        <v>645</v>
      </c>
      <c r="X167" s="135">
        <v>790</v>
      </c>
      <c r="Y167" s="135">
        <v>670</v>
      </c>
      <c r="Z167" s="135">
        <v>830</v>
      </c>
      <c r="AA167" s="135">
        <v>8.6999999999999993</v>
      </c>
      <c r="AB167" s="148">
        <v>10</v>
      </c>
    </row>
    <row r="168" spans="1:28" ht="15.75" customHeight="1">
      <c r="A168"/>
      <c r="B168" s="93"/>
      <c r="C168" s="162"/>
      <c r="D168" s="90" t="s">
        <v>100</v>
      </c>
      <c r="E168" s="13">
        <v>1276.51</v>
      </c>
      <c r="F168" s="13">
        <v>1361.07</v>
      </c>
      <c r="G168" s="13">
        <v>1390.72</v>
      </c>
      <c r="H168" s="13">
        <v>1374.34</v>
      </c>
      <c r="I168" s="13">
        <v>1308.33</v>
      </c>
      <c r="J168" s="13">
        <v>1276.1600000000001</v>
      </c>
      <c r="K168" s="13">
        <v>1354.07</v>
      </c>
      <c r="L168" s="13">
        <v>1391.07</v>
      </c>
      <c r="M168" s="13">
        <v>1360.34</v>
      </c>
      <c r="N168" s="99"/>
      <c r="O168" s="99"/>
      <c r="P168" s="99"/>
      <c r="Q168" s="99"/>
      <c r="R168" s="100"/>
      <c r="S168" s="101"/>
      <c r="T168" s="241"/>
      <c r="U168" s="234"/>
      <c r="V168" s="238"/>
      <c r="W168" s="138"/>
      <c r="X168" s="135"/>
      <c r="Y168" s="135"/>
      <c r="Z168" s="135"/>
      <c r="AA168" s="135"/>
    </row>
    <row r="169" spans="1:28" ht="25.5" customHeight="1">
      <c r="A169"/>
      <c r="B169" s="93"/>
      <c r="C169" s="162"/>
      <c r="D169" s="90" t="s">
        <v>120</v>
      </c>
      <c r="E169" s="29">
        <f t="shared" ref="E169:M169" si="49">IF(((E167="")*AND(E168="")),"",(E167-E168)*2)</f>
        <v>777.90000000000009</v>
      </c>
      <c r="F169" s="29">
        <f t="shared" si="49"/>
        <v>700.30000000000018</v>
      </c>
      <c r="G169" s="29">
        <f t="shared" si="49"/>
        <v>677.34000000000015</v>
      </c>
      <c r="H169" s="29">
        <f t="shared" si="49"/>
        <v>694.86000000000013</v>
      </c>
      <c r="I169" s="29">
        <f t="shared" si="49"/>
        <v>757.80000000000018</v>
      </c>
      <c r="J169" s="29">
        <f t="shared" si="49"/>
        <v>774.31999999999971</v>
      </c>
      <c r="K169" s="29">
        <f t="shared" si="49"/>
        <v>698.09999999999991</v>
      </c>
      <c r="L169" s="29">
        <f t="shared" si="49"/>
        <v>696.74000000000024</v>
      </c>
      <c r="M169" s="29">
        <f t="shared" si="49"/>
        <v>764.80000000000018</v>
      </c>
      <c r="N169" s="102"/>
      <c r="O169" s="102"/>
      <c r="P169" s="102"/>
      <c r="Q169" s="102"/>
      <c r="R169" s="103"/>
      <c r="S169" s="104"/>
      <c r="T169" s="282"/>
      <c r="U169" s="281"/>
      <c r="V169" s="285"/>
      <c r="W169" s="138"/>
      <c r="X169" s="135"/>
      <c r="Y169" s="135"/>
      <c r="Z169" s="135"/>
      <c r="AA169" s="135"/>
    </row>
    <row r="170" spans="1:28">
      <c r="A170" s="122">
        <v>42800</v>
      </c>
      <c r="B170" s="93" t="s">
        <v>18</v>
      </c>
      <c r="C170" s="162" t="s">
        <v>121</v>
      </c>
      <c r="D170" s="90" t="s">
        <v>99</v>
      </c>
      <c r="E170" s="13">
        <v>2835.12</v>
      </c>
      <c r="F170" s="13">
        <v>2778.94</v>
      </c>
      <c r="G170" s="13">
        <v>2761.73</v>
      </c>
      <c r="H170" s="13">
        <v>2782.57</v>
      </c>
      <c r="I170" s="13">
        <v>2842.89</v>
      </c>
      <c r="J170" s="13">
        <v>2833.52</v>
      </c>
      <c r="K170" s="13">
        <v>2766.79</v>
      </c>
      <c r="L170" s="13">
        <v>2806.86</v>
      </c>
      <c r="M170" s="13">
        <v>2906.78</v>
      </c>
      <c r="N170" s="94">
        <f>IF((M171=""),"",MAX(E172:M172))</f>
        <v>992.80000000000018</v>
      </c>
      <c r="O170" s="94">
        <f>IF(M171="","",MIN(E172:M172))</f>
        <v>811.5600000000004</v>
      </c>
      <c r="P170" s="94">
        <f>IF((M172=""),"",AVERAGE(E172:M172))</f>
        <v>903.0244444444445</v>
      </c>
      <c r="Q170" s="94">
        <f>IF((M171=""),"",STDEV(E172:M172))</f>
        <v>67.271967993940805</v>
      </c>
      <c r="R170" s="94">
        <f>IF((M171=""),"",(N170-O170)/(N170+O170)*100)</f>
        <v>10.04455873550731</v>
      </c>
      <c r="S170" s="96" t="str">
        <f>IF(M171="","",IF(R170&lt;15,IF(P170&gt;850,IF(P170&lt;970,"Pass","Fail"),"Fail"),"Fail"))</f>
        <v>Pass</v>
      </c>
      <c r="T170" s="237">
        <v>1400</v>
      </c>
      <c r="U170" s="254"/>
      <c r="V170" s="295"/>
      <c r="W170" s="152">
        <v>850</v>
      </c>
      <c r="X170" s="153">
        <v>970</v>
      </c>
      <c r="Y170" s="153">
        <v>710</v>
      </c>
      <c r="Z170" s="153">
        <v>910</v>
      </c>
      <c r="AA170" s="153">
        <v>14.5</v>
      </c>
      <c r="AB170" s="137">
        <v>17</v>
      </c>
    </row>
    <row r="171" spans="1:28" ht="16.5" customHeight="1">
      <c r="A171"/>
      <c r="B171" s="93"/>
      <c r="C171" s="162"/>
      <c r="D171" s="90" t="s">
        <v>100</v>
      </c>
      <c r="E171" s="13">
        <v>2344.96</v>
      </c>
      <c r="F171" s="13">
        <v>2350.8000000000002</v>
      </c>
      <c r="G171" s="13">
        <v>2355.9499999999998</v>
      </c>
      <c r="H171" s="13">
        <v>2353.2199999999998</v>
      </c>
      <c r="I171" s="13">
        <v>2363.71</v>
      </c>
      <c r="J171" s="13">
        <v>2337.12</v>
      </c>
      <c r="K171" s="13">
        <v>2337.4</v>
      </c>
      <c r="L171" s="13">
        <v>2378.3000000000002</v>
      </c>
      <c r="M171" s="13">
        <v>2430.13</v>
      </c>
      <c r="N171" s="99"/>
      <c r="O171" s="99"/>
      <c r="P171" s="99"/>
      <c r="Q171" s="99"/>
      <c r="R171" s="100"/>
      <c r="S171" s="101"/>
      <c r="T171" s="241"/>
      <c r="U171" s="234"/>
      <c r="V171" s="238"/>
      <c r="W171" s="138"/>
      <c r="X171" s="135"/>
      <c r="Y171" s="135"/>
      <c r="Z171" s="135"/>
      <c r="AA171" s="135"/>
    </row>
    <row r="172" spans="1:28" ht="26.25" customHeight="1">
      <c r="A172"/>
      <c r="B172" s="93"/>
      <c r="C172" s="162"/>
      <c r="D172" s="30" t="s">
        <v>120</v>
      </c>
      <c r="E172" s="29">
        <f t="shared" ref="E172:M172" si="50">IF(((E170="")*AND(E171="")),"",(E170-E171)*2)</f>
        <v>980.31999999999971</v>
      </c>
      <c r="F172" s="29">
        <f t="shared" si="50"/>
        <v>856.27999999999975</v>
      </c>
      <c r="G172" s="29">
        <f t="shared" si="50"/>
        <v>811.5600000000004</v>
      </c>
      <c r="H172" s="29">
        <f t="shared" si="50"/>
        <v>858.70000000000073</v>
      </c>
      <c r="I172" s="29">
        <f t="shared" si="50"/>
        <v>958.35999999999967</v>
      </c>
      <c r="J172" s="29">
        <f t="shared" si="50"/>
        <v>992.80000000000018</v>
      </c>
      <c r="K172" s="29">
        <f t="shared" si="50"/>
        <v>858.77999999999975</v>
      </c>
      <c r="L172" s="29">
        <f t="shared" si="50"/>
        <v>857.11999999999989</v>
      </c>
      <c r="M172" s="29">
        <f t="shared" si="50"/>
        <v>953.30000000000018</v>
      </c>
      <c r="N172" s="102"/>
      <c r="O172" s="102"/>
      <c r="P172" s="102"/>
      <c r="Q172" s="102"/>
      <c r="R172" s="103"/>
      <c r="S172" s="101"/>
      <c r="T172" s="282"/>
      <c r="U172" s="281"/>
      <c r="V172" s="285"/>
      <c r="W172" s="138"/>
      <c r="X172" s="135"/>
      <c r="Y172" s="135"/>
      <c r="Z172" s="135"/>
      <c r="AA172" s="135"/>
    </row>
    <row r="173" spans="1:28" ht="12.75" customHeight="1">
      <c r="A173" s="122">
        <v>42800</v>
      </c>
      <c r="B173" s="121" t="s">
        <v>18</v>
      </c>
      <c r="C173" s="161" t="s">
        <v>122</v>
      </c>
      <c r="D173" s="91" t="s">
        <v>99</v>
      </c>
      <c r="E173" s="13">
        <v>11495.86</v>
      </c>
      <c r="F173" s="13">
        <v>11238.43</v>
      </c>
      <c r="G173" s="13">
        <v>11176.74</v>
      </c>
      <c r="H173" s="13">
        <v>11268.55</v>
      </c>
      <c r="I173" s="13">
        <v>11524.8</v>
      </c>
      <c r="J173" s="13">
        <v>11156.36</v>
      </c>
      <c r="K173" s="13">
        <v>11224.02</v>
      </c>
      <c r="L173" s="13">
        <v>11232.88</v>
      </c>
      <c r="M173" s="13">
        <v>10979.62</v>
      </c>
      <c r="N173" s="94">
        <f>IF((M174=""),"",MAX(E175:M175))</f>
        <v>568.76000000000204</v>
      </c>
      <c r="O173" s="94">
        <f>IF(M174="","",MIN(E175:M175))</f>
        <v>534.23999999999796</v>
      </c>
      <c r="P173" s="94">
        <f>IF((M175=""),"",AVERAGE(E175:M175))</f>
        <v>551.36666666666656</v>
      </c>
      <c r="Q173" s="94">
        <f>IF((M174=""),"",STDEV(E175:M175))</f>
        <v>12.961030051657474</v>
      </c>
      <c r="R173" s="94">
        <f>IF((M174=""),"",(N173-O173)/(N173+O173)*100)</f>
        <v>3.1296464188580302</v>
      </c>
      <c r="S173" s="96" t="str">
        <f>IF(M174="","",IF(R173&lt;6.3,IF(P173&gt;490,IF(P173&lt;590,"Pass","Fail"),"Fail"),"Fail"))</f>
        <v>Pass</v>
      </c>
      <c r="T173" s="237">
        <v>1400</v>
      </c>
      <c r="U173" s="145"/>
      <c r="V173" s="301"/>
      <c r="W173" s="138">
        <v>490</v>
      </c>
      <c r="X173" s="135">
        <v>590</v>
      </c>
      <c r="Y173" s="135">
        <v>430</v>
      </c>
      <c r="Z173" s="135">
        <v>590</v>
      </c>
      <c r="AA173" s="137">
        <v>6.3</v>
      </c>
      <c r="AB173" s="148">
        <v>6.3</v>
      </c>
    </row>
    <row r="174" spans="1:28" ht="15.75" customHeight="1">
      <c r="A174"/>
      <c r="B174" s="93"/>
      <c r="C174" s="162"/>
      <c r="D174" s="90" t="s">
        <v>100</v>
      </c>
      <c r="E174" s="13">
        <v>11221.45</v>
      </c>
      <c r="F174" s="13">
        <v>10969.77</v>
      </c>
      <c r="G174" s="13">
        <v>10909.62</v>
      </c>
      <c r="H174" s="13">
        <v>10999.13</v>
      </c>
      <c r="I174" s="13">
        <v>11242.33</v>
      </c>
      <c r="J174" s="13">
        <v>10876.62</v>
      </c>
      <c r="K174" s="13">
        <v>10942.81</v>
      </c>
      <c r="L174" s="13">
        <v>10959.14</v>
      </c>
      <c r="M174" s="13">
        <v>10695.24</v>
      </c>
      <c r="N174" s="99"/>
      <c r="O174" s="99"/>
      <c r="P174" s="99"/>
      <c r="Q174" s="99"/>
      <c r="R174" s="100"/>
      <c r="S174" s="101"/>
      <c r="T174" s="241"/>
      <c r="U174" s="234"/>
      <c r="V174" s="238"/>
      <c r="W174" s="138"/>
      <c r="X174" s="135"/>
      <c r="Y174" s="135"/>
      <c r="Z174" s="135"/>
      <c r="AA174" s="135"/>
    </row>
    <row r="175" spans="1:28" ht="25.5" customHeight="1">
      <c r="A175"/>
      <c r="B175" s="93"/>
      <c r="C175" s="162"/>
      <c r="D175" s="90" t="s">
        <v>120</v>
      </c>
      <c r="E175" s="29">
        <f t="shared" ref="E175:M175" si="51">IF(((E173="")*AND(E174="")),"",(E173-E174)*2)</f>
        <v>548.81999999999971</v>
      </c>
      <c r="F175" s="29">
        <f t="shared" si="51"/>
        <v>537.31999999999971</v>
      </c>
      <c r="G175" s="29">
        <f t="shared" si="51"/>
        <v>534.23999999999796</v>
      </c>
      <c r="H175" s="29">
        <f t="shared" si="51"/>
        <v>538.84000000000015</v>
      </c>
      <c r="I175" s="29">
        <f t="shared" si="51"/>
        <v>564.93999999999869</v>
      </c>
      <c r="J175" s="29">
        <f t="shared" si="51"/>
        <v>559.47999999999956</v>
      </c>
      <c r="K175" s="29">
        <f t="shared" si="51"/>
        <v>562.42000000000189</v>
      </c>
      <c r="L175" s="29">
        <f t="shared" si="51"/>
        <v>547.47999999999956</v>
      </c>
      <c r="M175" s="29">
        <f t="shared" si="51"/>
        <v>568.76000000000204</v>
      </c>
      <c r="N175" s="102"/>
      <c r="O175" s="102"/>
      <c r="P175" s="102"/>
      <c r="Q175" s="102"/>
      <c r="R175" s="103"/>
      <c r="S175" s="104"/>
      <c r="T175" s="282"/>
      <c r="U175" s="281"/>
      <c r="V175" s="285"/>
      <c r="W175" s="138"/>
      <c r="X175" s="135"/>
      <c r="Y175" s="135"/>
      <c r="Z175" s="135"/>
      <c r="AA175" s="135"/>
    </row>
    <row r="176" spans="1:28" ht="12.75" customHeight="1">
      <c r="A176" s="122">
        <v>42800</v>
      </c>
      <c r="B176" s="93" t="s">
        <v>18</v>
      </c>
      <c r="C176" s="162" t="s">
        <v>123</v>
      </c>
      <c r="D176" s="90" t="s">
        <v>99</v>
      </c>
      <c r="E176" s="13">
        <v>6845.35</v>
      </c>
      <c r="F176" s="13">
        <v>6804.47</v>
      </c>
      <c r="G176" s="13">
        <v>6832.98</v>
      </c>
      <c r="H176" s="13">
        <v>6833.4</v>
      </c>
      <c r="I176" s="13">
        <v>6921.35</v>
      </c>
      <c r="J176" s="13">
        <v>6523.98</v>
      </c>
      <c r="K176" s="13">
        <v>6778.75</v>
      </c>
      <c r="L176" s="13">
        <v>6793.41</v>
      </c>
      <c r="M176" s="13">
        <v>6336.82</v>
      </c>
      <c r="N176" s="94">
        <f>IF((M177=""),"",MAX(E178:M178))</f>
        <v>289.79999999999927</v>
      </c>
      <c r="O176" s="94">
        <f>IF(M177="","",MIN(E178:M178))</f>
        <v>230.84000000000015</v>
      </c>
      <c r="P176" s="94">
        <f>IF((M178=""),"",AVERAGE(E178:M178))</f>
        <v>261.29555555555493</v>
      </c>
      <c r="Q176" s="94">
        <f>IF((M177=""),"",STDEV(E178:M178))</f>
        <v>19.042591151883187</v>
      </c>
      <c r="R176" s="94">
        <f>IF((M177=""),"",(N176-O176)/(N176+O176)*100)</f>
        <v>11.324523663183619</v>
      </c>
      <c r="S176" s="96" t="str">
        <f>IF(M177="","",IF(R176&lt;15,IF(P176&gt;155,IF(P176&lt;315,"Pass","Fail"),"Fail"),"Fail"))</f>
        <v>Pass</v>
      </c>
      <c r="T176" s="237">
        <v>1400</v>
      </c>
      <c r="U176" s="237"/>
      <c r="V176" s="301"/>
      <c r="W176" s="152">
        <v>222</v>
      </c>
      <c r="X176" s="153">
        <v>340</v>
      </c>
      <c r="Y176" s="153">
        <v>155</v>
      </c>
      <c r="Z176" s="153">
        <v>315</v>
      </c>
      <c r="AA176" s="148">
        <v>15</v>
      </c>
      <c r="AB176" s="137">
        <v>15</v>
      </c>
    </row>
    <row r="177" spans="1:28" ht="16.5" customHeight="1">
      <c r="A177"/>
      <c r="B177" s="93"/>
      <c r="C177" s="162"/>
      <c r="D177" s="90" t="s">
        <v>100</v>
      </c>
      <c r="E177" s="13">
        <v>6729.93</v>
      </c>
      <c r="F177" s="13">
        <v>6675.55</v>
      </c>
      <c r="G177" s="13">
        <v>6708.56</v>
      </c>
      <c r="H177" s="13">
        <v>6702.85</v>
      </c>
      <c r="I177" s="13">
        <v>6776.87</v>
      </c>
      <c r="J177" s="13">
        <v>6389.35</v>
      </c>
      <c r="K177" s="13">
        <v>6651.34</v>
      </c>
      <c r="L177" s="13">
        <v>6668.31</v>
      </c>
      <c r="M177" s="13">
        <v>6191.92</v>
      </c>
      <c r="N177" s="99"/>
      <c r="O177" s="99"/>
      <c r="P177" s="99"/>
      <c r="Q177" s="99"/>
      <c r="R177" s="100"/>
      <c r="S177" s="101"/>
      <c r="T177" s="241"/>
      <c r="U177" s="234"/>
      <c r="V177" s="238"/>
      <c r="W177" s="138"/>
      <c r="X177" s="135"/>
      <c r="Y177" s="135"/>
      <c r="Z177" s="135"/>
      <c r="AA177" s="135"/>
    </row>
    <row r="178" spans="1:28" ht="26.25" customHeight="1" thickBot="1">
      <c r="A178"/>
      <c r="B178" s="105"/>
      <c r="C178" s="163"/>
      <c r="D178" s="106" t="s">
        <v>120</v>
      </c>
      <c r="E178" s="107">
        <f t="shared" ref="E178:M178" si="52">IF(((E176="")*AND(E177="")),"",(E176-E177)*2)</f>
        <v>230.84000000000015</v>
      </c>
      <c r="F178" s="107">
        <f t="shared" si="52"/>
        <v>257.84000000000015</v>
      </c>
      <c r="G178" s="107">
        <f t="shared" si="52"/>
        <v>248.83999999999833</v>
      </c>
      <c r="H178" s="107">
        <f t="shared" si="52"/>
        <v>261.09999999999854</v>
      </c>
      <c r="I178" s="107">
        <f t="shared" si="52"/>
        <v>288.96000000000095</v>
      </c>
      <c r="J178" s="107">
        <f t="shared" si="52"/>
        <v>269.2599999999984</v>
      </c>
      <c r="K178" s="107">
        <f t="shared" si="52"/>
        <v>254.81999999999971</v>
      </c>
      <c r="L178" s="107">
        <f t="shared" si="52"/>
        <v>250.19999999999891</v>
      </c>
      <c r="M178" s="107">
        <f t="shared" si="52"/>
        <v>289.79999999999927</v>
      </c>
      <c r="N178" s="108"/>
      <c r="O178" s="108"/>
      <c r="P178" s="108"/>
      <c r="Q178" s="108"/>
      <c r="R178" s="109"/>
      <c r="S178" s="110"/>
      <c r="T178" s="284"/>
      <c r="U178" s="283"/>
      <c r="V178" s="286"/>
      <c r="W178" s="138"/>
      <c r="X178" s="135"/>
      <c r="Y178" s="135"/>
      <c r="Z178" s="135"/>
      <c r="AA178" s="135"/>
    </row>
    <row r="179" spans="1:28" ht="13.5" customHeight="1">
      <c r="A179" s="120">
        <v>42804</v>
      </c>
      <c r="B179" s="111" t="s">
        <v>18</v>
      </c>
      <c r="C179" s="164" t="s">
        <v>119</v>
      </c>
      <c r="D179" s="112" t="s">
        <v>99</v>
      </c>
      <c r="E179" s="13">
        <v>2836.41</v>
      </c>
      <c r="F179" s="13">
        <v>2778.83</v>
      </c>
      <c r="G179" s="13">
        <v>2762.61</v>
      </c>
      <c r="H179" s="13">
        <v>2785.1</v>
      </c>
      <c r="I179" s="13">
        <v>2845.09</v>
      </c>
      <c r="J179" s="13">
        <v>2838.13</v>
      </c>
      <c r="K179" s="13">
        <v>2768.8</v>
      </c>
      <c r="L179" s="13">
        <v>2807.89</v>
      </c>
      <c r="M179" s="13">
        <v>2908.16</v>
      </c>
      <c r="N179" s="113">
        <f>IF((M180=""),"",MAX(E181:M181))</f>
        <v>791.27999999999975</v>
      </c>
      <c r="O179" s="113">
        <f>IF(M180="","",MIN(E181:M181))</f>
        <v>693.02000000000044</v>
      </c>
      <c r="P179" s="113">
        <f>IF((M181=""),"",AVERAGE(E181:M181))</f>
        <v>745.87111111111119</v>
      </c>
      <c r="Q179" s="113">
        <f>IF((M180=""),"",STDEV(E181:M181))</f>
        <v>41.17456874226103</v>
      </c>
      <c r="R179" s="114">
        <f>IF((M180=""),"",(N179-O179)/(N179+O179)*100)</f>
        <v>6.619955534595384</v>
      </c>
      <c r="S179" s="96" t="str">
        <f>IF(M180="","",IF(R179&lt;10,IF(P179&gt;645,IF(P179&lt;790,"Pass","Fail"),"Fail"),"Fail"))</f>
        <v>Pass</v>
      </c>
      <c r="T179" s="242">
        <v>1400</v>
      </c>
      <c r="U179" s="236"/>
      <c r="V179" s="302"/>
      <c r="W179" s="138">
        <v>645</v>
      </c>
      <c r="X179" s="135">
        <v>790</v>
      </c>
      <c r="Y179" s="135">
        <v>670</v>
      </c>
      <c r="Z179" s="135">
        <v>830</v>
      </c>
      <c r="AA179" s="135">
        <v>8.6999999999999993</v>
      </c>
      <c r="AB179" s="148">
        <v>10</v>
      </c>
    </row>
    <row r="180" spans="1:28" ht="15.75" customHeight="1">
      <c r="A180"/>
      <c r="B180" s="93"/>
      <c r="C180" s="162"/>
      <c r="D180" s="90" t="s">
        <v>100</v>
      </c>
      <c r="E180" s="13">
        <v>2445.77</v>
      </c>
      <c r="F180" s="13">
        <v>2422.7399999999998</v>
      </c>
      <c r="G180" s="13">
        <v>2416.1</v>
      </c>
      <c r="H180" s="13">
        <v>2425.3200000000002</v>
      </c>
      <c r="I180" s="13">
        <v>2449.7199999999998</v>
      </c>
      <c r="J180" s="13">
        <v>2443.04</v>
      </c>
      <c r="K180" s="13">
        <v>2411.62</v>
      </c>
      <c r="L180" s="13">
        <v>2447.77</v>
      </c>
      <c r="M180" s="13">
        <v>2512.52</v>
      </c>
      <c r="N180" s="99"/>
      <c r="O180" s="99"/>
      <c r="P180" s="99"/>
      <c r="Q180" s="99"/>
      <c r="R180" s="100"/>
      <c r="S180" s="101"/>
      <c r="T180" s="241"/>
      <c r="U180" s="234"/>
      <c r="V180" s="238"/>
      <c r="W180" s="138"/>
      <c r="X180" s="135"/>
      <c r="Y180" s="135"/>
      <c r="Z180" s="135"/>
      <c r="AA180" s="135"/>
    </row>
    <row r="181" spans="1:28" ht="25.5" customHeight="1">
      <c r="A181"/>
      <c r="B181" s="93"/>
      <c r="C181" s="162"/>
      <c r="D181" s="90" t="s">
        <v>120</v>
      </c>
      <c r="E181" s="29">
        <f t="shared" ref="E181:M181" si="53">IF(((E179="")*AND(E180="")),"",(E179-E180)*2)</f>
        <v>781.27999999999975</v>
      </c>
      <c r="F181" s="29">
        <f t="shared" si="53"/>
        <v>712.18000000000029</v>
      </c>
      <c r="G181" s="29">
        <f t="shared" si="53"/>
        <v>693.02000000000044</v>
      </c>
      <c r="H181" s="29">
        <f t="shared" si="53"/>
        <v>719.55999999999949</v>
      </c>
      <c r="I181" s="29">
        <f t="shared" si="53"/>
        <v>790.74000000000069</v>
      </c>
      <c r="J181" s="29">
        <f t="shared" si="53"/>
        <v>790.18000000000029</v>
      </c>
      <c r="K181" s="29">
        <f t="shared" si="53"/>
        <v>714.36000000000058</v>
      </c>
      <c r="L181" s="29">
        <f t="shared" si="53"/>
        <v>720.23999999999978</v>
      </c>
      <c r="M181" s="29">
        <f t="shared" si="53"/>
        <v>791.27999999999975</v>
      </c>
      <c r="N181" s="102"/>
      <c r="O181" s="102"/>
      <c r="P181" s="102"/>
      <c r="Q181" s="102"/>
      <c r="R181" s="103"/>
      <c r="S181" s="104"/>
      <c r="T181" s="282"/>
      <c r="U181" s="281"/>
      <c r="V181" s="285"/>
      <c r="W181" s="138"/>
      <c r="X181" s="135"/>
      <c r="Y181" s="135"/>
      <c r="Z181" s="135"/>
      <c r="AA181" s="135"/>
    </row>
    <row r="182" spans="1:28">
      <c r="A182" s="122">
        <v>42804</v>
      </c>
      <c r="B182" s="93" t="s">
        <v>18</v>
      </c>
      <c r="C182" s="162" t="s">
        <v>121</v>
      </c>
      <c r="D182" s="90" t="s">
        <v>99</v>
      </c>
      <c r="E182" s="13">
        <v>2832.7</v>
      </c>
      <c r="F182" s="13">
        <v>2774.49</v>
      </c>
      <c r="G182" s="13">
        <v>2759.78</v>
      </c>
      <c r="H182" s="13">
        <v>2783.3</v>
      </c>
      <c r="I182" s="13">
        <v>2843.32</v>
      </c>
      <c r="J182" s="13">
        <v>2827.41</v>
      </c>
      <c r="K182" s="13">
        <v>2764.54</v>
      </c>
      <c r="L182" s="13">
        <v>2804.49</v>
      </c>
      <c r="M182" s="13">
        <v>2903.61</v>
      </c>
      <c r="N182" s="94">
        <f>IF((M183=""),"",MAX(E184:M184))</f>
        <v>994.46</v>
      </c>
      <c r="O182" s="94">
        <f>IF(M183="","",MIN(E184:M184))</f>
        <v>814.42000000000007</v>
      </c>
      <c r="P182" s="94">
        <f>IF((M184=""),"",AVERAGE(E184:M184))</f>
        <v>907.33777777777766</v>
      </c>
      <c r="Q182" s="94">
        <f>IF((M183=""),"",STDEV(E184:M184))</f>
        <v>69.83073638767047</v>
      </c>
      <c r="R182" s="94">
        <f>IF((M183=""),"",(N182-O182)/(N182+O182)*100)</f>
        <v>9.95312016275264</v>
      </c>
      <c r="S182" s="96" t="str">
        <f>IF(M183="","",IF(R182&lt;15,IF(P182&gt;850,IF(P182&lt;970,"Pass","Fail"),"Fail"),"Fail"))</f>
        <v>Pass</v>
      </c>
      <c r="T182" s="237">
        <v>1400</v>
      </c>
      <c r="U182" s="254"/>
      <c r="V182" s="295"/>
      <c r="W182" s="152">
        <v>850</v>
      </c>
      <c r="X182" s="153">
        <v>970</v>
      </c>
      <c r="Y182" s="153">
        <v>710</v>
      </c>
      <c r="Z182" s="153">
        <v>910</v>
      </c>
      <c r="AA182" s="153">
        <v>14.5</v>
      </c>
      <c r="AB182" s="137">
        <v>17</v>
      </c>
    </row>
    <row r="183" spans="1:28" ht="16.5" customHeight="1">
      <c r="A183"/>
      <c r="B183" s="93"/>
      <c r="C183" s="162"/>
      <c r="D183" s="90" t="s">
        <v>100</v>
      </c>
      <c r="E183" s="13">
        <v>2336.34</v>
      </c>
      <c r="F183" s="13">
        <v>2343.91</v>
      </c>
      <c r="G183" s="13">
        <v>2352.5700000000002</v>
      </c>
      <c r="H183" s="13">
        <v>2354.81</v>
      </c>
      <c r="I183" s="13">
        <v>2362.61</v>
      </c>
      <c r="J183" s="13">
        <v>2330.1799999999998</v>
      </c>
      <c r="K183" s="13">
        <v>2335.0300000000002</v>
      </c>
      <c r="L183" s="13">
        <v>2374.2600000000002</v>
      </c>
      <c r="M183" s="13">
        <v>2420.91</v>
      </c>
      <c r="N183" s="99"/>
      <c r="O183" s="99"/>
      <c r="P183" s="99"/>
      <c r="Q183" s="99"/>
      <c r="R183" s="100"/>
      <c r="S183" s="101"/>
      <c r="T183" s="241"/>
      <c r="U183" s="234"/>
      <c r="V183" s="238"/>
      <c r="W183" s="138"/>
      <c r="X183" s="135"/>
      <c r="Y183" s="135"/>
      <c r="Z183" s="135"/>
      <c r="AA183" s="135"/>
    </row>
    <row r="184" spans="1:28" ht="26.25" customHeight="1">
      <c r="A184"/>
      <c r="B184" s="93"/>
      <c r="C184" s="162"/>
      <c r="D184" s="30" t="s">
        <v>120</v>
      </c>
      <c r="E184" s="29">
        <f t="shared" ref="E184:M184" si="54">IF(((E182="")*AND(E183="")),"",(E182-E183)*2)</f>
        <v>992.71999999999935</v>
      </c>
      <c r="F184" s="29">
        <f t="shared" si="54"/>
        <v>861.15999999999985</v>
      </c>
      <c r="G184" s="29">
        <f t="shared" si="54"/>
        <v>814.42000000000007</v>
      </c>
      <c r="H184" s="29">
        <f t="shared" si="54"/>
        <v>856.98000000000047</v>
      </c>
      <c r="I184" s="29">
        <f t="shared" si="54"/>
        <v>961.42000000000007</v>
      </c>
      <c r="J184" s="29">
        <f t="shared" si="54"/>
        <v>994.46</v>
      </c>
      <c r="K184" s="29">
        <f t="shared" si="54"/>
        <v>859.01999999999953</v>
      </c>
      <c r="L184" s="29">
        <f t="shared" si="54"/>
        <v>860.45999999999913</v>
      </c>
      <c r="M184" s="29">
        <f t="shared" si="54"/>
        <v>965.40000000000055</v>
      </c>
      <c r="N184" s="102"/>
      <c r="O184" s="102"/>
      <c r="P184" s="102"/>
      <c r="Q184" s="102"/>
      <c r="R184" s="103"/>
      <c r="S184" s="101"/>
      <c r="T184" s="282"/>
      <c r="U184" s="281"/>
      <c r="V184" s="285"/>
      <c r="W184" s="138"/>
      <c r="X184" s="135"/>
      <c r="Y184" s="135"/>
      <c r="Z184" s="135"/>
      <c r="AA184" s="135"/>
    </row>
    <row r="185" spans="1:28" ht="12.75" customHeight="1">
      <c r="A185" s="122">
        <v>42804</v>
      </c>
      <c r="B185" s="121" t="s">
        <v>18</v>
      </c>
      <c r="C185" s="161" t="s">
        <v>122</v>
      </c>
      <c r="D185" s="91" t="s">
        <v>99</v>
      </c>
      <c r="E185" s="13">
        <v>11229.83</v>
      </c>
      <c r="F185" s="13">
        <v>10986.6</v>
      </c>
      <c r="G185" s="13">
        <v>10921.85</v>
      </c>
      <c r="H185" s="13">
        <v>11008.36</v>
      </c>
      <c r="I185" s="13">
        <v>11262.85</v>
      </c>
      <c r="J185" s="13">
        <v>10885.8</v>
      </c>
      <c r="K185" s="13">
        <v>10965.35</v>
      </c>
      <c r="L185" s="13">
        <v>10973.09</v>
      </c>
      <c r="M185" s="13">
        <v>10704.55</v>
      </c>
      <c r="N185" s="94">
        <f>IF((M186=""),"",MAX(E187:M187))</f>
        <v>584.31999999999971</v>
      </c>
      <c r="O185" s="94">
        <f>IF(M186="","",MIN(E187:M187))</f>
        <v>543.65999999999985</v>
      </c>
      <c r="P185" s="94">
        <f>IF((M187=""),"",AVERAGE(E187:M187))</f>
        <v>554.99555555555628</v>
      </c>
      <c r="Q185" s="94">
        <f>IF((M186=""),"",STDEV(E187:M187))</f>
        <v>11.650338097141749</v>
      </c>
      <c r="R185" s="94">
        <f>IF((M186=""),"",(N185-O185)/(N185+O185)*100)</f>
        <v>3.6046738417347712</v>
      </c>
      <c r="S185" s="96" t="str">
        <f>IF(M186="","",IF(R185&lt;6.3,IF(P185&gt;490,IF(P185&lt;590,"Pass","Fail"),"Fail"),"Fail"))</f>
        <v>Pass</v>
      </c>
      <c r="T185" s="237">
        <v>1400</v>
      </c>
      <c r="U185" s="145"/>
      <c r="V185" s="301"/>
      <c r="W185" s="138">
        <v>490</v>
      </c>
      <c r="X185" s="135">
        <v>590</v>
      </c>
      <c r="Y185" s="135">
        <v>430</v>
      </c>
      <c r="Z185" s="135">
        <v>590</v>
      </c>
      <c r="AA185" s="137">
        <v>6.3</v>
      </c>
      <c r="AB185" s="148">
        <v>6.3</v>
      </c>
    </row>
    <row r="186" spans="1:28" ht="15.75" customHeight="1">
      <c r="A186"/>
      <c r="B186" s="93"/>
      <c r="C186" s="162"/>
      <c r="D186" s="90" t="s">
        <v>100</v>
      </c>
      <c r="E186" s="13">
        <v>10954.97</v>
      </c>
      <c r="F186" s="13">
        <v>10710.4</v>
      </c>
      <c r="G186" s="13">
        <v>10647.22</v>
      </c>
      <c r="H186" s="13">
        <v>10733.08</v>
      </c>
      <c r="I186" s="13">
        <v>10985.18</v>
      </c>
      <c r="J186" s="13">
        <v>10593.64</v>
      </c>
      <c r="K186" s="13">
        <v>10686.8</v>
      </c>
      <c r="L186" s="13">
        <v>10701.26</v>
      </c>
      <c r="M186" s="13">
        <v>10428.25</v>
      </c>
      <c r="N186" s="99"/>
      <c r="O186" s="99"/>
      <c r="P186" s="99"/>
      <c r="Q186" s="99"/>
      <c r="R186" s="100"/>
      <c r="S186" s="101"/>
      <c r="T186" s="241"/>
      <c r="U186" s="234"/>
      <c r="V186" s="238"/>
      <c r="W186" s="138"/>
      <c r="X186" s="135"/>
      <c r="Y186" s="135"/>
      <c r="Z186" s="135"/>
      <c r="AA186" s="135"/>
    </row>
    <row r="187" spans="1:28" ht="25.5" customHeight="1">
      <c r="A187"/>
      <c r="B187" s="93"/>
      <c r="C187" s="162"/>
      <c r="D187" s="90" t="s">
        <v>120</v>
      </c>
      <c r="E187" s="29">
        <f t="shared" ref="E187:M187" si="55">IF(((E185="")*AND(E186="")),"",(E185-E186)*2)</f>
        <v>549.72000000000116</v>
      </c>
      <c r="F187" s="29">
        <f t="shared" si="55"/>
        <v>552.40000000000146</v>
      </c>
      <c r="G187" s="29">
        <f t="shared" si="55"/>
        <v>549.26000000000204</v>
      </c>
      <c r="H187" s="29">
        <f t="shared" si="55"/>
        <v>550.56000000000131</v>
      </c>
      <c r="I187" s="29">
        <f t="shared" si="55"/>
        <v>555.34000000000015</v>
      </c>
      <c r="J187" s="29">
        <f t="shared" si="55"/>
        <v>584.31999999999971</v>
      </c>
      <c r="K187" s="29">
        <f t="shared" si="55"/>
        <v>557.10000000000218</v>
      </c>
      <c r="L187" s="29">
        <f t="shared" si="55"/>
        <v>543.65999999999985</v>
      </c>
      <c r="M187" s="29">
        <f t="shared" si="55"/>
        <v>552.59999999999854</v>
      </c>
      <c r="N187" s="102"/>
      <c r="O187" s="102"/>
      <c r="P187" s="102"/>
      <c r="Q187" s="102"/>
      <c r="R187" s="103"/>
      <c r="S187" s="104"/>
      <c r="T187" s="282"/>
      <c r="U187" s="281"/>
      <c r="V187" s="285"/>
      <c r="W187" s="138"/>
      <c r="X187" s="135"/>
      <c r="Y187" s="135"/>
      <c r="Z187" s="135"/>
      <c r="AA187" s="135"/>
    </row>
    <row r="188" spans="1:28" ht="12.75" customHeight="1">
      <c r="A188" s="122">
        <v>42804</v>
      </c>
      <c r="B188" s="93" t="s">
        <v>18</v>
      </c>
      <c r="C188" s="162" t="s">
        <v>123</v>
      </c>
      <c r="D188" s="90" t="s">
        <v>99</v>
      </c>
      <c r="E188" s="13">
        <v>6736.82</v>
      </c>
      <c r="F188" s="13">
        <v>6681.43</v>
      </c>
      <c r="G188" s="13">
        <v>6719.94</v>
      </c>
      <c r="H188" s="13">
        <v>6715.47</v>
      </c>
      <c r="I188" s="13">
        <v>6790.59</v>
      </c>
      <c r="J188" s="13">
        <v>6393.28</v>
      </c>
      <c r="K188" s="13">
        <v>6652.34</v>
      </c>
      <c r="L188" s="13">
        <v>6675.07</v>
      </c>
      <c r="M188" s="13">
        <v>6204.62</v>
      </c>
      <c r="N188" s="94">
        <f>IF((M189=""),"",MAX(E190:M190))</f>
        <v>304.53999999999905</v>
      </c>
      <c r="O188" s="94">
        <f>IF(M189="","",MIN(E190:M190))</f>
        <v>248.35999999999876</v>
      </c>
      <c r="P188" s="94">
        <f>IF((M190=""),"",AVERAGE(E190:M190))</f>
        <v>273.01777777777738</v>
      </c>
      <c r="Q188" s="94">
        <f>IF((M189=""),"",STDEV(E190:M190))</f>
        <v>19.356408356005456</v>
      </c>
      <c r="R188" s="94">
        <f>IF((M189=""),"",(N188-O188)/(N188+O188)*100)</f>
        <v>10.160969433894106</v>
      </c>
      <c r="S188" s="96" t="str">
        <f>IF(M189="","",IF(R188&lt;15,IF(P188&gt;155,IF(P188&lt;315,"Pass","Fail"),"Fail"),"Fail"))</f>
        <v>Pass</v>
      </c>
      <c r="T188" s="237">
        <v>1400</v>
      </c>
      <c r="U188" s="237"/>
      <c r="V188" s="301"/>
      <c r="W188" s="152">
        <v>222</v>
      </c>
      <c r="X188" s="153">
        <v>340</v>
      </c>
      <c r="Y188" s="153">
        <v>155</v>
      </c>
      <c r="Z188" s="153">
        <v>315</v>
      </c>
      <c r="AA188" s="148">
        <v>15</v>
      </c>
      <c r="AB188" s="137">
        <v>15</v>
      </c>
    </row>
    <row r="189" spans="1:28" ht="16.5" customHeight="1">
      <c r="A189"/>
      <c r="B189" s="93"/>
      <c r="C189" s="162"/>
      <c r="D189" s="90" t="s">
        <v>100</v>
      </c>
      <c r="E189" s="13">
        <v>6598.72</v>
      </c>
      <c r="F189" s="13">
        <v>6554.42</v>
      </c>
      <c r="G189" s="13">
        <v>6595.76</v>
      </c>
      <c r="H189" s="13">
        <v>6578.64</v>
      </c>
      <c r="I189" s="13">
        <v>6651.08</v>
      </c>
      <c r="J189" s="13">
        <v>6241.01</v>
      </c>
      <c r="K189" s="13">
        <v>6522.77</v>
      </c>
      <c r="L189" s="13">
        <v>6543.63</v>
      </c>
      <c r="M189" s="13">
        <v>6054.95</v>
      </c>
      <c r="N189" s="99"/>
      <c r="O189" s="99"/>
      <c r="P189" s="99"/>
      <c r="Q189" s="99"/>
      <c r="R189" s="100"/>
      <c r="S189" s="101"/>
      <c r="T189" s="241"/>
      <c r="U189" s="234"/>
      <c r="V189" s="238"/>
      <c r="W189" s="138"/>
      <c r="X189" s="135"/>
      <c r="Y189" s="135"/>
      <c r="Z189" s="135"/>
      <c r="AA189" s="135"/>
    </row>
    <row r="190" spans="1:28" ht="26.25" customHeight="1" thickBot="1">
      <c r="A190"/>
      <c r="B190" s="105"/>
      <c r="C190" s="163"/>
      <c r="D190" s="106" t="s">
        <v>120</v>
      </c>
      <c r="E190" s="107">
        <f t="shared" ref="E190:M190" si="56">IF(((E188="")*AND(E189="")),"",(E188-E189)*2)</f>
        <v>276.19999999999891</v>
      </c>
      <c r="F190" s="107">
        <f t="shared" si="56"/>
        <v>254.02000000000044</v>
      </c>
      <c r="G190" s="107">
        <f t="shared" si="56"/>
        <v>248.35999999999876</v>
      </c>
      <c r="H190" s="107">
        <f t="shared" si="56"/>
        <v>273.65999999999985</v>
      </c>
      <c r="I190" s="107">
        <f t="shared" si="56"/>
        <v>279.02000000000044</v>
      </c>
      <c r="J190" s="107">
        <f t="shared" si="56"/>
        <v>304.53999999999905</v>
      </c>
      <c r="K190" s="107">
        <f t="shared" si="56"/>
        <v>259.13999999999942</v>
      </c>
      <c r="L190" s="107">
        <f t="shared" si="56"/>
        <v>262.8799999999992</v>
      </c>
      <c r="M190" s="107">
        <f t="shared" si="56"/>
        <v>299.34000000000015</v>
      </c>
      <c r="N190" s="108"/>
      <c r="O190" s="108"/>
      <c r="P190" s="108"/>
      <c r="Q190" s="108"/>
      <c r="R190" s="109"/>
      <c r="S190" s="110"/>
      <c r="T190" s="284"/>
      <c r="U190" s="283"/>
      <c r="V190" s="286"/>
      <c r="W190" s="138"/>
      <c r="X190" s="135"/>
      <c r="Y190" s="135"/>
      <c r="Z190" s="135"/>
      <c r="AA190" s="135"/>
    </row>
    <row r="191" spans="1:28" ht="13.5" customHeight="1">
      <c r="A191" s="120">
        <v>42808</v>
      </c>
      <c r="B191" s="111" t="s">
        <v>18</v>
      </c>
      <c r="C191" s="164" t="s">
        <v>119</v>
      </c>
      <c r="D191" s="112" t="s">
        <v>99</v>
      </c>
      <c r="E191" s="13">
        <v>2446.9499999999998</v>
      </c>
      <c r="F191" s="13">
        <v>2423.19</v>
      </c>
      <c r="G191" s="13">
        <v>2416.34</v>
      </c>
      <c r="H191" s="13">
        <v>2426.1999999999998</v>
      </c>
      <c r="I191" s="13">
        <v>2450.21</v>
      </c>
      <c r="J191" s="13">
        <v>2443.8000000000002</v>
      </c>
      <c r="K191" s="13">
        <v>2411.6799999999998</v>
      </c>
      <c r="L191" s="13">
        <v>2448.1999999999998</v>
      </c>
      <c r="M191" s="13">
        <v>2513.0700000000002</v>
      </c>
      <c r="N191" s="113">
        <f>IF((M192=""),"",MAX(E193:M193))</f>
        <v>791.66000000000076</v>
      </c>
      <c r="O191" s="113">
        <f>IF(M192="","",MIN(E193:M193))</f>
        <v>697.5</v>
      </c>
      <c r="P191" s="113">
        <f>IF((M193=""),"",AVERAGE(E193:M193))</f>
        <v>747.65111111111116</v>
      </c>
      <c r="Q191" s="113">
        <f>IF((M192=""),"",STDEV(E193:M193))</f>
        <v>39.705027529408625</v>
      </c>
      <c r="R191" s="114">
        <f>IF((M192=""),"",(N191-O191)/(N191+O191)*100)</f>
        <v>6.3230277471863809</v>
      </c>
      <c r="S191" s="96" t="str">
        <f>IF(M192="","",IF(R191&lt;10,IF(P191&gt;645,IF(P191&lt;790,"Pass","Fail"),"Fail"),"Fail"))</f>
        <v>Pass</v>
      </c>
      <c r="T191" s="242">
        <v>1400</v>
      </c>
      <c r="U191" s="236"/>
      <c r="V191" s="302"/>
      <c r="W191" s="138">
        <v>645</v>
      </c>
      <c r="X191" s="135">
        <v>790</v>
      </c>
      <c r="Y191" s="135">
        <v>670</v>
      </c>
      <c r="Z191" s="135">
        <v>830</v>
      </c>
      <c r="AA191" s="135">
        <v>8.6999999999999993</v>
      </c>
      <c r="AB191" s="148">
        <v>10</v>
      </c>
    </row>
    <row r="192" spans="1:28" ht="15.75" customHeight="1">
      <c r="A192"/>
      <c r="B192" s="93"/>
      <c r="C192" s="162"/>
      <c r="D192" s="90" t="s">
        <v>100</v>
      </c>
      <c r="E192" s="13">
        <v>2054.21</v>
      </c>
      <c r="F192" s="13">
        <v>2065.2199999999998</v>
      </c>
      <c r="G192" s="13">
        <v>2067.59</v>
      </c>
      <c r="H192" s="13">
        <v>2065.35</v>
      </c>
      <c r="I192" s="13">
        <v>2054.92</v>
      </c>
      <c r="J192" s="13">
        <v>2050.0500000000002</v>
      </c>
      <c r="K192" s="13">
        <v>2052.91</v>
      </c>
      <c r="L192" s="13">
        <v>2087.7199999999998</v>
      </c>
      <c r="M192" s="13">
        <v>2117.2399999999998</v>
      </c>
      <c r="N192" s="99"/>
      <c r="O192" s="99"/>
      <c r="P192" s="99"/>
      <c r="Q192" s="99"/>
      <c r="R192" s="100"/>
      <c r="S192" s="101"/>
      <c r="T192" s="241"/>
      <c r="U192" s="234"/>
      <c r="V192" s="238"/>
      <c r="W192" s="138"/>
      <c r="X192" s="135"/>
      <c r="Y192" s="135"/>
      <c r="Z192" s="135"/>
      <c r="AA192" s="135"/>
    </row>
    <row r="193" spans="1:28" ht="25.5" customHeight="1">
      <c r="A193"/>
      <c r="B193" s="93"/>
      <c r="C193" s="162"/>
      <c r="D193" s="90" t="s">
        <v>120</v>
      </c>
      <c r="E193" s="29">
        <f t="shared" ref="E193:M193" si="57">IF(((E191="")*AND(E192="")),"",(E191-E192)*2)</f>
        <v>785.47999999999956</v>
      </c>
      <c r="F193" s="29">
        <f t="shared" si="57"/>
        <v>715.94000000000051</v>
      </c>
      <c r="G193" s="29">
        <f t="shared" si="57"/>
        <v>697.5</v>
      </c>
      <c r="H193" s="29">
        <f t="shared" si="57"/>
        <v>721.69999999999982</v>
      </c>
      <c r="I193" s="29">
        <f t="shared" si="57"/>
        <v>790.57999999999993</v>
      </c>
      <c r="J193" s="29">
        <f t="shared" si="57"/>
        <v>787.5</v>
      </c>
      <c r="K193" s="29">
        <f t="shared" si="57"/>
        <v>717.54</v>
      </c>
      <c r="L193" s="29">
        <f t="shared" si="57"/>
        <v>720.96</v>
      </c>
      <c r="M193" s="29">
        <f t="shared" si="57"/>
        <v>791.66000000000076</v>
      </c>
      <c r="N193" s="102"/>
      <c r="O193" s="102"/>
      <c r="P193" s="102"/>
      <c r="Q193" s="102"/>
      <c r="R193" s="103"/>
      <c r="S193" s="104"/>
      <c r="T193" s="282"/>
      <c r="U193" s="281"/>
      <c r="V193" s="285"/>
      <c r="W193" s="138"/>
      <c r="X193" s="135"/>
      <c r="Y193" s="135"/>
      <c r="Z193" s="135"/>
      <c r="AA193" s="135"/>
    </row>
    <row r="194" spans="1:28">
      <c r="A194" s="122">
        <v>42808</v>
      </c>
      <c r="B194" s="93" t="s">
        <v>18</v>
      </c>
      <c r="C194" s="162" t="s">
        <v>121</v>
      </c>
      <c r="D194" s="90" t="s">
        <v>99</v>
      </c>
      <c r="E194" s="13">
        <v>2335.59</v>
      </c>
      <c r="F194" s="13">
        <v>2343.5100000000002</v>
      </c>
      <c r="G194" s="13">
        <v>2352.08</v>
      </c>
      <c r="H194" s="13">
        <v>2354.58</v>
      </c>
      <c r="I194" s="13">
        <v>2362.63</v>
      </c>
      <c r="J194" s="13">
        <v>2330.35</v>
      </c>
      <c r="K194" s="13">
        <v>2334.29</v>
      </c>
      <c r="L194" s="13">
        <v>2373.7800000000002</v>
      </c>
      <c r="M194" s="13">
        <v>2420.96</v>
      </c>
      <c r="N194" s="94">
        <f>IF((M195=""),"",MAX(E196:M196))</f>
        <v>973.96</v>
      </c>
      <c r="O194" s="94">
        <f>IF(M195="","",MIN(E196:M196))</f>
        <v>804.73999999999978</v>
      </c>
      <c r="P194" s="94">
        <f>IF((M196=""),"",AVERAGE(E196:M196))</f>
        <v>893.951111111111</v>
      </c>
      <c r="Q194" s="94">
        <f>IF((M195=""),"",STDEV(E196:M196))</f>
        <v>68.954844725451963</v>
      </c>
      <c r="R194" s="94">
        <f>IF((M195=""),"",(N194-O194)/(N194+O194)*100)</f>
        <v>9.5136897734300483</v>
      </c>
      <c r="S194" s="96" t="str">
        <f>IF(M195="","",IF(R194&lt;15,IF(P194&gt;850,IF(P194&lt;970,"Pass","Fail"),"Fail"),"Fail"))</f>
        <v>Pass</v>
      </c>
      <c r="T194" s="237">
        <v>1400</v>
      </c>
      <c r="U194" s="254"/>
      <c r="V194" s="295"/>
      <c r="W194" s="152">
        <v>850</v>
      </c>
      <c r="X194" s="153">
        <v>970</v>
      </c>
      <c r="Y194" s="153">
        <v>710</v>
      </c>
      <c r="Z194" s="153">
        <v>910</v>
      </c>
      <c r="AA194" s="153">
        <v>14.5</v>
      </c>
      <c r="AB194" s="137">
        <v>17</v>
      </c>
    </row>
    <row r="195" spans="1:28" ht="16.5" customHeight="1">
      <c r="A195"/>
      <c r="B195" s="93"/>
      <c r="C195" s="162"/>
      <c r="D195" s="90" t="s">
        <v>100</v>
      </c>
      <c r="E195" s="13">
        <v>1848.74</v>
      </c>
      <c r="F195" s="13">
        <v>1920.26</v>
      </c>
      <c r="G195" s="13">
        <v>1949.71</v>
      </c>
      <c r="H195" s="13">
        <v>1932.79</v>
      </c>
      <c r="I195" s="13">
        <v>1888.44</v>
      </c>
      <c r="J195" s="13">
        <v>1843.37</v>
      </c>
      <c r="K195" s="13">
        <v>1913.15</v>
      </c>
      <c r="L195" s="13">
        <v>1949.39</v>
      </c>
      <c r="M195" s="13">
        <v>1939.14</v>
      </c>
      <c r="N195" s="99"/>
      <c r="O195" s="99"/>
      <c r="P195" s="99"/>
      <c r="Q195" s="99"/>
      <c r="R195" s="100"/>
      <c r="S195" s="101"/>
      <c r="T195" s="241"/>
      <c r="U195" s="234"/>
      <c r="V195" s="238"/>
      <c r="W195" s="138"/>
      <c r="X195" s="135"/>
      <c r="Y195" s="135"/>
      <c r="Z195" s="135"/>
      <c r="AA195" s="135"/>
    </row>
    <row r="196" spans="1:28" ht="26.25" customHeight="1">
      <c r="A196"/>
      <c r="B196" s="93"/>
      <c r="C196" s="162"/>
      <c r="D196" s="30" t="s">
        <v>120</v>
      </c>
      <c r="E196" s="29">
        <f t="shared" ref="E196:M196" si="58">IF(((E194="")*AND(E195="")),"",(E194-E195)*2)</f>
        <v>973.70000000000027</v>
      </c>
      <c r="F196" s="29">
        <f t="shared" si="58"/>
        <v>846.50000000000045</v>
      </c>
      <c r="G196" s="29">
        <f t="shared" si="58"/>
        <v>804.73999999999978</v>
      </c>
      <c r="H196" s="29">
        <f t="shared" si="58"/>
        <v>843.57999999999993</v>
      </c>
      <c r="I196" s="29">
        <f t="shared" si="58"/>
        <v>948.38000000000011</v>
      </c>
      <c r="J196" s="29">
        <f t="shared" si="58"/>
        <v>973.96</v>
      </c>
      <c r="K196" s="29">
        <f t="shared" si="58"/>
        <v>842.27999999999975</v>
      </c>
      <c r="L196" s="29">
        <f t="shared" si="58"/>
        <v>848.7800000000002</v>
      </c>
      <c r="M196" s="29">
        <f t="shared" si="58"/>
        <v>963.63999999999987</v>
      </c>
      <c r="N196" s="102"/>
      <c r="O196" s="102"/>
      <c r="P196" s="102"/>
      <c r="Q196" s="102"/>
      <c r="R196" s="103"/>
      <c r="S196" s="101"/>
      <c r="T196" s="282"/>
      <c r="U196" s="281"/>
      <c r="V196" s="285"/>
      <c r="W196" s="138"/>
      <c r="X196" s="135"/>
      <c r="Y196" s="135"/>
      <c r="Z196" s="135"/>
      <c r="AA196" s="135"/>
    </row>
    <row r="197" spans="1:28" ht="12.75" customHeight="1">
      <c r="A197" s="122">
        <v>42808</v>
      </c>
      <c r="B197" s="121" t="s">
        <v>18</v>
      </c>
      <c r="C197" s="161" t="s">
        <v>122</v>
      </c>
      <c r="D197" s="91" t="s">
        <v>99</v>
      </c>
      <c r="E197" s="13">
        <v>10969.27</v>
      </c>
      <c r="F197" s="13">
        <v>10719.76</v>
      </c>
      <c r="G197" s="13">
        <v>10663.23</v>
      </c>
      <c r="H197" s="13">
        <v>10745.92</v>
      </c>
      <c r="I197" s="13">
        <v>10999.13</v>
      </c>
      <c r="J197" s="13">
        <v>10610.48</v>
      </c>
      <c r="K197" s="13">
        <v>10696.62</v>
      </c>
      <c r="L197" s="13">
        <v>10703.98</v>
      </c>
      <c r="M197" s="13">
        <v>10442.92</v>
      </c>
      <c r="N197" s="94">
        <f>IF((M198=""),"",MAX(E199:M199))</f>
        <v>577.36000000000058</v>
      </c>
      <c r="O197" s="94">
        <f>IF(M198="","",MIN(E199:M199))</f>
        <v>524.47999999999956</v>
      </c>
      <c r="P197" s="94">
        <f>IF((M199=""),"",AVERAGE(E199:M199))</f>
        <v>547.91111111111081</v>
      </c>
      <c r="Q197" s="94">
        <f>IF((M198=""),"",STDEV(E199:M199))</f>
        <v>14.992164990791014</v>
      </c>
      <c r="R197" s="94">
        <f>IF((M198=""),"",(N197-O197)/(N197+O197)*100)</f>
        <v>4.7992448994410273</v>
      </c>
      <c r="S197" s="96" t="str">
        <f>IF(M198="","",IF(R197&lt;6.3,IF(P197&gt;490,IF(P197&lt;590,"Pass","Fail"),"Fail"),"Fail"))</f>
        <v>Pass</v>
      </c>
      <c r="T197" s="237">
        <v>1400</v>
      </c>
      <c r="U197" s="145"/>
      <c r="V197" s="301"/>
      <c r="W197" s="138">
        <v>490</v>
      </c>
      <c r="X197" s="135">
        <v>590</v>
      </c>
      <c r="Y197" s="135">
        <v>430</v>
      </c>
      <c r="Z197" s="135">
        <v>590</v>
      </c>
      <c r="AA197" s="137">
        <v>6.3</v>
      </c>
      <c r="AB197" s="148">
        <v>6.3</v>
      </c>
    </row>
    <row r="198" spans="1:28" ht="15.75" customHeight="1">
      <c r="A198"/>
      <c r="B198" s="93"/>
      <c r="C198" s="162"/>
      <c r="D198" s="90" t="s">
        <v>100</v>
      </c>
      <c r="E198" s="13">
        <v>10680.59</v>
      </c>
      <c r="F198" s="13">
        <v>10444.35</v>
      </c>
      <c r="G198" s="13">
        <v>10391.33</v>
      </c>
      <c r="H198" s="13">
        <v>10473.26</v>
      </c>
      <c r="I198" s="13">
        <v>10722.45</v>
      </c>
      <c r="J198" s="13">
        <v>10330.98</v>
      </c>
      <c r="K198" s="13">
        <v>10428.98</v>
      </c>
      <c r="L198" s="13">
        <v>10433.09</v>
      </c>
      <c r="M198" s="13">
        <v>10180.68</v>
      </c>
      <c r="N198" s="99"/>
      <c r="O198" s="99"/>
      <c r="P198" s="99"/>
      <c r="Q198" s="99"/>
      <c r="R198" s="100"/>
      <c r="S198" s="101"/>
      <c r="T198" s="241"/>
      <c r="U198" s="234"/>
      <c r="V198" s="238"/>
      <c r="W198" s="138"/>
      <c r="X198" s="135"/>
      <c r="Y198" s="135"/>
      <c r="Z198" s="135"/>
      <c r="AA198" s="135"/>
    </row>
    <row r="199" spans="1:28" ht="25.5" customHeight="1">
      <c r="A199"/>
      <c r="B199" s="93"/>
      <c r="C199" s="162"/>
      <c r="D199" s="90" t="s">
        <v>120</v>
      </c>
      <c r="E199" s="29">
        <f t="shared" ref="E199:M199" si="59">IF(((E197="")*AND(E198="")),"",(E197-E198)*2)</f>
        <v>577.36000000000058</v>
      </c>
      <c r="F199" s="29">
        <f t="shared" si="59"/>
        <v>550.81999999999971</v>
      </c>
      <c r="G199" s="29">
        <f t="shared" si="59"/>
        <v>543.79999999999927</v>
      </c>
      <c r="H199" s="29">
        <f t="shared" si="59"/>
        <v>545.31999999999971</v>
      </c>
      <c r="I199" s="29">
        <f t="shared" si="59"/>
        <v>553.35999999999694</v>
      </c>
      <c r="J199" s="29">
        <f t="shared" si="59"/>
        <v>559</v>
      </c>
      <c r="K199" s="29">
        <f t="shared" si="59"/>
        <v>535.28000000000247</v>
      </c>
      <c r="L199" s="29">
        <f t="shared" si="59"/>
        <v>541.77999999999884</v>
      </c>
      <c r="M199" s="29">
        <f t="shared" si="59"/>
        <v>524.47999999999956</v>
      </c>
      <c r="N199" s="102"/>
      <c r="O199" s="102"/>
      <c r="P199" s="102"/>
      <c r="Q199" s="102"/>
      <c r="R199" s="103"/>
      <c r="S199" s="104"/>
      <c r="T199" s="282"/>
      <c r="U199" s="281"/>
      <c r="V199" s="285"/>
      <c r="W199" s="138"/>
      <c r="X199" s="135"/>
      <c r="Y199" s="135"/>
      <c r="Z199" s="135"/>
      <c r="AA199" s="135"/>
    </row>
    <row r="200" spans="1:28" ht="12.75" customHeight="1">
      <c r="A200" s="122">
        <v>42808</v>
      </c>
      <c r="B200" s="93" t="s">
        <v>18</v>
      </c>
      <c r="C200" s="162" t="s">
        <v>123</v>
      </c>
      <c r="D200" s="90" t="s">
        <v>99</v>
      </c>
      <c r="E200" s="13">
        <v>6605.52</v>
      </c>
      <c r="F200" s="13">
        <v>6559.99</v>
      </c>
      <c r="G200" s="13">
        <v>6597.32</v>
      </c>
      <c r="H200" s="13">
        <v>6590.82</v>
      </c>
      <c r="I200" s="13">
        <v>6653.82</v>
      </c>
      <c r="J200" s="13">
        <v>6255.51</v>
      </c>
      <c r="K200" s="13">
        <v>6535</v>
      </c>
      <c r="L200" s="13">
        <v>6550.68</v>
      </c>
      <c r="M200" s="13">
        <v>6057.43</v>
      </c>
      <c r="N200" s="94">
        <f>IF((M201=""),"",MAX(E202:M202))</f>
        <v>298.78000000000065</v>
      </c>
      <c r="O200" s="94">
        <f>IF(M201="","",MIN(E202:M202))</f>
        <v>251.81999999999971</v>
      </c>
      <c r="P200" s="94">
        <f>IF((M202=""),"",AVERAGE(E202:M202))</f>
        <v>273.80444444444464</v>
      </c>
      <c r="Q200" s="94">
        <f>IF((M201=""),"",STDEV(E202:M202))</f>
        <v>15.496234309592788</v>
      </c>
      <c r="R200" s="94">
        <f>IF((M201=""),"",(N200-O200)/(N200+O200)*100)</f>
        <v>8.5288775880858907</v>
      </c>
      <c r="S200" s="96" t="str">
        <f>IF(M201="","",IF(R200&lt;15,IF(P200&gt;155,IF(P200&lt;315,"Pass","Fail"),"Fail"),"Fail"))</f>
        <v>Pass</v>
      </c>
      <c r="T200" s="237">
        <v>1400</v>
      </c>
      <c r="U200" s="237"/>
      <c r="V200" s="301"/>
      <c r="W200" s="152">
        <v>222</v>
      </c>
      <c r="X200" s="153">
        <v>340</v>
      </c>
      <c r="Y200" s="153">
        <v>155</v>
      </c>
      <c r="Z200" s="153">
        <v>315</v>
      </c>
      <c r="AA200" s="148">
        <v>15</v>
      </c>
      <c r="AB200" s="137">
        <v>15</v>
      </c>
    </row>
    <row r="201" spans="1:28" ht="16.5" customHeight="1">
      <c r="A201"/>
      <c r="B201" s="93"/>
      <c r="C201" s="162"/>
      <c r="D201" s="90" t="s">
        <v>100</v>
      </c>
      <c r="E201" s="13">
        <v>6461.57</v>
      </c>
      <c r="F201" s="13">
        <v>6434.08</v>
      </c>
      <c r="G201" s="13">
        <v>6469.85</v>
      </c>
      <c r="H201" s="13">
        <v>6456.12</v>
      </c>
      <c r="I201" s="13">
        <v>6515.43</v>
      </c>
      <c r="J201" s="13">
        <v>6106.12</v>
      </c>
      <c r="K201" s="13">
        <v>6397.48</v>
      </c>
      <c r="L201" s="13">
        <v>6418.62</v>
      </c>
      <c r="M201" s="13">
        <v>5914.7</v>
      </c>
      <c r="N201" s="99"/>
      <c r="O201" s="99"/>
      <c r="P201" s="99"/>
      <c r="Q201" s="99"/>
      <c r="R201" s="100"/>
      <c r="S201" s="101"/>
      <c r="T201" s="241"/>
      <c r="U201" s="234"/>
      <c r="V201" s="238"/>
      <c r="W201" s="138"/>
      <c r="X201" s="135"/>
      <c r="Y201" s="135"/>
      <c r="Z201" s="135"/>
      <c r="AA201" s="135"/>
    </row>
    <row r="202" spans="1:28" ht="26.25" customHeight="1" thickBot="1">
      <c r="A202"/>
      <c r="B202" s="105"/>
      <c r="C202" s="163"/>
      <c r="D202" s="106" t="s">
        <v>120</v>
      </c>
      <c r="E202" s="107">
        <f t="shared" ref="E202:M202" si="60">IF(((E200="")*AND(E201="")),"",(E200-E201)*2)</f>
        <v>287.90000000000146</v>
      </c>
      <c r="F202" s="107">
        <f t="shared" si="60"/>
        <v>251.81999999999971</v>
      </c>
      <c r="G202" s="107">
        <f t="shared" si="60"/>
        <v>254.93999999999869</v>
      </c>
      <c r="H202" s="107">
        <f t="shared" si="60"/>
        <v>269.39999999999964</v>
      </c>
      <c r="I202" s="107">
        <f t="shared" si="60"/>
        <v>276.77999999999884</v>
      </c>
      <c r="J202" s="107">
        <f t="shared" si="60"/>
        <v>298.78000000000065</v>
      </c>
      <c r="K202" s="107">
        <f t="shared" si="60"/>
        <v>275.04000000000087</v>
      </c>
      <c r="L202" s="107">
        <f t="shared" si="60"/>
        <v>264.1200000000008</v>
      </c>
      <c r="M202" s="107">
        <f t="shared" si="60"/>
        <v>285.46000000000095</v>
      </c>
      <c r="N202" s="108"/>
      <c r="O202" s="108"/>
      <c r="P202" s="108"/>
      <c r="Q202" s="108"/>
      <c r="R202" s="109"/>
      <c r="S202" s="110"/>
      <c r="T202" s="284"/>
      <c r="U202" s="283"/>
      <c r="V202" s="286"/>
      <c r="W202" s="138"/>
      <c r="X202" s="135"/>
      <c r="Y202" s="135"/>
      <c r="Z202" s="135"/>
      <c r="AA202" s="135"/>
    </row>
    <row r="203" spans="1:28" ht="13.5" customHeight="1">
      <c r="A203" s="120">
        <v>42814</v>
      </c>
      <c r="B203" s="111" t="s">
        <v>18</v>
      </c>
      <c r="C203" s="164" t="s">
        <v>119</v>
      </c>
      <c r="D203" s="112" t="s">
        <v>99</v>
      </c>
      <c r="E203" s="13">
        <v>2051.4299999999998</v>
      </c>
      <c r="F203" s="13">
        <v>2063.31</v>
      </c>
      <c r="G203" s="13">
        <v>2065.9</v>
      </c>
      <c r="H203" s="13">
        <v>2063.33</v>
      </c>
      <c r="I203" s="13">
        <v>2052.65</v>
      </c>
      <c r="J203" s="13">
        <v>2047.38</v>
      </c>
      <c r="K203" s="13">
        <v>2051.2399999999998</v>
      </c>
      <c r="L203" s="13">
        <v>2086.1</v>
      </c>
      <c r="M203" s="13">
        <v>2115.39</v>
      </c>
      <c r="N203" s="113">
        <f>IF((M204=""),"",MAX(E205:M205))</f>
        <v>755.62000000000035</v>
      </c>
      <c r="O203" s="113">
        <f>IF(M204="","",MIN(E205:M205))</f>
        <v>663.86000000000013</v>
      </c>
      <c r="P203" s="113">
        <f>IF((M205=""),"",AVERAGE(E205:M205))</f>
        <v>712.16000000000008</v>
      </c>
      <c r="Q203" s="113">
        <f>IF((M204=""),"",STDEV(E205:M205))</f>
        <v>38.054701417824262</v>
      </c>
      <c r="R203" s="114">
        <f>IF((M204=""),"",(N203-O203)/(N203+O203)*100)</f>
        <v>6.4643390537380023</v>
      </c>
      <c r="S203" s="96" t="str">
        <f>IF(M204="","",IF(R203&lt;10,IF(P203&gt;645,IF(P203&lt;790,"Pass","Fail"),"Fail"),"Fail"))</f>
        <v>Pass</v>
      </c>
      <c r="T203" s="242">
        <v>1400</v>
      </c>
      <c r="U203" s="236"/>
      <c r="V203" s="302"/>
      <c r="W203" s="138">
        <v>645</v>
      </c>
      <c r="X203" s="135">
        <v>790</v>
      </c>
      <c r="Y203" s="135">
        <v>670</v>
      </c>
      <c r="Z203" s="135">
        <v>830</v>
      </c>
      <c r="AA203" s="135">
        <v>8.6999999999999993</v>
      </c>
      <c r="AB203" s="148">
        <v>10</v>
      </c>
    </row>
    <row r="204" spans="1:28" ht="15.75" customHeight="1">
      <c r="A204"/>
      <c r="B204" s="93"/>
      <c r="C204" s="162"/>
      <c r="D204" s="90" t="s">
        <v>100</v>
      </c>
      <c r="E204" s="13">
        <v>1673.82</v>
      </c>
      <c r="F204" s="13">
        <v>1720.91</v>
      </c>
      <c r="G204" s="13">
        <v>1733.97</v>
      </c>
      <c r="H204" s="13">
        <v>1721.31</v>
      </c>
      <c r="I204" s="13">
        <v>1679.06</v>
      </c>
      <c r="J204" s="13">
        <v>1669.57</v>
      </c>
      <c r="K204" s="13">
        <v>1708.75</v>
      </c>
      <c r="L204" s="13">
        <v>1743.32</v>
      </c>
      <c r="M204" s="13">
        <v>1741.3</v>
      </c>
      <c r="N204" s="99"/>
      <c r="O204" s="99"/>
      <c r="P204" s="99"/>
      <c r="Q204" s="99"/>
      <c r="R204" s="100"/>
      <c r="S204" s="101"/>
      <c r="T204" s="241"/>
      <c r="U204" s="234"/>
      <c r="V204" s="238"/>
      <c r="W204" s="138"/>
      <c r="X204" s="135"/>
      <c r="Y204" s="135"/>
      <c r="Z204" s="135"/>
      <c r="AA204" s="135"/>
    </row>
    <row r="205" spans="1:28" ht="25.5" customHeight="1">
      <c r="A205"/>
      <c r="B205" s="93"/>
      <c r="C205" s="162"/>
      <c r="D205" s="90" t="s">
        <v>120</v>
      </c>
      <c r="E205" s="29">
        <f t="shared" ref="E205:M205" si="61">IF(((E203="")*AND(E204="")),"",(E203-E204)*2)</f>
        <v>755.2199999999998</v>
      </c>
      <c r="F205" s="29">
        <f t="shared" si="61"/>
        <v>684.79999999999973</v>
      </c>
      <c r="G205" s="29">
        <f t="shared" si="61"/>
        <v>663.86000000000013</v>
      </c>
      <c r="H205" s="29">
        <f t="shared" si="61"/>
        <v>684.04</v>
      </c>
      <c r="I205" s="29">
        <f t="shared" si="61"/>
        <v>747.18000000000029</v>
      </c>
      <c r="J205" s="29">
        <f t="shared" si="61"/>
        <v>755.62000000000035</v>
      </c>
      <c r="K205" s="29">
        <f t="shared" si="61"/>
        <v>684.97999999999956</v>
      </c>
      <c r="L205" s="29">
        <f t="shared" si="61"/>
        <v>685.56</v>
      </c>
      <c r="M205" s="29">
        <f t="shared" si="61"/>
        <v>748.17999999999984</v>
      </c>
      <c r="N205" s="102"/>
      <c r="O205" s="102"/>
      <c r="P205" s="102"/>
      <c r="Q205" s="102"/>
      <c r="R205" s="103"/>
      <c r="S205" s="104"/>
      <c r="T205" s="282"/>
      <c r="U205" s="281"/>
      <c r="V205" s="285"/>
      <c r="W205" s="138"/>
      <c r="X205" s="135"/>
      <c r="Y205" s="135"/>
      <c r="Z205" s="135"/>
      <c r="AA205" s="135"/>
    </row>
    <row r="206" spans="1:28">
      <c r="A206" s="122">
        <v>42814</v>
      </c>
      <c r="B206" s="93" t="s">
        <v>18</v>
      </c>
      <c r="C206" s="162" t="s">
        <v>121</v>
      </c>
      <c r="D206" s="90" t="s">
        <v>99</v>
      </c>
      <c r="E206" s="13">
        <v>1844.88</v>
      </c>
      <c r="F206" s="13">
        <v>1916.61</v>
      </c>
      <c r="G206" s="13">
        <v>1946.11</v>
      </c>
      <c r="H206" s="13">
        <v>1928.62</v>
      </c>
      <c r="I206" s="13">
        <v>1883.2</v>
      </c>
      <c r="J206" s="13">
        <v>1839.74</v>
      </c>
      <c r="K206" s="13">
        <v>1909.1</v>
      </c>
      <c r="L206" s="13">
        <v>1945.5</v>
      </c>
      <c r="M206" s="13">
        <v>1935.11</v>
      </c>
      <c r="N206" s="94">
        <f>IF((M207=""),"",MAX(E208:M208))</f>
        <v>968.69999999999982</v>
      </c>
      <c r="O206" s="94">
        <f>IF(M207="","",MIN(E208:M208))</f>
        <v>788.15999999999985</v>
      </c>
      <c r="P206" s="94">
        <f>IF((M208=""),"",AVERAGE(E208:M208))</f>
        <v>879.97999999999979</v>
      </c>
      <c r="Q206" s="94">
        <f>IF((M207=""),"",STDEV(E208:M208))</f>
        <v>69.184631964044883</v>
      </c>
      <c r="R206" s="94">
        <f>IF((M207=""),"",(N206-O206)/(N206+O206)*100)</f>
        <v>10.276288378129163</v>
      </c>
      <c r="S206" s="96" t="str">
        <f>IF(M207="","",IF(R206&lt;15,IF(P206&gt;850,IF(P206&lt;970,"Pass","Fail"),"Fail"),"Fail"))</f>
        <v>Pass</v>
      </c>
      <c r="T206" s="237">
        <v>1400</v>
      </c>
      <c r="U206" s="254"/>
      <c r="V206" s="295"/>
      <c r="W206" s="152">
        <v>850</v>
      </c>
      <c r="X206" s="153">
        <v>970</v>
      </c>
      <c r="Y206" s="153">
        <v>710</v>
      </c>
      <c r="Z206" s="153">
        <v>910</v>
      </c>
      <c r="AA206" s="153">
        <v>14.5</v>
      </c>
      <c r="AB206" s="137">
        <v>17</v>
      </c>
    </row>
    <row r="207" spans="1:28" ht="16.5" customHeight="1">
      <c r="A207"/>
      <c r="B207" s="93"/>
      <c r="C207" s="162"/>
      <c r="D207" s="90" t="s">
        <v>100</v>
      </c>
      <c r="E207" s="13">
        <v>1367.15</v>
      </c>
      <c r="F207" s="13">
        <v>1501.67</v>
      </c>
      <c r="G207" s="13">
        <v>1552.03</v>
      </c>
      <c r="H207" s="13">
        <v>1511.16</v>
      </c>
      <c r="I207" s="13">
        <v>1411.48</v>
      </c>
      <c r="J207" s="13">
        <v>1355.39</v>
      </c>
      <c r="K207" s="13">
        <v>1491.59</v>
      </c>
      <c r="L207" s="13">
        <v>1531.12</v>
      </c>
      <c r="M207" s="13">
        <v>1467.37</v>
      </c>
      <c r="N207" s="99"/>
      <c r="O207" s="99"/>
      <c r="P207" s="99"/>
      <c r="Q207" s="99"/>
      <c r="R207" s="100"/>
      <c r="S207" s="101"/>
      <c r="T207" s="241"/>
      <c r="U207" s="234"/>
      <c r="V207" s="238"/>
      <c r="W207" s="138"/>
      <c r="X207" s="135"/>
      <c r="Y207" s="135"/>
      <c r="Z207" s="135"/>
      <c r="AA207" s="135"/>
    </row>
    <row r="208" spans="1:28" ht="26.25" customHeight="1">
      <c r="A208"/>
      <c r="B208" s="93"/>
      <c r="C208" s="162"/>
      <c r="D208" s="30" t="s">
        <v>120</v>
      </c>
      <c r="E208" s="29">
        <f t="shared" ref="E208:M208" si="62">IF(((E206="")*AND(E207="")),"",(E206-E207)*2)</f>
        <v>955.46</v>
      </c>
      <c r="F208" s="29">
        <f t="shared" si="62"/>
        <v>829.87999999999965</v>
      </c>
      <c r="G208" s="29">
        <f t="shared" si="62"/>
        <v>788.15999999999985</v>
      </c>
      <c r="H208" s="29">
        <f t="shared" si="62"/>
        <v>834.91999999999962</v>
      </c>
      <c r="I208" s="29">
        <f t="shared" si="62"/>
        <v>943.44</v>
      </c>
      <c r="J208" s="29">
        <f t="shared" si="62"/>
        <v>968.69999999999982</v>
      </c>
      <c r="K208" s="29">
        <f t="shared" si="62"/>
        <v>835.02</v>
      </c>
      <c r="L208" s="29">
        <f t="shared" si="62"/>
        <v>828.76000000000022</v>
      </c>
      <c r="M208" s="29">
        <f t="shared" si="62"/>
        <v>935.48</v>
      </c>
      <c r="N208" s="102"/>
      <c r="O208" s="102"/>
      <c r="P208" s="102"/>
      <c r="Q208" s="102"/>
      <c r="R208" s="103"/>
      <c r="S208" s="101"/>
      <c r="T208" s="282"/>
      <c r="U208" s="281"/>
      <c r="V208" s="285"/>
      <c r="W208" s="138"/>
      <c r="X208" s="135"/>
      <c r="Y208" s="135"/>
      <c r="Z208" s="135"/>
      <c r="AA208" s="135"/>
    </row>
    <row r="209" spans="1:28" ht="12.75" customHeight="1">
      <c r="A209" s="122">
        <v>42814</v>
      </c>
      <c r="B209" s="121" t="s">
        <v>18</v>
      </c>
      <c r="C209" s="161" t="s">
        <v>122</v>
      </c>
      <c r="D209" s="91" t="s">
        <v>99</v>
      </c>
      <c r="E209" s="13">
        <v>10701.25</v>
      </c>
      <c r="F209" s="13">
        <v>10457.93</v>
      </c>
      <c r="G209" s="13">
        <v>10407.620000000001</v>
      </c>
      <c r="H209" s="13">
        <v>10487.89</v>
      </c>
      <c r="I209" s="13">
        <v>10730.22</v>
      </c>
      <c r="J209" s="13">
        <v>10344.68</v>
      </c>
      <c r="K209" s="13">
        <v>10441.92</v>
      </c>
      <c r="L209" s="13">
        <v>10448.26</v>
      </c>
      <c r="M209" s="13">
        <v>10191.469999999999</v>
      </c>
      <c r="N209" s="94">
        <f>IF((M210=""),"",MAX(E211:M211))</f>
        <v>570.97999999999956</v>
      </c>
      <c r="O209" s="94">
        <f>IF(M210="","",MIN(E211:M211))</f>
        <v>504.46000000000276</v>
      </c>
      <c r="P209" s="94">
        <f>IF((M211=""),"",AVERAGE(E211:M211))</f>
        <v>532.06444444444423</v>
      </c>
      <c r="Q209" s="94">
        <f>IF((M210=""),"",STDEV(E211:M211))</f>
        <v>21.181042886924597</v>
      </c>
      <c r="R209" s="94">
        <f>IF((M210=""),"",(N209-O209)/(N209+O209)*100)</f>
        <v>6.1853752882537991</v>
      </c>
      <c r="S209" s="96" t="str">
        <f>IF(M210="","",IF(R209&lt;6.3,IF(P209&gt;490,IF(P209&lt;590,"Pass","Fail"),"Fail"),"Fail"))</f>
        <v>Pass</v>
      </c>
      <c r="T209" s="237">
        <v>1400</v>
      </c>
      <c r="U209" s="145"/>
      <c r="V209" s="301"/>
      <c r="W209" s="138">
        <v>490</v>
      </c>
      <c r="X209" s="135">
        <v>590</v>
      </c>
      <c r="Y209" s="135">
        <v>430</v>
      </c>
      <c r="Z209" s="135">
        <v>590</v>
      </c>
      <c r="AA209" s="137">
        <v>6.3</v>
      </c>
      <c r="AB209" s="148">
        <v>6.3</v>
      </c>
    </row>
    <row r="210" spans="1:28" ht="15.75" customHeight="1">
      <c r="A210"/>
      <c r="B210" s="93"/>
      <c r="C210" s="162"/>
      <c r="D210" s="90" t="s">
        <v>100</v>
      </c>
      <c r="E210" s="13">
        <v>10415.76</v>
      </c>
      <c r="F210" s="13">
        <v>10196.040000000001</v>
      </c>
      <c r="G210" s="13">
        <v>10155.39</v>
      </c>
      <c r="H210" s="13">
        <v>10226.35</v>
      </c>
      <c r="I210" s="13">
        <v>10454.18</v>
      </c>
      <c r="J210" s="13">
        <v>10076.23</v>
      </c>
      <c r="K210" s="13">
        <v>10184.26</v>
      </c>
      <c r="L210" s="13">
        <v>10190.32</v>
      </c>
      <c r="M210" s="13">
        <v>9918.42</v>
      </c>
      <c r="N210" s="99"/>
      <c r="O210" s="99"/>
      <c r="P210" s="99"/>
      <c r="Q210" s="99"/>
      <c r="R210" s="100"/>
      <c r="S210" s="101"/>
      <c r="T210" s="241"/>
      <c r="U210" s="234"/>
      <c r="V210" s="238"/>
      <c r="W210" s="138"/>
      <c r="X210" s="135"/>
      <c r="Y210" s="135"/>
      <c r="Z210" s="135"/>
      <c r="AA210" s="135"/>
    </row>
    <row r="211" spans="1:28" ht="25.5" customHeight="1">
      <c r="A211"/>
      <c r="B211" s="93"/>
      <c r="C211" s="162"/>
      <c r="D211" s="90" t="s">
        <v>120</v>
      </c>
      <c r="E211" s="29">
        <f t="shared" ref="E211:M211" si="63">IF(((E209="")*AND(E210="")),"",(E209-E210)*2)</f>
        <v>570.97999999999956</v>
      </c>
      <c r="F211" s="29">
        <f t="shared" si="63"/>
        <v>523.77999999999884</v>
      </c>
      <c r="G211" s="29">
        <f t="shared" si="63"/>
        <v>504.46000000000276</v>
      </c>
      <c r="H211" s="29">
        <f t="shared" si="63"/>
        <v>523.07999999999811</v>
      </c>
      <c r="I211" s="29">
        <f t="shared" si="63"/>
        <v>552.07999999999811</v>
      </c>
      <c r="J211" s="29">
        <f t="shared" si="63"/>
        <v>536.90000000000146</v>
      </c>
      <c r="K211" s="29">
        <f t="shared" si="63"/>
        <v>515.31999999999971</v>
      </c>
      <c r="L211" s="29">
        <f t="shared" si="63"/>
        <v>515.88000000000102</v>
      </c>
      <c r="M211" s="29">
        <f t="shared" si="63"/>
        <v>546.09999999999854</v>
      </c>
      <c r="N211" s="102"/>
      <c r="O211" s="102"/>
      <c r="P211" s="102"/>
      <c r="Q211" s="102"/>
      <c r="R211" s="103"/>
      <c r="S211" s="104"/>
      <c r="T211" s="282"/>
      <c r="U211" s="281"/>
      <c r="V211" s="285"/>
      <c r="W211" s="138"/>
      <c r="X211" s="135"/>
      <c r="Y211" s="135"/>
      <c r="Z211" s="135"/>
      <c r="AA211" s="135"/>
    </row>
    <row r="212" spans="1:28" ht="12.75" customHeight="1">
      <c r="A212" s="122">
        <v>42814</v>
      </c>
      <c r="B212" s="93" t="s">
        <v>18</v>
      </c>
      <c r="C212" s="162" t="s">
        <v>123</v>
      </c>
      <c r="D212" s="90" t="s">
        <v>99</v>
      </c>
      <c r="E212" s="13">
        <v>6469.85</v>
      </c>
      <c r="F212" s="13">
        <v>6438.33</v>
      </c>
      <c r="G212" s="13">
        <v>6483.19</v>
      </c>
      <c r="H212" s="13">
        <v>6468.42</v>
      </c>
      <c r="I212" s="13">
        <v>6521.47</v>
      </c>
      <c r="J212" s="13">
        <v>6118.28</v>
      </c>
      <c r="K212" s="13">
        <v>6401.33</v>
      </c>
      <c r="L212" s="13">
        <v>6427.39</v>
      </c>
      <c r="M212" s="13">
        <v>5917.83</v>
      </c>
      <c r="N212" s="94">
        <f>IF((M213=""),"",MAX(E214:M214))</f>
        <v>321.61999999999898</v>
      </c>
      <c r="O212" s="94">
        <f>IF(M213="","",MIN(E214:M214))</f>
        <v>247.11999999999898</v>
      </c>
      <c r="P212" s="94">
        <f>IF((M214=""),"",AVERAGE(E214:M214))</f>
        <v>273.05999999999972</v>
      </c>
      <c r="Q212" s="94">
        <f>IF((M213=""),"",STDEV(E214:M214))</f>
        <v>22.774977497244485</v>
      </c>
      <c r="R212" s="94">
        <f>IF((M213=""),"",(N212-O212)/(N212+O212)*100)</f>
        <v>13.099131413299622</v>
      </c>
      <c r="S212" s="96" t="str">
        <f>IF(M213="","",IF(R212&lt;15,IF(P212&gt;155,IF(P212&lt;315,"Pass","Fail"),"Fail"),"Fail"))</f>
        <v>Pass</v>
      </c>
      <c r="T212" s="237">
        <v>1400</v>
      </c>
      <c r="U212" s="237"/>
      <c r="V212" s="301"/>
      <c r="W212" s="152">
        <v>222</v>
      </c>
      <c r="X212" s="153">
        <v>340</v>
      </c>
      <c r="Y212" s="153">
        <v>155</v>
      </c>
      <c r="Z212" s="153">
        <v>315</v>
      </c>
      <c r="AA212" s="148">
        <v>15</v>
      </c>
      <c r="AB212" s="137">
        <v>15</v>
      </c>
    </row>
    <row r="213" spans="1:28" ht="16.5" customHeight="1">
      <c r="A213"/>
      <c r="B213" s="93"/>
      <c r="C213" s="162"/>
      <c r="D213" s="90" t="s">
        <v>100</v>
      </c>
      <c r="E213" s="13">
        <v>6328.81</v>
      </c>
      <c r="F213" s="13">
        <v>6307.89</v>
      </c>
      <c r="G213" s="13">
        <v>6359.63</v>
      </c>
      <c r="H213" s="13">
        <v>6333.32</v>
      </c>
      <c r="I213" s="13">
        <v>6378.21</v>
      </c>
      <c r="J213" s="13">
        <v>5957.47</v>
      </c>
      <c r="K213" s="13">
        <v>6277.13</v>
      </c>
      <c r="L213" s="13">
        <v>6295.31</v>
      </c>
      <c r="M213" s="13">
        <v>5779.55</v>
      </c>
      <c r="N213" s="99"/>
      <c r="O213" s="99"/>
      <c r="P213" s="99"/>
      <c r="Q213" s="99"/>
      <c r="R213" s="100"/>
      <c r="S213" s="101"/>
      <c r="T213" s="241"/>
      <c r="U213" s="234"/>
      <c r="V213" s="238"/>
      <c r="W213" s="138"/>
      <c r="X213" s="135"/>
      <c r="Y213" s="135"/>
      <c r="Z213" s="135"/>
      <c r="AA213" s="135"/>
    </row>
    <row r="214" spans="1:28" ht="26.25" customHeight="1" thickBot="1">
      <c r="A214"/>
      <c r="B214" s="105"/>
      <c r="C214" s="163"/>
      <c r="D214" s="106" t="s">
        <v>120</v>
      </c>
      <c r="E214" s="107">
        <f t="shared" ref="E214:M214" si="64">IF(((E212="")*AND(E213="")),"",(E212-E213)*2)</f>
        <v>282.07999999999993</v>
      </c>
      <c r="F214" s="107">
        <f t="shared" si="64"/>
        <v>260.8799999999992</v>
      </c>
      <c r="G214" s="107">
        <f t="shared" si="64"/>
        <v>247.11999999999898</v>
      </c>
      <c r="H214" s="107">
        <f t="shared" si="64"/>
        <v>270.20000000000073</v>
      </c>
      <c r="I214" s="107">
        <f t="shared" si="64"/>
        <v>286.52000000000044</v>
      </c>
      <c r="J214" s="107">
        <f t="shared" si="64"/>
        <v>321.61999999999898</v>
      </c>
      <c r="K214" s="107">
        <f t="shared" si="64"/>
        <v>248.39999999999964</v>
      </c>
      <c r="L214" s="107">
        <f t="shared" si="64"/>
        <v>264.15999999999985</v>
      </c>
      <c r="M214" s="107">
        <f t="shared" si="64"/>
        <v>276.55999999999949</v>
      </c>
      <c r="N214" s="108"/>
      <c r="O214" s="108"/>
      <c r="P214" s="108"/>
      <c r="Q214" s="108"/>
      <c r="R214" s="109"/>
      <c r="S214" s="110"/>
      <c r="T214" s="284"/>
      <c r="U214" s="283"/>
      <c r="V214" s="286"/>
      <c r="W214" s="138"/>
      <c r="X214" s="135"/>
      <c r="Y214" s="135"/>
      <c r="Z214" s="135"/>
      <c r="AA214" s="135"/>
    </row>
    <row r="215" spans="1:28" ht="13.5" customHeight="1">
      <c r="A215" s="120">
        <v>42817</v>
      </c>
      <c r="B215" s="111" t="s">
        <v>18</v>
      </c>
      <c r="C215" s="164" t="s">
        <v>119</v>
      </c>
      <c r="D215" s="112" t="s">
        <v>99</v>
      </c>
      <c r="E215" s="13">
        <v>1671.03</v>
      </c>
      <c r="F215" s="13">
        <v>1717.29</v>
      </c>
      <c r="G215" s="13">
        <v>1730.72</v>
      </c>
      <c r="H215" s="13">
        <v>1718.03</v>
      </c>
      <c r="I215" s="13">
        <v>1677.37</v>
      </c>
      <c r="J215" s="13">
        <v>1666.41</v>
      </c>
      <c r="K215" s="13">
        <v>1705.78</v>
      </c>
      <c r="L215" s="13">
        <v>1739.64</v>
      </c>
      <c r="M215" s="13">
        <v>1737.75</v>
      </c>
      <c r="N215" s="113">
        <f>IF((M216=""),"",MAX(E217:M217))</f>
        <v>780.02</v>
      </c>
      <c r="O215" s="113">
        <f>IF(M216="","",MIN(E217:M217))</f>
        <v>681.22000000000025</v>
      </c>
      <c r="P215" s="113">
        <f>IF((M217=""),"",AVERAGE(E217:M217))</f>
        <v>729.81999999999994</v>
      </c>
      <c r="Q215" s="113">
        <f>IF((M216=""),"",STDEV(E217:M217))</f>
        <v>39.237966308156402</v>
      </c>
      <c r="R215" s="114">
        <f>IF((M216=""),"",(N215-O215)/(N215+O215)*100)</f>
        <v>6.7613807451205625</v>
      </c>
      <c r="S215" s="96" t="str">
        <f>IF(M216="","",IF(R215&lt;10,IF(P215&gt;645,IF(P215&lt;790,"Pass","Fail"),"Fail"),"Fail"))</f>
        <v>Pass</v>
      </c>
      <c r="T215" s="242">
        <v>1428</v>
      </c>
      <c r="U215" s="236"/>
      <c r="V215" s="302"/>
      <c r="W215" s="138">
        <v>645</v>
      </c>
      <c r="X215" s="135">
        <v>790</v>
      </c>
      <c r="Y215" s="135">
        <v>670</v>
      </c>
      <c r="Z215" s="135">
        <v>830</v>
      </c>
      <c r="AA215" s="135">
        <v>8.6999999999999993</v>
      </c>
      <c r="AB215" s="148">
        <v>10</v>
      </c>
    </row>
    <row r="216" spans="1:28" ht="15.75" customHeight="1">
      <c r="A216"/>
      <c r="B216" s="93"/>
      <c r="C216" s="162"/>
      <c r="D216" s="90" t="s">
        <v>100</v>
      </c>
      <c r="E216" s="13">
        <v>1284.1400000000001</v>
      </c>
      <c r="F216" s="13">
        <v>1366.24</v>
      </c>
      <c r="G216" s="13">
        <v>1390.11</v>
      </c>
      <c r="H216" s="13">
        <v>1367.45</v>
      </c>
      <c r="I216" s="13">
        <v>1293.8499999999999</v>
      </c>
      <c r="J216" s="13">
        <v>1276.4000000000001</v>
      </c>
      <c r="K216" s="13">
        <v>1353.72</v>
      </c>
      <c r="L216" s="13">
        <v>1390.18</v>
      </c>
      <c r="M216" s="13">
        <v>1357.74</v>
      </c>
      <c r="N216" s="99"/>
      <c r="O216" s="99"/>
      <c r="P216" s="99"/>
      <c r="Q216" s="99"/>
      <c r="R216" s="100"/>
      <c r="S216" s="101"/>
      <c r="T216" s="241"/>
      <c r="U216" s="234"/>
      <c r="V216" s="238"/>
      <c r="W216" s="138"/>
      <c r="X216" s="135"/>
      <c r="Y216" s="135"/>
      <c r="Z216" s="135"/>
      <c r="AA216" s="135"/>
    </row>
    <row r="217" spans="1:28" ht="25.5" customHeight="1">
      <c r="A217"/>
      <c r="B217" s="93"/>
      <c r="C217" s="162"/>
      <c r="D217" s="90" t="s">
        <v>120</v>
      </c>
      <c r="E217" s="29">
        <f t="shared" ref="E217:M217" si="65">IF(((E215="")*AND(E216="")),"",(E215-E216)*2)</f>
        <v>773.77999999999975</v>
      </c>
      <c r="F217" s="29">
        <f t="shared" si="65"/>
        <v>702.09999999999991</v>
      </c>
      <c r="G217" s="29">
        <f t="shared" si="65"/>
        <v>681.22000000000025</v>
      </c>
      <c r="H217" s="29">
        <f t="shared" si="65"/>
        <v>701.15999999999985</v>
      </c>
      <c r="I217" s="29">
        <f t="shared" si="65"/>
        <v>767.04</v>
      </c>
      <c r="J217" s="29">
        <f t="shared" si="65"/>
        <v>780.02</v>
      </c>
      <c r="K217" s="29">
        <f t="shared" si="65"/>
        <v>704.11999999999989</v>
      </c>
      <c r="L217" s="29">
        <f t="shared" si="65"/>
        <v>698.92000000000007</v>
      </c>
      <c r="M217" s="29">
        <f t="shared" si="65"/>
        <v>760.02</v>
      </c>
      <c r="N217" s="102"/>
      <c r="O217" s="102"/>
      <c r="P217" s="102"/>
      <c r="Q217" s="102"/>
      <c r="R217" s="103"/>
      <c r="S217" s="104"/>
      <c r="T217" s="282"/>
      <c r="U217" s="281"/>
      <c r="V217" s="285"/>
      <c r="W217" s="138"/>
      <c r="X217" s="135"/>
      <c r="Y217" s="135"/>
      <c r="Z217" s="135"/>
      <c r="AA217" s="135"/>
    </row>
    <row r="218" spans="1:28">
      <c r="A218" s="122">
        <v>42817</v>
      </c>
      <c r="B218" s="93" t="s">
        <v>18</v>
      </c>
      <c r="C218" s="162" t="s">
        <v>121</v>
      </c>
      <c r="D218" s="90" t="s">
        <v>99</v>
      </c>
      <c r="E218" s="13">
        <v>1369</v>
      </c>
      <c r="F218" s="13">
        <v>1500.65</v>
      </c>
      <c r="G218" s="13">
        <v>1550.48</v>
      </c>
      <c r="H218" s="13">
        <v>1510.03</v>
      </c>
      <c r="I218" s="13">
        <v>1413.18</v>
      </c>
      <c r="J218" s="13">
        <v>1356.48</v>
      </c>
      <c r="K218" s="13">
        <v>1490.8</v>
      </c>
      <c r="L218" s="13">
        <v>1529.7</v>
      </c>
      <c r="M218" s="13">
        <v>1466.87</v>
      </c>
      <c r="N218" s="94">
        <f>IF((M219=""),"",MAX(E220:M220))</f>
        <v>1032.7</v>
      </c>
      <c r="O218" s="94">
        <f>IF(M219="","",MIN(E220:M220))</f>
        <v>815.90000000000009</v>
      </c>
      <c r="P218" s="94">
        <f>IF((M220=""),"",AVERAGE(E220:M220))</f>
        <v>935.05333333333328</v>
      </c>
      <c r="Q218" s="94">
        <f>IF((M219=""),"",STDEV(E220:M220))</f>
        <v>87.833177102961116</v>
      </c>
      <c r="R218" s="94">
        <f>IF((M219=""),"",(N218-O218)/(N218+O218)*100)</f>
        <v>11.727794006275015</v>
      </c>
      <c r="S218" s="96" t="str">
        <f>IF(M219="","",IF(R218&lt;15,IF(P218&gt;850,IF(P218&lt;970,"Pass","Fail"),"Fail"),"Fail"))</f>
        <v>Pass</v>
      </c>
      <c r="T218" s="237">
        <v>1428</v>
      </c>
      <c r="U218" s="254"/>
      <c r="V218" s="295"/>
      <c r="W218" s="152">
        <v>850</v>
      </c>
      <c r="X218" s="153">
        <v>970</v>
      </c>
      <c r="Y218" s="153">
        <v>710</v>
      </c>
      <c r="Z218" s="153">
        <v>910</v>
      </c>
      <c r="AA218" s="153">
        <v>14.5</v>
      </c>
      <c r="AB218" s="137">
        <v>17</v>
      </c>
    </row>
    <row r="219" spans="1:28" ht="15.75" customHeight="1">
      <c r="A219"/>
      <c r="B219" s="93"/>
      <c r="C219" s="162"/>
      <c r="D219" s="90" t="s">
        <v>100</v>
      </c>
      <c r="E219" s="13">
        <v>852.65</v>
      </c>
      <c r="F219" s="13">
        <v>1063.6400000000001</v>
      </c>
      <c r="G219" s="13">
        <v>1142.53</v>
      </c>
      <c r="H219" s="13">
        <v>1071.96</v>
      </c>
      <c r="I219" s="13">
        <v>904.41</v>
      </c>
      <c r="J219" s="13">
        <v>840.45</v>
      </c>
      <c r="K219" s="13">
        <v>1052.97</v>
      </c>
      <c r="L219" s="13">
        <v>1093.6099999999999</v>
      </c>
      <c r="M219" s="13">
        <v>957.23</v>
      </c>
      <c r="N219" s="99"/>
      <c r="O219" s="99"/>
      <c r="P219" s="99"/>
      <c r="Q219" s="99"/>
      <c r="R219" s="100"/>
      <c r="S219" s="101"/>
      <c r="T219" s="241"/>
      <c r="U219" s="234"/>
      <c r="V219" s="238"/>
      <c r="W219" s="138"/>
      <c r="X219" s="135"/>
      <c r="Y219" s="135"/>
      <c r="Z219" s="135"/>
      <c r="AA219" s="135"/>
    </row>
    <row r="220" spans="1:28" ht="25.5" customHeight="1">
      <c r="A220"/>
      <c r="B220" s="93"/>
      <c r="C220" s="162"/>
      <c r="D220" s="30" t="s">
        <v>120</v>
      </c>
      <c r="E220" s="29">
        <f t="shared" ref="E220:M220" si="66">IF(((E218="")*AND(E219="")),"",(E218-E219)*2)</f>
        <v>1032.7</v>
      </c>
      <c r="F220" s="29">
        <f t="shared" si="66"/>
        <v>874.02</v>
      </c>
      <c r="G220" s="29">
        <f t="shared" si="66"/>
        <v>815.90000000000009</v>
      </c>
      <c r="H220" s="29">
        <f t="shared" si="66"/>
        <v>876.13999999999987</v>
      </c>
      <c r="I220" s="29">
        <f t="shared" si="66"/>
        <v>1017.5400000000002</v>
      </c>
      <c r="J220" s="29">
        <f t="shared" si="66"/>
        <v>1032.06</v>
      </c>
      <c r="K220" s="29">
        <f t="shared" si="66"/>
        <v>875.65999999999985</v>
      </c>
      <c r="L220" s="29">
        <f t="shared" si="66"/>
        <v>872.18000000000029</v>
      </c>
      <c r="M220" s="29">
        <f t="shared" si="66"/>
        <v>1019.2799999999997</v>
      </c>
      <c r="N220" s="102"/>
      <c r="O220" s="102"/>
      <c r="P220" s="102"/>
      <c r="Q220" s="102"/>
      <c r="R220" s="103"/>
      <c r="S220" s="101"/>
      <c r="T220" s="282"/>
      <c r="U220" s="281"/>
      <c r="V220" s="285"/>
      <c r="W220" s="138"/>
      <c r="X220" s="135"/>
      <c r="Y220" s="135"/>
      <c r="Z220" s="135"/>
      <c r="AA220" s="135"/>
    </row>
    <row r="221" spans="1:28" ht="12.75" customHeight="1">
      <c r="A221" s="270">
        <v>42817</v>
      </c>
      <c r="B221" s="121" t="s">
        <v>18</v>
      </c>
      <c r="C221" s="161" t="s">
        <v>122</v>
      </c>
      <c r="D221" s="91" t="s">
        <v>99</v>
      </c>
      <c r="E221" s="13">
        <v>10434.290000000001</v>
      </c>
      <c r="F221" s="13">
        <v>10209.280000000001</v>
      </c>
      <c r="G221" s="13">
        <v>10166.36</v>
      </c>
      <c r="H221" s="13">
        <v>10238.11</v>
      </c>
      <c r="I221" s="13">
        <v>10470.540000000001</v>
      </c>
      <c r="J221" s="13">
        <v>10083.42</v>
      </c>
      <c r="K221" s="13">
        <v>10195.48</v>
      </c>
      <c r="L221" s="13">
        <v>10203.290000000001</v>
      </c>
      <c r="M221" s="13">
        <v>9934.7999999999993</v>
      </c>
      <c r="N221" s="94">
        <f>IF((M222=""),"",MAX(E223:M223))</f>
        <v>545.95999999999913</v>
      </c>
      <c r="O221" s="94">
        <f>IF(M222="","",MIN(E223:M223))</f>
        <v>490.60000000000218</v>
      </c>
      <c r="P221" s="94">
        <f>IF((M223=""),"",AVERAGE(E223:M223))</f>
        <v>522.44444444444525</v>
      </c>
      <c r="Q221" s="94">
        <f>IF((M222=""),"",STDEV(E223:M223))</f>
        <v>17.890069250222155</v>
      </c>
      <c r="R221" s="94">
        <f>IF((M222=""),"",(N221-O221)/(N221+O221)*100)</f>
        <v>5.3407424558150876</v>
      </c>
      <c r="S221" s="96" t="str">
        <f>IF(M222="","",IF(R221&lt;6.3,IF(P221&gt;490,IF(P221&lt;590,"Pass","Fail"),"Fail"),"Fail"))</f>
        <v>Pass</v>
      </c>
      <c r="T221" s="237">
        <v>1428</v>
      </c>
      <c r="U221" s="145"/>
      <c r="V221" s="301"/>
      <c r="W221" s="138">
        <v>490</v>
      </c>
      <c r="X221" s="135">
        <v>590</v>
      </c>
      <c r="Y221" s="135">
        <v>430</v>
      </c>
      <c r="Z221" s="135">
        <v>590</v>
      </c>
      <c r="AA221" s="137">
        <v>6.3</v>
      </c>
      <c r="AB221" s="148">
        <v>6.3</v>
      </c>
    </row>
    <row r="222" spans="1:28" ht="15.75" customHeight="1">
      <c r="A222"/>
      <c r="B222" s="93"/>
      <c r="C222" s="162"/>
      <c r="D222" s="90" t="s">
        <v>100</v>
      </c>
      <c r="E222" s="13">
        <v>10188.99</v>
      </c>
      <c r="F222" s="13">
        <v>9956.48</v>
      </c>
      <c r="G222" s="13">
        <v>9905.65</v>
      </c>
      <c r="H222" s="13">
        <v>9978.06</v>
      </c>
      <c r="I222" s="13">
        <v>10199.35</v>
      </c>
      <c r="J222" s="13">
        <v>9814.0400000000009</v>
      </c>
      <c r="K222" s="13">
        <v>9935.08</v>
      </c>
      <c r="L222" s="13">
        <v>9945.1</v>
      </c>
      <c r="M222" s="13">
        <v>9661.82</v>
      </c>
      <c r="N222" s="99"/>
      <c r="O222" s="99"/>
      <c r="P222" s="99"/>
      <c r="Q222" s="99"/>
      <c r="R222" s="100"/>
      <c r="S222" s="101"/>
      <c r="T222" s="241"/>
      <c r="U222" s="234"/>
      <c r="V222" s="238"/>
      <c r="W222" s="138"/>
      <c r="X222" s="135"/>
      <c r="Y222" s="135"/>
      <c r="Z222" s="135"/>
      <c r="AA222" s="135"/>
    </row>
    <row r="223" spans="1:28" ht="25.5" customHeight="1">
      <c r="A223"/>
      <c r="B223" s="93"/>
      <c r="C223" s="162"/>
      <c r="D223" s="90" t="s">
        <v>120</v>
      </c>
      <c r="E223" s="29">
        <f t="shared" ref="E223:M223" si="67">IF(((E221="")*AND(E222="")),"",(E221-E222)*2)</f>
        <v>490.60000000000218</v>
      </c>
      <c r="F223" s="29">
        <f t="shared" si="67"/>
        <v>505.60000000000218</v>
      </c>
      <c r="G223" s="29">
        <f t="shared" si="67"/>
        <v>521.42000000000189</v>
      </c>
      <c r="H223" s="29">
        <f t="shared" si="67"/>
        <v>520.10000000000218</v>
      </c>
      <c r="I223" s="29">
        <f t="shared" si="67"/>
        <v>542.38000000000102</v>
      </c>
      <c r="J223" s="29">
        <f t="shared" si="67"/>
        <v>538.7599999999984</v>
      </c>
      <c r="K223" s="29">
        <f t="shared" si="67"/>
        <v>520.79999999999927</v>
      </c>
      <c r="L223" s="29">
        <f t="shared" si="67"/>
        <v>516.38000000000102</v>
      </c>
      <c r="M223" s="29">
        <f t="shared" si="67"/>
        <v>545.95999999999913</v>
      </c>
      <c r="N223" s="102"/>
      <c r="O223" s="102"/>
      <c r="P223" s="102"/>
      <c r="Q223" s="102"/>
      <c r="R223" s="103"/>
      <c r="S223" s="104"/>
      <c r="T223" s="282"/>
      <c r="U223" s="281"/>
      <c r="V223" s="285"/>
      <c r="W223" s="138"/>
      <c r="X223" s="135"/>
      <c r="Y223" s="135"/>
      <c r="Z223" s="135"/>
      <c r="AA223" s="135"/>
    </row>
    <row r="224" spans="1:28" ht="12.75" customHeight="1">
      <c r="A224" s="122">
        <v>42817</v>
      </c>
      <c r="B224" s="93" t="s">
        <v>18</v>
      </c>
      <c r="C224" s="162" t="s">
        <v>123</v>
      </c>
      <c r="D224" s="90" t="s">
        <v>99</v>
      </c>
      <c r="E224" s="13">
        <v>6338.55</v>
      </c>
      <c r="F224" s="13">
        <v>6321.17</v>
      </c>
      <c r="G224" s="13">
        <v>6364.68</v>
      </c>
      <c r="H224" s="13">
        <v>6341.93</v>
      </c>
      <c r="I224" s="13">
        <v>6382.82</v>
      </c>
      <c r="J224" s="13">
        <v>5972.13</v>
      </c>
      <c r="K224" s="13">
        <v>6284.94</v>
      </c>
      <c r="L224" s="13">
        <v>6303.96</v>
      </c>
      <c r="M224" s="13">
        <v>5785.51</v>
      </c>
      <c r="N224" s="94">
        <f>IF((M225=""),"",MAX(E226:M226))</f>
        <v>306.30000000000109</v>
      </c>
      <c r="O224" s="94">
        <f>IF(M225="","",MIN(E226:M226))</f>
        <v>257.04000000000087</v>
      </c>
      <c r="P224" s="94">
        <f>IF((M226=""),"",AVERAGE(E226:M226))</f>
        <v>271.54222222222273</v>
      </c>
      <c r="Q224" s="94">
        <f>IF((M225=""),"",STDEV(E226:M226))</f>
        <v>15.657063723586257</v>
      </c>
      <c r="R224" s="94">
        <f>IF((M225=""),"",(N224-O224)/(N224+O224)*100)</f>
        <v>8.7442752156779289</v>
      </c>
      <c r="S224" s="96" t="str">
        <f>IF(M225="","",IF(R224&lt;15,IF(P224&gt;155,IF(P224&lt;315,"Pass","Fail"),"Fail"),"Fail"))</f>
        <v>Pass</v>
      </c>
      <c r="T224" s="237">
        <v>1428</v>
      </c>
      <c r="U224" s="237"/>
      <c r="V224" s="301"/>
      <c r="W224" s="152">
        <v>222</v>
      </c>
      <c r="X224" s="153">
        <v>340</v>
      </c>
      <c r="Y224" s="153">
        <v>155</v>
      </c>
      <c r="Z224" s="153">
        <v>315</v>
      </c>
      <c r="AA224" s="148">
        <v>15</v>
      </c>
      <c r="AB224" s="137">
        <v>15</v>
      </c>
    </row>
    <row r="225" spans="1:28" ht="16.5" customHeight="1">
      <c r="A225"/>
      <c r="B225" s="93"/>
      <c r="C225" s="162"/>
      <c r="D225" s="90" t="s">
        <v>100</v>
      </c>
      <c r="E225" s="13">
        <v>6202.08</v>
      </c>
      <c r="F225" s="13">
        <v>6183.44</v>
      </c>
      <c r="G225" s="13">
        <v>6234.82</v>
      </c>
      <c r="H225" s="13">
        <v>6213.37</v>
      </c>
      <c r="I225" s="13">
        <v>6247.2</v>
      </c>
      <c r="J225" s="13">
        <v>5818.98</v>
      </c>
      <c r="K225" s="13">
        <v>6153.63</v>
      </c>
      <c r="L225" s="13">
        <v>6175.44</v>
      </c>
      <c r="M225" s="13">
        <v>5644.79</v>
      </c>
      <c r="N225" s="99"/>
      <c r="O225" s="99"/>
      <c r="P225" s="99"/>
      <c r="Q225" s="99"/>
      <c r="R225" s="100"/>
      <c r="S225" s="101"/>
      <c r="T225" s="241"/>
      <c r="U225" s="234"/>
      <c r="V225" s="238"/>
      <c r="W225" s="138"/>
      <c r="X225" s="135"/>
      <c r="Y225" s="135"/>
      <c r="Z225" s="135"/>
      <c r="AA225" s="135"/>
    </row>
    <row r="226" spans="1:28" ht="26.25" customHeight="1" thickBot="1">
      <c r="A226"/>
      <c r="B226" s="105"/>
      <c r="C226" s="163"/>
      <c r="D226" s="106" t="s">
        <v>120</v>
      </c>
      <c r="E226" s="107">
        <f t="shared" ref="E226:M226" si="68">IF(((E224="")*AND(E225="")),"",(E224-E225)*2)</f>
        <v>272.94000000000051</v>
      </c>
      <c r="F226" s="107">
        <f t="shared" si="68"/>
        <v>275.46000000000095</v>
      </c>
      <c r="G226" s="107">
        <f t="shared" si="68"/>
        <v>259.72000000000116</v>
      </c>
      <c r="H226" s="107">
        <f t="shared" si="68"/>
        <v>257.1200000000008</v>
      </c>
      <c r="I226" s="107">
        <f t="shared" si="68"/>
        <v>271.23999999999978</v>
      </c>
      <c r="J226" s="107">
        <f t="shared" si="68"/>
        <v>306.30000000000109</v>
      </c>
      <c r="K226" s="107">
        <f t="shared" si="68"/>
        <v>262.61999999999898</v>
      </c>
      <c r="L226" s="107">
        <f t="shared" si="68"/>
        <v>257.04000000000087</v>
      </c>
      <c r="M226" s="107">
        <f t="shared" si="68"/>
        <v>281.44000000000051</v>
      </c>
      <c r="N226" s="108"/>
      <c r="O226" s="108"/>
      <c r="P226" s="108"/>
      <c r="Q226" s="108"/>
      <c r="R226" s="109"/>
      <c r="S226" s="110"/>
      <c r="T226" s="284"/>
      <c r="U226" s="283"/>
      <c r="V226" s="286"/>
      <c r="W226" s="138"/>
      <c r="X226" s="135"/>
      <c r="Y226" s="135"/>
      <c r="Z226" s="135"/>
      <c r="AA226" s="135"/>
    </row>
    <row r="227" spans="1:28" ht="13.5" customHeight="1">
      <c r="A227" s="120">
        <v>42832</v>
      </c>
      <c r="B227" s="111" t="s">
        <v>18</v>
      </c>
      <c r="C227" s="164" t="s">
        <v>119</v>
      </c>
      <c r="D227" s="112" t="s">
        <v>99</v>
      </c>
      <c r="E227" s="13">
        <v>2903.89</v>
      </c>
      <c r="F227" s="13">
        <v>2809.88</v>
      </c>
      <c r="G227" s="13">
        <v>2771.58</v>
      </c>
      <c r="H227" s="13">
        <v>2783.66</v>
      </c>
      <c r="I227" s="13">
        <v>2857.35</v>
      </c>
      <c r="J227" s="13">
        <v>2851.98</v>
      </c>
      <c r="K227" s="13">
        <v>2790.69</v>
      </c>
      <c r="L227" s="13">
        <v>2791.37</v>
      </c>
      <c r="M227" s="13">
        <v>2862</v>
      </c>
      <c r="N227" s="113">
        <f>IF((M228=""),"",MAX(E229:M229))</f>
        <v>812.54</v>
      </c>
      <c r="O227" s="113">
        <f>IF(M228="","",MIN(E229:M229))</f>
        <v>711.22000000000025</v>
      </c>
      <c r="P227" s="113">
        <f>IF((M229=""),"",AVERAGE(E229:M229))</f>
        <v>763.55555555555543</v>
      </c>
      <c r="Q227" s="113">
        <f>IF((M228=""),"",STDEV(E229:M229))</f>
        <v>41.077845340010398</v>
      </c>
      <c r="R227" s="114">
        <f>IF((M228=""),"",(N227-O227)/(N227+O227)*100)</f>
        <v>6.6493411035858472</v>
      </c>
      <c r="S227" s="96" t="str">
        <f>IF(M228="","",IF(R227&lt;10,IF(P227&gt;645,IF(P227&lt;790,"Pass","Fail"),"Fail"),"Fail"))</f>
        <v>Pass</v>
      </c>
      <c r="T227" s="242">
        <v>1400</v>
      </c>
      <c r="U227" s="236"/>
      <c r="V227" s="302"/>
      <c r="W227" s="138">
        <v>645</v>
      </c>
      <c r="X227" s="135">
        <v>790</v>
      </c>
      <c r="Y227" s="135">
        <v>670</v>
      </c>
      <c r="Z227" s="135">
        <v>830</v>
      </c>
      <c r="AA227" s="135">
        <v>8.6999999999999993</v>
      </c>
      <c r="AB227" s="148">
        <v>10</v>
      </c>
    </row>
    <row r="228" spans="1:28" ht="15.75" customHeight="1">
      <c r="A228"/>
      <c r="B228" s="93"/>
      <c r="C228" s="162"/>
      <c r="D228" s="90" t="s">
        <v>100</v>
      </c>
      <c r="E228" s="13">
        <v>2498.31</v>
      </c>
      <c r="F228" s="13">
        <v>2441.52</v>
      </c>
      <c r="G228" s="13">
        <v>2415.9699999999998</v>
      </c>
      <c r="H228" s="13">
        <v>2417.9</v>
      </c>
      <c r="I228" s="13">
        <v>2457.8000000000002</v>
      </c>
      <c r="J228" s="13">
        <v>2445.71</v>
      </c>
      <c r="K228" s="13">
        <v>2423.3000000000002</v>
      </c>
      <c r="L228" s="13">
        <v>2424.31</v>
      </c>
      <c r="M228" s="13">
        <v>2461.58</v>
      </c>
      <c r="N228" s="99"/>
      <c r="O228" s="99"/>
      <c r="P228" s="99"/>
      <c r="Q228" s="99"/>
      <c r="R228" s="100"/>
      <c r="S228" s="101"/>
      <c r="T228" s="241"/>
      <c r="U228" s="234"/>
      <c r="V228" s="238"/>
      <c r="W228" s="138"/>
      <c r="X228" s="135"/>
      <c r="Y228" s="135"/>
      <c r="Z228" s="135"/>
      <c r="AA228" s="135"/>
    </row>
    <row r="229" spans="1:28" ht="25.5" customHeight="1">
      <c r="A229"/>
      <c r="B229" s="93"/>
      <c r="C229" s="162"/>
      <c r="D229" s="90" t="s">
        <v>120</v>
      </c>
      <c r="E229" s="29">
        <f t="shared" ref="E229:M229" si="69">IF(((E227="")*AND(E228="")),"",(E227-E228)*2)</f>
        <v>811.15999999999985</v>
      </c>
      <c r="F229" s="29">
        <f t="shared" si="69"/>
        <v>736.72000000000025</v>
      </c>
      <c r="G229" s="29">
        <f t="shared" si="69"/>
        <v>711.22000000000025</v>
      </c>
      <c r="H229" s="29">
        <f t="shared" si="69"/>
        <v>731.51999999999953</v>
      </c>
      <c r="I229" s="29">
        <f t="shared" si="69"/>
        <v>799.09999999999945</v>
      </c>
      <c r="J229" s="29">
        <f t="shared" si="69"/>
        <v>812.54</v>
      </c>
      <c r="K229" s="29">
        <f t="shared" si="69"/>
        <v>734.77999999999975</v>
      </c>
      <c r="L229" s="29">
        <f t="shared" si="69"/>
        <v>734.11999999999989</v>
      </c>
      <c r="M229" s="29">
        <f t="shared" si="69"/>
        <v>800.84000000000015</v>
      </c>
      <c r="N229" s="102"/>
      <c r="O229" s="102"/>
      <c r="P229" s="102"/>
      <c r="Q229" s="102"/>
      <c r="R229" s="103"/>
      <c r="S229" s="104"/>
      <c r="T229" s="282"/>
      <c r="U229" s="281"/>
      <c r="V229" s="285"/>
      <c r="W229" s="138"/>
      <c r="X229" s="135"/>
      <c r="Y229" s="135"/>
      <c r="Z229" s="135"/>
      <c r="AA229" s="135"/>
    </row>
    <row r="230" spans="1:28">
      <c r="A230" s="122">
        <v>42832</v>
      </c>
      <c r="B230" s="93" t="s">
        <v>18</v>
      </c>
      <c r="C230" s="162" t="s">
        <v>121</v>
      </c>
      <c r="D230" s="90" t="s">
        <v>99</v>
      </c>
      <c r="E230" s="13">
        <v>2904.31</v>
      </c>
      <c r="F230" s="13">
        <v>2810.05</v>
      </c>
      <c r="G230" s="13">
        <v>2771.57</v>
      </c>
      <c r="H230" s="13">
        <v>2783.37</v>
      </c>
      <c r="I230" s="13">
        <v>2857.95</v>
      </c>
      <c r="J230" s="13">
        <v>2844.88</v>
      </c>
      <c r="K230" s="13">
        <v>2787.47</v>
      </c>
      <c r="L230" s="13">
        <v>2794.59</v>
      </c>
      <c r="M230" s="13">
        <v>2860.87</v>
      </c>
      <c r="N230" s="94">
        <f>IF((M231=""),"",MAX(E232:M232))</f>
        <v>986.5</v>
      </c>
      <c r="O230" s="94">
        <f>IF(M231="","",MIN(E232:M232))</f>
        <v>790.22000000000025</v>
      </c>
      <c r="P230" s="94">
        <f>IF((M232=""),"",AVERAGE(E232:M232))</f>
        <v>888.85111111111121</v>
      </c>
      <c r="Q230" s="94">
        <f>IF((M231=""),"",STDEV(E232:M232))</f>
        <v>73.822308356696354</v>
      </c>
      <c r="R230" s="94">
        <f>IF((M231=""),"",(N230-O230)/(N230+O230)*100)</f>
        <v>11.047323157278564</v>
      </c>
      <c r="S230" s="96" t="str">
        <f>IF(M231="","",IF(R230&lt;15,IF(P230&gt;850,IF(P230&lt;970,"Pass","Fail"),"Fail"),"Fail"))</f>
        <v>Pass</v>
      </c>
      <c r="T230" s="237">
        <v>1400</v>
      </c>
      <c r="U230" s="254"/>
      <c r="V230" s="295"/>
      <c r="W230" s="152">
        <v>850</v>
      </c>
      <c r="X230" s="153">
        <v>970</v>
      </c>
      <c r="Y230" s="153">
        <v>710</v>
      </c>
      <c r="Z230" s="153">
        <v>910</v>
      </c>
      <c r="AA230" s="153">
        <v>14.5</v>
      </c>
      <c r="AB230" s="137">
        <v>17</v>
      </c>
    </row>
    <row r="231" spans="1:28" ht="16.5" customHeight="1">
      <c r="A231"/>
      <c r="B231" s="93"/>
      <c r="C231" s="162"/>
      <c r="D231" s="90" t="s">
        <v>100</v>
      </c>
      <c r="E231" s="13">
        <v>2509.1999999999998</v>
      </c>
      <c r="F231" s="13">
        <v>2378.9899999999998</v>
      </c>
      <c r="G231" s="13">
        <v>2363.75</v>
      </c>
      <c r="H231" s="13">
        <v>2351.98</v>
      </c>
      <c r="I231" s="13">
        <v>2371.4899999999998</v>
      </c>
      <c r="J231" s="13">
        <v>2351.63</v>
      </c>
      <c r="K231" s="13">
        <v>2358.81</v>
      </c>
      <c r="L231" s="13">
        <v>2360.59</v>
      </c>
      <c r="M231" s="13">
        <v>2368.79</v>
      </c>
      <c r="N231" s="99"/>
      <c r="O231" s="99"/>
      <c r="P231" s="99"/>
      <c r="Q231" s="99"/>
      <c r="R231" s="100"/>
      <c r="S231" s="101"/>
      <c r="T231" s="241"/>
      <c r="U231" s="234"/>
      <c r="V231" s="238"/>
      <c r="W231" s="138"/>
      <c r="X231" s="135"/>
      <c r="Y231" s="135"/>
      <c r="Z231" s="135"/>
      <c r="AA231" s="135"/>
    </row>
    <row r="232" spans="1:28" ht="26.25" customHeight="1">
      <c r="A232"/>
      <c r="B232" s="93"/>
      <c r="C232" s="162"/>
      <c r="D232" s="30" t="s">
        <v>120</v>
      </c>
      <c r="E232" s="29">
        <f t="shared" ref="E232:M232" si="70">IF(((E230="")*AND(E231="")),"",(E230-E231)*2)</f>
        <v>790.22000000000025</v>
      </c>
      <c r="F232" s="29">
        <f t="shared" si="70"/>
        <v>862.1200000000008</v>
      </c>
      <c r="G232" s="29">
        <f t="shared" si="70"/>
        <v>815.64000000000033</v>
      </c>
      <c r="H232" s="29">
        <f t="shared" si="70"/>
        <v>862.77999999999975</v>
      </c>
      <c r="I232" s="29">
        <f t="shared" si="70"/>
        <v>972.92000000000007</v>
      </c>
      <c r="J232" s="29">
        <f t="shared" si="70"/>
        <v>986.5</v>
      </c>
      <c r="K232" s="29">
        <f t="shared" si="70"/>
        <v>857.31999999999971</v>
      </c>
      <c r="L232" s="29">
        <f t="shared" si="70"/>
        <v>868</v>
      </c>
      <c r="M232" s="29">
        <f t="shared" si="70"/>
        <v>984.15999999999985</v>
      </c>
      <c r="N232" s="102"/>
      <c r="O232" s="102"/>
      <c r="P232" s="102"/>
      <c r="Q232" s="102"/>
      <c r="R232" s="103"/>
      <c r="S232" s="101"/>
      <c r="T232" s="282"/>
      <c r="U232" s="281"/>
      <c r="V232" s="285"/>
      <c r="W232" s="138"/>
      <c r="X232" s="135"/>
      <c r="Y232" s="135"/>
      <c r="Z232" s="135"/>
      <c r="AA232" s="135"/>
    </row>
    <row r="233" spans="1:28" ht="12.75" customHeight="1">
      <c r="A233" s="122">
        <v>42832</v>
      </c>
      <c r="B233" s="121" t="s">
        <v>18</v>
      </c>
      <c r="C233" s="161" t="s">
        <v>122</v>
      </c>
      <c r="D233" s="91" t="s">
        <v>99</v>
      </c>
      <c r="E233" s="13">
        <v>10184.23</v>
      </c>
      <c r="F233" s="13">
        <v>9965.58</v>
      </c>
      <c r="G233" s="13">
        <v>9914.3700000000008</v>
      </c>
      <c r="H233" s="13">
        <v>9984.06</v>
      </c>
      <c r="I233" s="13">
        <v>10213.59</v>
      </c>
      <c r="J233" s="13">
        <v>9831.31</v>
      </c>
      <c r="K233" s="13">
        <v>9941.14</v>
      </c>
      <c r="L233" s="13">
        <v>9954.42</v>
      </c>
      <c r="M233" s="13">
        <v>9671.06</v>
      </c>
      <c r="N233" s="94">
        <f>IF((M234=""),"",MAX(E235:M235))</f>
        <v>564.34000000000015</v>
      </c>
      <c r="O233" s="94">
        <f>IF(M234="","",MIN(E235:M235))</f>
        <v>520.86000000000058</v>
      </c>
      <c r="P233" s="94">
        <f>IF((M235=""),"",AVERAGE(E235:M235))</f>
        <v>540.35111111111109</v>
      </c>
      <c r="Q233" s="94">
        <f>IF((M234=""),"",STDEV(E235:M235))</f>
        <v>12.746258710349203</v>
      </c>
      <c r="R233" s="94">
        <f>IF((M234=""),"",(N233-O233)/(N233+O233)*100)</f>
        <v>4.0066347217102409</v>
      </c>
      <c r="S233" s="96" t="str">
        <f>IF(M234="","",IF(R233&lt;6.3,IF(P233&gt;490,IF(P233&lt;590,"Pass","Fail"),"Fail"),"Fail"))</f>
        <v>Pass</v>
      </c>
      <c r="T233" s="237">
        <v>1400</v>
      </c>
      <c r="U233" s="145"/>
      <c r="V233" s="301"/>
      <c r="W233" s="138">
        <v>490</v>
      </c>
      <c r="X233" s="135">
        <v>590</v>
      </c>
      <c r="Y233" s="135">
        <v>430</v>
      </c>
      <c r="Z233" s="135">
        <v>590</v>
      </c>
      <c r="AA233" s="137">
        <v>6.3</v>
      </c>
      <c r="AB233" s="148">
        <v>6.3</v>
      </c>
    </row>
    <row r="234" spans="1:28" ht="15.75" customHeight="1">
      <c r="A234"/>
      <c r="B234" s="93"/>
      <c r="C234" s="162"/>
      <c r="D234" s="90" t="s">
        <v>100</v>
      </c>
      <c r="E234" s="13">
        <v>9909.83</v>
      </c>
      <c r="F234" s="13">
        <v>9695.32</v>
      </c>
      <c r="G234" s="13">
        <v>9653.94</v>
      </c>
      <c r="H234" s="13">
        <v>9720.23</v>
      </c>
      <c r="I234" s="13">
        <v>9942.2099999999991</v>
      </c>
      <c r="J234" s="13">
        <v>9549.14</v>
      </c>
      <c r="K234" s="13">
        <v>9673.0300000000007</v>
      </c>
      <c r="L234" s="13">
        <v>9687.24</v>
      </c>
      <c r="M234" s="13">
        <v>9397.24</v>
      </c>
      <c r="N234" s="99"/>
      <c r="O234" s="99"/>
      <c r="P234" s="99"/>
      <c r="Q234" s="99"/>
      <c r="R234" s="100"/>
      <c r="S234" s="101"/>
      <c r="T234" s="241"/>
      <c r="U234" s="234"/>
      <c r="V234" s="238"/>
      <c r="W234" s="138"/>
      <c r="X234" s="135"/>
      <c r="Y234" s="135"/>
      <c r="Z234" s="135"/>
      <c r="AA234" s="135"/>
    </row>
    <row r="235" spans="1:28" ht="25.5" customHeight="1">
      <c r="A235"/>
      <c r="B235" s="93"/>
      <c r="C235" s="162"/>
      <c r="D235" s="90" t="s">
        <v>120</v>
      </c>
      <c r="E235" s="29">
        <f t="shared" ref="E235:M235" si="71">IF(((E233="")*AND(E234="")),"",(E233-E234)*2)</f>
        <v>548.79999999999927</v>
      </c>
      <c r="F235" s="29">
        <f t="shared" si="71"/>
        <v>540.52000000000044</v>
      </c>
      <c r="G235" s="29">
        <f t="shared" si="71"/>
        <v>520.86000000000058</v>
      </c>
      <c r="H235" s="29">
        <f t="shared" si="71"/>
        <v>527.65999999999985</v>
      </c>
      <c r="I235" s="29">
        <f t="shared" si="71"/>
        <v>542.76000000000204</v>
      </c>
      <c r="J235" s="29">
        <f t="shared" si="71"/>
        <v>564.34000000000015</v>
      </c>
      <c r="K235" s="29">
        <f t="shared" si="71"/>
        <v>536.21999999999753</v>
      </c>
      <c r="L235" s="29">
        <f t="shared" si="71"/>
        <v>534.36000000000058</v>
      </c>
      <c r="M235" s="29">
        <f t="shared" si="71"/>
        <v>547.63999999999942</v>
      </c>
      <c r="N235" s="102"/>
      <c r="O235" s="102"/>
      <c r="P235" s="102"/>
      <c r="Q235" s="102"/>
      <c r="R235" s="103"/>
      <c r="S235" s="104"/>
      <c r="T235" s="282"/>
      <c r="U235" s="281"/>
      <c r="V235" s="285"/>
      <c r="W235" s="138"/>
      <c r="X235" s="135"/>
      <c r="Y235" s="135"/>
      <c r="Z235" s="135"/>
      <c r="AA235" s="135"/>
    </row>
    <row r="236" spans="1:28" ht="12.75" customHeight="1">
      <c r="A236" s="122">
        <v>42832</v>
      </c>
      <c r="B236" s="93" t="s">
        <v>18</v>
      </c>
      <c r="C236" s="162" t="s">
        <v>123</v>
      </c>
      <c r="D236" s="90" t="s">
        <v>99</v>
      </c>
      <c r="E236" s="13">
        <v>6203.24</v>
      </c>
      <c r="F236" s="13">
        <v>6188.75</v>
      </c>
      <c r="G236" s="13">
        <v>6246.49</v>
      </c>
      <c r="H236" s="13">
        <v>6211.05</v>
      </c>
      <c r="I236" s="13">
        <v>6243.72</v>
      </c>
      <c r="J236" s="13">
        <v>5820.22</v>
      </c>
      <c r="K236" s="13">
        <v>6122.54</v>
      </c>
      <c r="L236" s="13">
        <v>6172.32</v>
      </c>
      <c r="M236" s="13">
        <v>5647.76</v>
      </c>
      <c r="N236" s="94">
        <f>IF((M237=""),"",MAX(E238:M238))</f>
        <v>303.31999999999971</v>
      </c>
      <c r="O236" s="94">
        <f>IF(M237="","",MIN(E238:M238))</f>
        <v>249.64000000000124</v>
      </c>
      <c r="P236" s="94">
        <f>IF((M238=""),"",AVERAGE(E238:M238))</f>
        <v>270.75333333333361</v>
      </c>
      <c r="Q236" s="94">
        <f>IF((M237=""),"",STDEV(E238:M238))</f>
        <v>18.140931618855284</v>
      </c>
      <c r="R236" s="94">
        <f>IF((M237=""),"",(N236-O236)/(N236+O236)*100)</f>
        <v>9.7077546296293367</v>
      </c>
      <c r="S236" s="96" t="str">
        <f>IF(M237="","",IF(R236&lt;15,IF(P236&gt;155,IF(P236&lt;315,"Pass","Fail"),"Fail"),"Fail"))</f>
        <v>Pass</v>
      </c>
      <c r="T236" s="237">
        <v>1400</v>
      </c>
      <c r="U236" s="237"/>
      <c r="V236" s="301"/>
      <c r="W236" s="152">
        <v>222</v>
      </c>
      <c r="X236" s="153">
        <v>340</v>
      </c>
      <c r="Y236" s="153">
        <v>155</v>
      </c>
      <c r="Z236" s="153">
        <v>315</v>
      </c>
      <c r="AA236" s="148">
        <v>15</v>
      </c>
      <c r="AB236" s="137">
        <v>15</v>
      </c>
    </row>
    <row r="237" spans="1:28" ht="16.5" customHeight="1">
      <c r="A237"/>
      <c r="B237" s="93"/>
      <c r="C237" s="162"/>
      <c r="D237" s="90" t="s">
        <v>100</v>
      </c>
      <c r="E237" s="13">
        <v>6051.58</v>
      </c>
      <c r="F237" s="13">
        <v>6047.81</v>
      </c>
      <c r="G237" s="13">
        <v>6118.48</v>
      </c>
      <c r="H237" s="13">
        <v>6086.23</v>
      </c>
      <c r="I237" s="13">
        <v>6117.17</v>
      </c>
      <c r="J237" s="13">
        <v>5679.11</v>
      </c>
      <c r="K237" s="13">
        <v>5985.32</v>
      </c>
      <c r="L237" s="13">
        <v>6044.55</v>
      </c>
      <c r="M237" s="13">
        <v>5507.45</v>
      </c>
      <c r="N237" s="99"/>
      <c r="O237" s="99"/>
      <c r="P237" s="99"/>
      <c r="Q237" s="99"/>
      <c r="R237" s="100"/>
      <c r="S237" s="101"/>
      <c r="T237" s="241"/>
      <c r="U237" s="234"/>
      <c r="V237" s="238"/>
      <c r="W237" s="138"/>
      <c r="X237" s="135"/>
      <c r="Y237" s="135"/>
      <c r="Z237" s="135"/>
      <c r="AA237" s="135"/>
    </row>
    <row r="238" spans="1:28" ht="26.25" customHeight="1" thickBot="1">
      <c r="A238"/>
      <c r="B238" s="105"/>
      <c r="C238" s="163"/>
      <c r="D238" s="106" t="s">
        <v>120</v>
      </c>
      <c r="E238" s="107">
        <f t="shared" ref="E238:M238" si="72">IF(((E236="")*AND(E237="")),"",(E236-E237)*2)</f>
        <v>303.31999999999971</v>
      </c>
      <c r="F238" s="107">
        <f t="shared" si="72"/>
        <v>281.8799999999992</v>
      </c>
      <c r="G238" s="107">
        <f t="shared" si="72"/>
        <v>256.02000000000044</v>
      </c>
      <c r="H238" s="107">
        <f t="shared" si="72"/>
        <v>249.64000000000124</v>
      </c>
      <c r="I238" s="107">
        <f t="shared" si="72"/>
        <v>253.10000000000036</v>
      </c>
      <c r="J238" s="107">
        <f t="shared" si="72"/>
        <v>282.22000000000116</v>
      </c>
      <c r="K238" s="107">
        <f t="shared" si="72"/>
        <v>274.44000000000051</v>
      </c>
      <c r="L238" s="107">
        <f t="shared" si="72"/>
        <v>255.53999999999905</v>
      </c>
      <c r="M238" s="107">
        <f t="shared" si="72"/>
        <v>280.6200000000008</v>
      </c>
      <c r="N238" s="108"/>
      <c r="O238" s="108"/>
      <c r="P238" s="108"/>
      <c r="Q238" s="108"/>
      <c r="R238" s="109"/>
      <c r="S238" s="110"/>
      <c r="T238" s="284"/>
      <c r="U238" s="283"/>
      <c r="V238" s="286"/>
      <c r="W238" s="138"/>
      <c r="X238" s="135"/>
      <c r="Y238" s="135"/>
      <c r="Z238" s="135"/>
      <c r="AA238" s="135"/>
    </row>
    <row r="239" spans="1:28" ht="13.5" customHeight="1">
      <c r="A239" s="120">
        <v>42835</v>
      </c>
      <c r="B239" s="111" t="s">
        <v>18</v>
      </c>
      <c r="C239" s="164" t="s">
        <v>119</v>
      </c>
      <c r="D239" s="112" t="s">
        <v>99</v>
      </c>
      <c r="E239" s="13">
        <v>2499.11</v>
      </c>
      <c r="F239" s="13">
        <v>2442.09</v>
      </c>
      <c r="G239" s="13">
        <v>2416.15</v>
      </c>
      <c r="H239" s="13">
        <v>2418.4499999999998</v>
      </c>
      <c r="I239" s="13">
        <v>2458.92</v>
      </c>
      <c r="J239" s="13">
        <v>2445.81</v>
      </c>
      <c r="K239" s="13">
        <v>2423.9</v>
      </c>
      <c r="L239" s="13">
        <v>2424.7800000000002</v>
      </c>
      <c r="M239" s="13">
        <v>2462.16</v>
      </c>
      <c r="N239" s="113">
        <f>IF((M240=""),"",MAX(E241:M241))</f>
        <v>784.40000000000055</v>
      </c>
      <c r="O239" s="113">
        <f>IF(M240="","",MIN(E241:M241))</f>
        <v>687.88000000000011</v>
      </c>
      <c r="P239" s="113">
        <f>IF((M241=""),"",AVERAGE(E241:M241))</f>
        <v>737.62888888888892</v>
      </c>
      <c r="Q239" s="113">
        <f>IF((M240=""),"",STDEV(E241:M241))</f>
        <v>38.189791975227045</v>
      </c>
      <c r="R239" s="114">
        <f>IF((M240=""),"",(N239-O239)/(N239+O239)*100)</f>
        <v>6.555818186757981</v>
      </c>
      <c r="S239" s="96" t="str">
        <f>IF(M240="","",IF(R239&lt;10,IF(P239&gt;645,IF(P239&lt;790,"Pass","Fail"),"Fail"),"Fail"))</f>
        <v>Pass</v>
      </c>
      <c r="T239" s="242">
        <v>1400</v>
      </c>
      <c r="U239" s="236"/>
      <c r="V239" s="302"/>
      <c r="W239" s="138">
        <v>645</v>
      </c>
      <c r="X239" s="135">
        <v>790</v>
      </c>
      <c r="Y239" s="135">
        <v>670</v>
      </c>
      <c r="Z239" s="135">
        <v>830</v>
      </c>
      <c r="AA239" s="135">
        <v>8.6999999999999993</v>
      </c>
      <c r="AB239" s="148">
        <v>10</v>
      </c>
    </row>
    <row r="240" spans="1:28" ht="15.75" customHeight="1">
      <c r="A240"/>
      <c r="B240" s="93"/>
      <c r="C240" s="162"/>
      <c r="D240" s="90" t="s">
        <v>100</v>
      </c>
      <c r="E240" s="13">
        <v>2106.91</v>
      </c>
      <c r="F240" s="13">
        <v>2085.9</v>
      </c>
      <c r="G240" s="13">
        <v>2072.21</v>
      </c>
      <c r="H240" s="13">
        <v>2064.13</v>
      </c>
      <c r="I240" s="13">
        <v>2075.23</v>
      </c>
      <c r="J240" s="13">
        <v>2055.41</v>
      </c>
      <c r="K240" s="13">
        <v>2067.9</v>
      </c>
      <c r="L240" s="13">
        <v>2069.58</v>
      </c>
      <c r="M240" s="13">
        <v>2074.77</v>
      </c>
      <c r="N240" s="99"/>
      <c r="O240" s="99"/>
      <c r="P240" s="99"/>
      <c r="Q240" s="99"/>
      <c r="R240" s="100"/>
      <c r="S240" s="101"/>
      <c r="T240" s="241"/>
      <c r="U240" s="234"/>
      <c r="V240" s="238"/>
      <c r="W240" s="138"/>
      <c r="X240" s="135"/>
      <c r="Y240" s="135"/>
      <c r="Z240" s="135"/>
      <c r="AA240" s="135"/>
    </row>
    <row r="241" spans="1:28" ht="25.5" customHeight="1">
      <c r="A241"/>
      <c r="B241" s="93"/>
      <c r="C241" s="162"/>
      <c r="D241" s="90" t="s">
        <v>120</v>
      </c>
      <c r="E241" s="29">
        <f t="shared" ref="E241:M241" si="73">IF(((E239="")*AND(E240="")),"",(E239-E240)*2)</f>
        <v>784.40000000000055</v>
      </c>
      <c r="F241" s="29">
        <f t="shared" si="73"/>
        <v>712.38000000000011</v>
      </c>
      <c r="G241" s="29">
        <f t="shared" si="73"/>
        <v>687.88000000000011</v>
      </c>
      <c r="H241" s="29">
        <f t="shared" si="73"/>
        <v>708.63999999999942</v>
      </c>
      <c r="I241" s="29">
        <f t="shared" si="73"/>
        <v>767.38000000000011</v>
      </c>
      <c r="J241" s="29">
        <f t="shared" si="73"/>
        <v>780.80000000000018</v>
      </c>
      <c r="K241" s="29">
        <f t="shared" si="73"/>
        <v>712</v>
      </c>
      <c r="L241" s="29">
        <f t="shared" si="73"/>
        <v>710.40000000000055</v>
      </c>
      <c r="M241" s="29">
        <f t="shared" si="73"/>
        <v>774.77999999999975</v>
      </c>
      <c r="N241" s="102"/>
      <c r="O241" s="102"/>
      <c r="P241" s="102"/>
      <c r="Q241" s="102"/>
      <c r="R241" s="103"/>
      <c r="S241" s="104"/>
      <c r="T241" s="282"/>
      <c r="U241" s="281"/>
      <c r="V241" s="285"/>
      <c r="W241" s="138"/>
      <c r="X241" s="135"/>
      <c r="Y241" s="135"/>
      <c r="Z241" s="135"/>
      <c r="AA241" s="135"/>
    </row>
    <row r="242" spans="1:28">
      <c r="A242" s="122">
        <v>42835</v>
      </c>
      <c r="B242" s="93" t="s">
        <v>18</v>
      </c>
      <c r="C242" s="162" t="s">
        <v>121</v>
      </c>
      <c r="D242" s="90" t="s">
        <v>99</v>
      </c>
      <c r="E242" s="13">
        <v>2410.1</v>
      </c>
      <c r="F242" s="13">
        <v>2378.8200000000002</v>
      </c>
      <c r="G242" s="13">
        <v>2363.2199999999998</v>
      </c>
      <c r="H242" s="13">
        <v>2351.67</v>
      </c>
      <c r="I242" s="13">
        <v>2371.71</v>
      </c>
      <c r="J242" s="13">
        <v>2350.81</v>
      </c>
      <c r="K242" s="13">
        <v>2358.0500000000002</v>
      </c>
      <c r="L242" s="13">
        <v>2360.31</v>
      </c>
      <c r="M242" s="13">
        <v>2369.06</v>
      </c>
      <c r="N242" s="94">
        <f>IF((M243=""),"",MAX(E244:M244))</f>
        <v>969.29999999999973</v>
      </c>
      <c r="O242" s="94">
        <f>IF(M243="","",MIN(E244:M244))</f>
        <v>803.81999999999971</v>
      </c>
      <c r="P242" s="94">
        <f>IF((M244=""),"",AVERAGE(E244:M244))</f>
        <v>890.67333333333329</v>
      </c>
      <c r="Q242" s="94">
        <f>IF((M243=""),"",STDEV(E244:M244))</f>
        <v>64.106913823707416</v>
      </c>
      <c r="R242" s="94">
        <f>IF((M243=""),"",(N242-O242)/(N242+O242)*100)</f>
        <v>9.3327016783974059</v>
      </c>
      <c r="S242" s="96" t="str">
        <f>IF(M243="","",IF(R242&lt;15,IF(P242&gt;850,IF(P242&lt;970,"Pass","Fail"),"Fail"),"Fail"))</f>
        <v>Pass</v>
      </c>
      <c r="T242" s="237">
        <v>1400</v>
      </c>
      <c r="U242" s="254"/>
      <c r="V242" s="295"/>
      <c r="W242" s="152">
        <v>850</v>
      </c>
      <c r="X242" s="153">
        <v>970</v>
      </c>
      <c r="Y242" s="153">
        <v>710</v>
      </c>
      <c r="Z242" s="153">
        <v>910</v>
      </c>
      <c r="AA242" s="153">
        <v>14.5</v>
      </c>
      <c r="AB242" s="137">
        <v>17</v>
      </c>
    </row>
    <row r="243" spans="1:28" ht="16.5" customHeight="1">
      <c r="A243"/>
      <c r="B243" s="93"/>
      <c r="C243" s="162"/>
      <c r="D243" s="90" t="s">
        <v>100</v>
      </c>
      <c r="E243" s="13">
        <v>1929.84</v>
      </c>
      <c r="F243" s="13">
        <v>1956.8</v>
      </c>
      <c r="G243" s="13">
        <v>1961.31</v>
      </c>
      <c r="H243" s="13">
        <v>1926.62</v>
      </c>
      <c r="I243" s="13">
        <v>1899.91</v>
      </c>
      <c r="J243" s="13">
        <v>1866.16</v>
      </c>
      <c r="K243" s="13">
        <v>1936.15</v>
      </c>
      <c r="L243" s="13">
        <v>1935.74</v>
      </c>
      <c r="M243" s="13">
        <v>1893.19</v>
      </c>
      <c r="N243" s="99"/>
      <c r="O243" s="99"/>
      <c r="P243" s="99"/>
      <c r="Q243" s="99"/>
      <c r="R243" s="100"/>
      <c r="S243" s="101"/>
      <c r="T243" s="241"/>
      <c r="U243" s="234"/>
      <c r="V243" s="238"/>
      <c r="W243" s="138"/>
      <c r="X243" s="135"/>
      <c r="Y243" s="135"/>
      <c r="Z243" s="135"/>
      <c r="AA243" s="135"/>
    </row>
    <row r="244" spans="1:28" ht="26.25" customHeight="1">
      <c r="A244"/>
      <c r="B244" s="93"/>
      <c r="C244" s="162"/>
      <c r="D244" s="30" t="s">
        <v>120</v>
      </c>
      <c r="E244" s="29">
        <f t="shared" ref="E244:M244" si="74">IF(((E242="")*AND(E243="")),"",(E242-E243)*2)</f>
        <v>960.52</v>
      </c>
      <c r="F244" s="29">
        <f t="shared" si="74"/>
        <v>844.04000000000042</v>
      </c>
      <c r="G244" s="29">
        <f t="shared" si="74"/>
        <v>803.81999999999971</v>
      </c>
      <c r="H244" s="29">
        <f t="shared" si="74"/>
        <v>850.10000000000036</v>
      </c>
      <c r="I244" s="29">
        <f t="shared" si="74"/>
        <v>943.59999999999991</v>
      </c>
      <c r="J244" s="29">
        <f t="shared" si="74"/>
        <v>969.29999999999973</v>
      </c>
      <c r="K244" s="29">
        <f t="shared" si="74"/>
        <v>843.80000000000018</v>
      </c>
      <c r="L244" s="29">
        <f t="shared" si="74"/>
        <v>849.13999999999987</v>
      </c>
      <c r="M244" s="29">
        <f t="shared" si="74"/>
        <v>951.73999999999978</v>
      </c>
      <c r="N244" s="102"/>
      <c r="O244" s="102"/>
      <c r="P244" s="102"/>
      <c r="Q244" s="102"/>
      <c r="R244" s="103"/>
      <c r="S244" s="101"/>
      <c r="T244" s="282"/>
      <c r="U244" s="281"/>
      <c r="V244" s="285"/>
      <c r="W244" s="138"/>
      <c r="X244" s="135"/>
      <c r="Y244" s="135"/>
      <c r="Z244" s="135"/>
      <c r="AA244" s="135"/>
    </row>
    <row r="245" spans="1:28" ht="12.75" customHeight="1">
      <c r="A245" s="122">
        <v>42835</v>
      </c>
      <c r="B245" s="121" t="s">
        <v>18</v>
      </c>
      <c r="C245" s="161" t="s">
        <v>122</v>
      </c>
      <c r="D245" s="91" t="s">
        <v>99</v>
      </c>
      <c r="E245" s="13">
        <v>9914.7199999999993</v>
      </c>
      <c r="F245" s="13">
        <v>9707.16</v>
      </c>
      <c r="G245" s="13">
        <v>9667.7999999999993</v>
      </c>
      <c r="H245" s="13">
        <v>9732.7999999999993</v>
      </c>
      <c r="I245" s="13">
        <v>9958.65</v>
      </c>
      <c r="J245" s="13">
        <v>9558.2000000000007</v>
      </c>
      <c r="K245" s="13">
        <v>9681.82</v>
      </c>
      <c r="L245" s="13">
        <v>9697.11</v>
      </c>
      <c r="M245" s="13">
        <v>9405.44</v>
      </c>
      <c r="N245" s="94">
        <f>IF((M246=""),"",MAX(E247:M247))</f>
        <v>559.95999999999913</v>
      </c>
      <c r="O245" s="94">
        <f>IF(M246="","",MIN(E247:M247))</f>
        <v>525.04000000000087</v>
      </c>
      <c r="P245" s="94">
        <f>IF((M247=""),"",AVERAGE(E247:M247))</f>
        <v>537.98222222222228</v>
      </c>
      <c r="Q245" s="94">
        <f>IF((M246=""),"",STDEV(E247:M247))</f>
        <v>11.417168845406332</v>
      </c>
      <c r="R245" s="94">
        <f>IF((M246=""),"",(N245-O245)/(N245+O245)*100)</f>
        <v>3.2184331797233416</v>
      </c>
      <c r="S245" s="96" t="str">
        <f>IF(M246="","",IF(R245&lt;6.3,IF(P245&gt;490,IF(P245&lt;590,"Pass","Fail"),"Fail"),"Fail"))</f>
        <v>Pass</v>
      </c>
      <c r="T245" s="237">
        <v>1400</v>
      </c>
      <c r="U245" s="145"/>
      <c r="V245" s="301"/>
      <c r="W245" s="138">
        <v>490</v>
      </c>
      <c r="X245" s="135">
        <v>590</v>
      </c>
      <c r="Y245" s="135">
        <v>430</v>
      </c>
      <c r="Z245" s="135">
        <v>590</v>
      </c>
      <c r="AA245" s="137">
        <v>6.3</v>
      </c>
      <c r="AB245" s="148">
        <v>6.3</v>
      </c>
    </row>
    <row r="246" spans="1:28" ht="15.75" customHeight="1">
      <c r="A246"/>
      <c r="B246" s="93"/>
      <c r="C246" s="162"/>
      <c r="D246" s="90" t="s">
        <v>100</v>
      </c>
      <c r="E246" s="13">
        <v>9646.2900000000009</v>
      </c>
      <c r="F246" s="13">
        <v>9436.7199999999993</v>
      </c>
      <c r="G246" s="13">
        <v>9402.33</v>
      </c>
      <c r="H246" s="13">
        <v>9463.2099999999991</v>
      </c>
      <c r="I246" s="13">
        <v>9678.67</v>
      </c>
      <c r="J246" s="13">
        <v>9282.81</v>
      </c>
      <c r="K246" s="13">
        <v>9418.39</v>
      </c>
      <c r="L246" s="13">
        <v>9431.44</v>
      </c>
      <c r="M246" s="13">
        <v>9142.92</v>
      </c>
      <c r="N246" s="99"/>
      <c r="O246" s="99"/>
      <c r="P246" s="99"/>
      <c r="Q246" s="99"/>
      <c r="R246" s="100"/>
      <c r="S246" s="101"/>
      <c r="T246" s="241"/>
      <c r="U246" s="234"/>
      <c r="V246" s="238"/>
      <c r="W246" s="138"/>
      <c r="X246" s="135"/>
      <c r="Y246" s="135"/>
      <c r="Z246" s="135"/>
      <c r="AA246" s="135"/>
    </row>
    <row r="247" spans="1:28" ht="25.5" customHeight="1">
      <c r="A247"/>
      <c r="B247" s="93"/>
      <c r="C247" s="162"/>
      <c r="D247" s="90" t="s">
        <v>120</v>
      </c>
      <c r="E247" s="29">
        <f t="shared" ref="E247:M247" si="75">IF(((E245="")*AND(E246="")),"",(E245-E246)*2)</f>
        <v>536.85999999999694</v>
      </c>
      <c r="F247" s="29">
        <f t="shared" si="75"/>
        <v>540.88000000000102</v>
      </c>
      <c r="G247" s="29">
        <f t="shared" si="75"/>
        <v>530.93999999999869</v>
      </c>
      <c r="H247" s="29">
        <f t="shared" si="75"/>
        <v>539.18000000000029</v>
      </c>
      <c r="I247" s="29">
        <f t="shared" si="75"/>
        <v>559.95999999999913</v>
      </c>
      <c r="J247" s="29">
        <f t="shared" si="75"/>
        <v>550.78000000000247</v>
      </c>
      <c r="K247" s="29">
        <f t="shared" si="75"/>
        <v>526.86000000000058</v>
      </c>
      <c r="L247" s="29">
        <f t="shared" si="75"/>
        <v>531.34000000000015</v>
      </c>
      <c r="M247" s="29">
        <f t="shared" si="75"/>
        <v>525.04000000000087</v>
      </c>
      <c r="N247" s="102"/>
      <c r="O247" s="102"/>
      <c r="P247" s="102"/>
      <c r="Q247" s="102"/>
      <c r="R247" s="103"/>
      <c r="S247" s="104"/>
      <c r="T247" s="282"/>
      <c r="U247" s="281"/>
      <c r="V247" s="285"/>
      <c r="W247" s="138"/>
      <c r="X247" s="135"/>
      <c r="Y247" s="135"/>
      <c r="Z247" s="135"/>
      <c r="AA247" s="135"/>
    </row>
    <row r="248" spans="1:28" ht="12.75" customHeight="1">
      <c r="A248" s="122">
        <v>42835</v>
      </c>
      <c r="B248" s="93" t="s">
        <v>18</v>
      </c>
      <c r="C248" s="162" t="s">
        <v>123</v>
      </c>
      <c r="D248" s="90" t="s">
        <v>99</v>
      </c>
      <c r="E248" s="13">
        <v>6062.13</v>
      </c>
      <c r="F248" s="13">
        <v>6064.33</v>
      </c>
      <c r="G248" s="13">
        <v>6123.14</v>
      </c>
      <c r="H248" s="13">
        <v>6096.68</v>
      </c>
      <c r="I248" s="13">
        <v>6110.37</v>
      </c>
      <c r="J248" s="13">
        <v>5688.32</v>
      </c>
      <c r="K248" s="13">
        <v>6025.91</v>
      </c>
      <c r="L248" s="13">
        <v>6054.52</v>
      </c>
      <c r="M248" s="13">
        <v>5517.71</v>
      </c>
      <c r="N248" s="94">
        <f>IF((M249=""),"",MAX(E250:M250))</f>
        <v>414.07999999999993</v>
      </c>
      <c r="O248" s="94">
        <f>IF(M249="","",MIN(E250:M250))</f>
        <v>277.31999999999971</v>
      </c>
      <c r="P248" s="94">
        <f>IF((M250=""),"",AVERAGE(E250:M250))</f>
        <v>309.7155555555558</v>
      </c>
      <c r="Q248" s="94">
        <f>IF((M249=""),"",STDEV(E250:M250))</f>
        <v>41.668989401925479</v>
      </c>
      <c r="R248" s="94">
        <f>IF((M249=""),"",(N248-O248)/(N248+O248)*100)</f>
        <v>19.780156204801894</v>
      </c>
      <c r="S248" s="96" t="str">
        <f>IF(M249="","",IF(R248&lt;15,IF(P248&gt;155,IF(P248&lt;315,"Pass","Fail"),"Fail"),"Fail"))</f>
        <v>Fail</v>
      </c>
      <c r="T248" s="237">
        <v>1400</v>
      </c>
      <c r="U248" s="237"/>
      <c r="V248" s="301"/>
      <c r="W248" s="152">
        <v>222</v>
      </c>
      <c r="X248" s="153">
        <v>340</v>
      </c>
      <c r="Y248" s="153">
        <v>155</v>
      </c>
      <c r="Z248" s="153">
        <v>315</v>
      </c>
      <c r="AA248" s="148">
        <v>15</v>
      </c>
      <c r="AB248" s="137">
        <v>15</v>
      </c>
    </row>
    <row r="249" spans="1:28" ht="16.5" customHeight="1">
      <c r="A249"/>
      <c r="B249" s="93"/>
      <c r="C249" s="162"/>
      <c r="D249" s="90" t="s">
        <v>100</v>
      </c>
      <c r="E249" s="13">
        <v>5900.65</v>
      </c>
      <c r="F249" s="13">
        <v>5917.03</v>
      </c>
      <c r="G249" s="13">
        <v>5981.95</v>
      </c>
      <c r="H249" s="13">
        <v>5941.32</v>
      </c>
      <c r="I249" s="13">
        <v>5957.67</v>
      </c>
      <c r="J249" s="13">
        <v>5549.66</v>
      </c>
      <c r="K249" s="13">
        <v>5818.87</v>
      </c>
      <c r="L249" s="13">
        <v>5909.43</v>
      </c>
      <c r="M249" s="13">
        <v>5372.81</v>
      </c>
      <c r="N249" s="99"/>
      <c r="O249" s="99"/>
      <c r="P249" s="99"/>
      <c r="Q249" s="99"/>
      <c r="R249" s="100"/>
      <c r="S249" s="101"/>
      <c r="T249" s="241"/>
      <c r="U249" s="234"/>
      <c r="V249" s="238"/>
      <c r="W249" s="138"/>
      <c r="X249" s="135"/>
      <c r="Y249" s="135"/>
      <c r="Z249" s="135"/>
      <c r="AA249" s="135"/>
    </row>
    <row r="250" spans="1:28" ht="26.25" customHeight="1" thickBot="1">
      <c r="A250"/>
      <c r="B250" s="105"/>
      <c r="C250" s="163"/>
      <c r="D250" s="106" t="s">
        <v>120</v>
      </c>
      <c r="E250" s="107">
        <f t="shared" ref="E250:M250" si="76">IF(((E248="")*AND(E249="")),"",(E248-E249)*2)</f>
        <v>322.96000000000095</v>
      </c>
      <c r="F250" s="107">
        <f t="shared" si="76"/>
        <v>294.60000000000036</v>
      </c>
      <c r="G250" s="107">
        <f t="shared" si="76"/>
        <v>282.38000000000102</v>
      </c>
      <c r="H250" s="107">
        <f t="shared" si="76"/>
        <v>310.72000000000116</v>
      </c>
      <c r="I250" s="107">
        <f t="shared" si="76"/>
        <v>305.39999999999964</v>
      </c>
      <c r="J250" s="107">
        <f t="shared" si="76"/>
        <v>277.31999999999971</v>
      </c>
      <c r="K250" s="107">
        <f t="shared" si="76"/>
        <v>414.07999999999993</v>
      </c>
      <c r="L250" s="107">
        <f t="shared" si="76"/>
        <v>290.18000000000029</v>
      </c>
      <c r="M250" s="107">
        <f t="shared" si="76"/>
        <v>289.79999999999927</v>
      </c>
      <c r="N250" s="108"/>
      <c r="O250" s="108"/>
      <c r="P250" s="108"/>
      <c r="Q250" s="108"/>
      <c r="R250" s="109"/>
      <c r="S250" s="110"/>
      <c r="T250" s="284"/>
      <c r="U250" s="283"/>
      <c r="V250" s="286"/>
      <c r="W250" s="138"/>
      <c r="X250" s="135"/>
      <c r="Y250" s="135"/>
      <c r="Z250" s="135"/>
      <c r="AA250" s="135"/>
    </row>
    <row r="251" spans="1:28" ht="13.5" customHeight="1">
      <c r="A251" s="120">
        <v>42838</v>
      </c>
      <c r="B251" s="111" t="s">
        <v>18</v>
      </c>
      <c r="C251" s="164" t="s">
        <v>119</v>
      </c>
      <c r="D251" s="112" t="s">
        <v>99</v>
      </c>
      <c r="E251" s="13">
        <v>2105.0100000000002</v>
      </c>
      <c r="F251" s="13">
        <v>2084.34</v>
      </c>
      <c r="G251" s="13">
        <v>2070.37</v>
      </c>
      <c r="H251" s="13">
        <v>2062.19</v>
      </c>
      <c r="I251" s="13">
        <v>2073.0100000000002</v>
      </c>
      <c r="J251" s="13">
        <v>2052.9699999999998</v>
      </c>
      <c r="K251" s="13">
        <v>2066.33</v>
      </c>
      <c r="L251" s="13">
        <v>2067.6799999999998</v>
      </c>
      <c r="M251" s="13">
        <v>2073.41</v>
      </c>
      <c r="N251" s="113">
        <f>IF((M252=""),"",MAX(E253:M253))</f>
        <v>755.29999999999973</v>
      </c>
      <c r="O251" s="113">
        <f>IF(M252="","",MIN(E253:M253))</f>
        <v>664.73999999999978</v>
      </c>
      <c r="P251" s="113">
        <f>IF((M253=""),"",AVERAGE(E253:M253))</f>
        <v>713.64888888888891</v>
      </c>
      <c r="Q251" s="113">
        <f>IF((M252=""),"",STDEV(E253:M253))</f>
        <v>37.974864201351231</v>
      </c>
      <c r="R251" s="114">
        <f>IF((M252=""),"",(N251-O251)/(N251+O251)*100)</f>
        <v>6.3772851468972682</v>
      </c>
      <c r="S251" s="96" t="str">
        <f>IF(M252="","",IF(R251&lt;10,IF(P251&gt;645,IF(P251&lt;790,"Pass","Fail"),"Fail"),"Fail"))</f>
        <v>Pass</v>
      </c>
      <c r="T251" s="242">
        <v>1428</v>
      </c>
      <c r="U251" s="236"/>
      <c r="V251" s="302"/>
      <c r="W251" s="138">
        <v>645</v>
      </c>
      <c r="X251" s="135">
        <v>790</v>
      </c>
      <c r="Y251" s="135">
        <v>670</v>
      </c>
      <c r="Z251" s="135">
        <v>830</v>
      </c>
      <c r="AA251" s="135">
        <v>8.6999999999999993</v>
      </c>
      <c r="AB251" s="148">
        <v>10</v>
      </c>
    </row>
    <row r="252" spans="1:28" ht="15.75" customHeight="1">
      <c r="A252"/>
      <c r="B252" s="93"/>
      <c r="C252" s="162"/>
      <c r="D252" s="90" t="s">
        <v>100</v>
      </c>
      <c r="E252" s="13">
        <v>1729.96</v>
      </c>
      <c r="F252" s="13">
        <v>1742.55</v>
      </c>
      <c r="G252" s="13">
        <v>1738</v>
      </c>
      <c r="H252" s="13">
        <v>1717.67</v>
      </c>
      <c r="I252" s="13">
        <v>1695.45</v>
      </c>
      <c r="J252" s="13">
        <v>1677.35</v>
      </c>
      <c r="K252" s="13">
        <v>1723.53</v>
      </c>
      <c r="L252" s="13">
        <v>1723.62</v>
      </c>
      <c r="M252" s="13">
        <v>1695.76</v>
      </c>
      <c r="N252" s="99"/>
      <c r="O252" s="99"/>
      <c r="P252" s="99"/>
      <c r="Q252" s="99"/>
      <c r="R252" s="100"/>
      <c r="S252" s="101"/>
      <c r="T252" s="241"/>
      <c r="U252" s="234"/>
      <c r="V252" s="238"/>
      <c r="W252" s="138"/>
      <c r="X252" s="135"/>
      <c r="Y252" s="135"/>
      <c r="Z252" s="135"/>
      <c r="AA252" s="135"/>
    </row>
    <row r="253" spans="1:28" ht="25.5" customHeight="1">
      <c r="A253"/>
      <c r="B253" s="93"/>
      <c r="C253" s="162"/>
      <c r="D253" s="90" t="s">
        <v>120</v>
      </c>
      <c r="E253" s="29">
        <f t="shared" ref="E253:M253" si="77">IF(((E251="")*AND(E252="")),"",(E251-E252)*2)</f>
        <v>750.10000000000036</v>
      </c>
      <c r="F253" s="29">
        <f t="shared" si="77"/>
        <v>683.58000000000038</v>
      </c>
      <c r="G253" s="29">
        <f t="shared" si="77"/>
        <v>664.73999999999978</v>
      </c>
      <c r="H253" s="29">
        <f t="shared" si="77"/>
        <v>689.04</v>
      </c>
      <c r="I253" s="29">
        <f t="shared" si="77"/>
        <v>755.12000000000035</v>
      </c>
      <c r="J253" s="29">
        <f t="shared" si="77"/>
        <v>751.23999999999978</v>
      </c>
      <c r="K253" s="29">
        <f t="shared" si="77"/>
        <v>685.59999999999991</v>
      </c>
      <c r="L253" s="29">
        <f t="shared" si="77"/>
        <v>688.11999999999989</v>
      </c>
      <c r="M253" s="29">
        <f t="shared" si="77"/>
        <v>755.29999999999973</v>
      </c>
      <c r="N253" s="102"/>
      <c r="O253" s="102"/>
      <c r="P253" s="102"/>
      <c r="Q253" s="102"/>
      <c r="R253" s="103"/>
      <c r="S253" s="104"/>
      <c r="T253" s="282"/>
      <c r="U253" s="281"/>
      <c r="V253" s="285"/>
      <c r="W253" s="138"/>
      <c r="X253" s="135"/>
      <c r="Y253" s="135"/>
      <c r="Z253" s="135"/>
      <c r="AA253" s="135"/>
    </row>
    <row r="254" spans="1:28">
      <c r="A254" s="122">
        <v>42838</v>
      </c>
      <c r="B254" s="93" t="s">
        <v>18</v>
      </c>
      <c r="C254" s="162" t="s">
        <v>121</v>
      </c>
      <c r="D254" s="90" t="s">
        <v>99</v>
      </c>
      <c r="E254" s="13">
        <v>1925.37</v>
      </c>
      <c r="F254" s="13">
        <v>1953.36</v>
      </c>
      <c r="G254" s="13">
        <v>1961.31</v>
      </c>
      <c r="H254" s="13">
        <v>1922.74</v>
      </c>
      <c r="I254" s="13">
        <v>1896.64</v>
      </c>
      <c r="J254" s="13">
        <v>1863.91</v>
      </c>
      <c r="K254" s="13">
        <v>1931.86</v>
      </c>
      <c r="L254" s="13">
        <v>1931.82</v>
      </c>
      <c r="M254" s="13">
        <v>1890.04</v>
      </c>
      <c r="N254" s="94">
        <f>IF((M255=""),"",MAX(E256:M256))</f>
        <v>969.56</v>
      </c>
      <c r="O254" s="94">
        <f>IF(M255="","",MIN(E256:M256))</f>
        <v>801.04</v>
      </c>
      <c r="P254" s="94">
        <f>IF((M256=""),"",AVERAGE(E256:M256))</f>
        <v>884.16444444444437</v>
      </c>
      <c r="Q254" s="94">
        <f>IF((M255=""),"",STDEV(E256:M256))</f>
        <v>63.670059508199969</v>
      </c>
      <c r="R254" s="94">
        <f>IF((M255=""),"",(N254-O254)/(N254+O254)*100)</f>
        <v>9.5176776234044951</v>
      </c>
      <c r="S254" s="96" t="str">
        <f>IF(M255="","",IF(R254&lt;15,IF(P254&gt;850,IF(P254&lt;970,"Pass","Fail"),"Fail"),"Fail"))</f>
        <v>Pass</v>
      </c>
      <c r="T254" s="237">
        <v>1428</v>
      </c>
      <c r="U254" s="254"/>
      <c r="V254" s="295"/>
      <c r="W254" s="152">
        <v>850</v>
      </c>
      <c r="X254" s="153">
        <v>970</v>
      </c>
      <c r="Y254" s="153">
        <v>710</v>
      </c>
      <c r="Z254" s="153">
        <v>910</v>
      </c>
      <c r="AA254" s="153">
        <v>14.5</v>
      </c>
      <c r="AB254" s="137">
        <v>17</v>
      </c>
    </row>
    <row r="255" spans="1:28" ht="16.5" customHeight="1">
      <c r="A255"/>
      <c r="B255" s="93"/>
      <c r="C255" s="162"/>
      <c r="D255" s="90" t="s">
        <v>100</v>
      </c>
      <c r="E255" s="13">
        <v>1449.73</v>
      </c>
      <c r="F255" s="13">
        <v>1535.1</v>
      </c>
      <c r="G255" s="13">
        <v>1560.79</v>
      </c>
      <c r="H255" s="13">
        <v>1500.63</v>
      </c>
      <c r="I255" s="13">
        <v>1426.73</v>
      </c>
      <c r="J255" s="13">
        <v>1379.13</v>
      </c>
      <c r="K255" s="13">
        <v>1511.6</v>
      </c>
      <c r="L255" s="13">
        <v>1512.78</v>
      </c>
      <c r="M255" s="13">
        <v>1421.82</v>
      </c>
      <c r="N255" s="99"/>
      <c r="O255" s="99"/>
      <c r="P255" s="99"/>
      <c r="Q255" s="99"/>
      <c r="R255" s="100"/>
      <c r="S255" s="101"/>
      <c r="T255" s="241"/>
      <c r="U255" s="234"/>
      <c r="V255" s="238"/>
      <c r="W255" s="138"/>
      <c r="X255" s="135"/>
      <c r="Y255" s="135"/>
      <c r="Z255" s="135"/>
      <c r="AA255" s="135"/>
    </row>
    <row r="256" spans="1:28" ht="26.25" customHeight="1">
      <c r="A256"/>
      <c r="B256" s="93"/>
      <c r="C256" s="162"/>
      <c r="D256" s="30" t="s">
        <v>120</v>
      </c>
      <c r="E256" s="29">
        <f t="shared" ref="E256:M256" si="78">IF(((E254="")*AND(E255="")),"",(E254-E255)*2)</f>
        <v>951.27999999999975</v>
      </c>
      <c r="F256" s="29">
        <f t="shared" si="78"/>
        <v>836.52</v>
      </c>
      <c r="G256" s="29">
        <f t="shared" si="78"/>
        <v>801.04</v>
      </c>
      <c r="H256" s="29">
        <f t="shared" si="78"/>
        <v>844.2199999999998</v>
      </c>
      <c r="I256" s="29">
        <f t="shared" si="78"/>
        <v>939.82000000000016</v>
      </c>
      <c r="J256" s="29">
        <f t="shared" si="78"/>
        <v>969.56</v>
      </c>
      <c r="K256" s="29">
        <f t="shared" si="78"/>
        <v>840.52</v>
      </c>
      <c r="L256" s="29">
        <f t="shared" si="78"/>
        <v>838.07999999999993</v>
      </c>
      <c r="M256" s="29">
        <f t="shared" si="78"/>
        <v>936.44</v>
      </c>
      <c r="N256" s="102"/>
      <c r="O256" s="102"/>
      <c r="P256" s="102"/>
      <c r="Q256" s="102"/>
      <c r="R256" s="103"/>
      <c r="S256" s="101"/>
      <c r="T256" s="282"/>
      <c r="U256" s="281"/>
      <c r="V256" s="285"/>
      <c r="W256" s="138"/>
      <c r="X256" s="135"/>
      <c r="Y256" s="135"/>
      <c r="Z256" s="135"/>
      <c r="AA256" s="135"/>
    </row>
    <row r="257" spans="1:28" ht="12.75" customHeight="1">
      <c r="A257" s="122">
        <v>42838</v>
      </c>
      <c r="B257" s="121" t="s">
        <v>18</v>
      </c>
      <c r="C257" s="161" t="s">
        <v>122</v>
      </c>
      <c r="D257" s="91" t="s">
        <v>99</v>
      </c>
      <c r="E257" s="13">
        <v>9645.73</v>
      </c>
      <c r="F257" s="13">
        <v>9447.67</v>
      </c>
      <c r="G257" s="13">
        <v>9413.2800000000007</v>
      </c>
      <c r="H257" s="13">
        <v>9474.9599999999991</v>
      </c>
      <c r="I257" s="13">
        <v>9688.6200000000008</v>
      </c>
      <c r="J257" s="13">
        <v>9292.31</v>
      </c>
      <c r="K257" s="13">
        <v>9427.19</v>
      </c>
      <c r="L257" s="13">
        <v>9440.73</v>
      </c>
      <c r="M257" s="13">
        <v>9151.0400000000009</v>
      </c>
      <c r="N257" s="94">
        <f>IF((M258=""),"",MAX(E259:M259))</f>
        <v>526.12000000000262</v>
      </c>
      <c r="O257" s="94">
        <f>IF(M258="","",MIN(E259:M259))</f>
        <v>496.7400000000016</v>
      </c>
      <c r="P257" s="94">
        <f>IF((M259=""),"",AVERAGE(E259:M259))</f>
        <v>514.87777777777876</v>
      </c>
      <c r="Q257" s="94">
        <f>IF((M258=""),"",STDEV(E259:M259))</f>
        <v>9.3145608830721649</v>
      </c>
      <c r="R257" s="94">
        <f>IF((M258=""),"",(N257-O257)/(N257+O257)*100)</f>
        <v>2.8723383454237039</v>
      </c>
      <c r="S257" s="96" t="str">
        <f>IF(M258="","",IF(R257&lt;6.3,IF(P257&gt;490,IF(P257&lt;590,"Pass","Fail"),"Fail"),"Fail"))</f>
        <v>Pass</v>
      </c>
      <c r="T257" s="237">
        <v>1428</v>
      </c>
      <c r="U257" s="145"/>
      <c r="V257" s="301"/>
      <c r="W257" s="138">
        <v>490</v>
      </c>
      <c r="X257" s="135">
        <v>590</v>
      </c>
      <c r="Y257" s="135">
        <v>430</v>
      </c>
      <c r="Z257" s="135">
        <v>590</v>
      </c>
      <c r="AA257" s="137">
        <v>6.3</v>
      </c>
      <c r="AB257" s="148">
        <v>6.3</v>
      </c>
    </row>
    <row r="258" spans="1:28" ht="15.75" customHeight="1">
      <c r="A258"/>
      <c r="B258" s="93"/>
      <c r="C258" s="162"/>
      <c r="D258" s="90" t="s">
        <v>100</v>
      </c>
      <c r="E258" s="13">
        <v>9388.39</v>
      </c>
      <c r="F258" s="13">
        <v>9194.91</v>
      </c>
      <c r="G258" s="13">
        <v>9164.91</v>
      </c>
      <c r="H258" s="13">
        <v>9216.8799999999992</v>
      </c>
      <c r="I258" s="13">
        <v>9425.56</v>
      </c>
      <c r="J258" s="13">
        <v>9029.94</v>
      </c>
      <c r="K258" s="13">
        <v>9169.32</v>
      </c>
      <c r="L258" s="13">
        <v>9184.4599999999991</v>
      </c>
      <c r="M258" s="13">
        <v>8890.2099999999991</v>
      </c>
      <c r="N258" s="99"/>
      <c r="O258" s="99"/>
      <c r="P258" s="99"/>
      <c r="Q258" s="99"/>
      <c r="R258" s="100"/>
      <c r="S258" s="101"/>
      <c r="T258" s="241"/>
      <c r="U258" s="234"/>
      <c r="V258" s="238"/>
      <c r="W258" s="138"/>
      <c r="X258" s="135"/>
      <c r="Y258" s="135"/>
      <c r="Z258" s="135"/>
      <c r="AA258" s="135"/>
    </row>
    <row r="259" spans="1:28" ht="25.5" customHeight="1">
      <c r="A259"/>
      <c r="B259" s="93"/>
      <c r="C259" s="162"/>
      <c r="D259" s="90" t="s">
        <v>120</v>
      </c>
      <c r="E259" s="29">
        <f t="shared" ref="E259:M259" si="79">IF(((E257="")*AND(E258="")),"",(E257-E258)*2)</f>
        <v>514.68000000000029</v>
      </c>
      <c r="F259" s="29">
        <f t="shared" si="79"/>
        <v>505.52000000000044</v>
      </c>
      <c r="G259" s="29">
        <f t="shared" si="79"/>
        <v>496.7400000000016</v>
      </c>
      <c r="H259" s="29">
        <f t="shared" si="79"/>
        <v>516.15999999999985</v>
      </c>
      <c r="I259" s="29">
        <f t="shared" si="79"/>
        <v>526.12000000000262</v>
      </c>
      <c r="J259" s="29">
        <f t="shared" si="79"/>
        <v>524.73999999999796</v>
      </c>
      <c r="K259" s="29">
        <f t="shared" si="79"/>
        <v>515.7400000000016</v>
      </c>
      <c r="L259" s="29">
        <f t="shared" si="79"/>
        <v>512.54000000000087</v>
      </c>
      <c r="M259" s="29">
        <f t="shared" si="79"/>
        <v>521.66000000000349</v>
      </c>
      <c r="N259" s="102"/>
      <c r="O259" s="102"/>
      <c r="P259" s="102"/>
      <c r="Q259" s="102"/>
      <c r="R259" s="103"/>
      <c r="S259" s="104"/>
      <c r="T259" s="282"/>
      <c r="U259" s="281"/>
      <c r="V259" s="285"/>
      <c r="W259" s="138"/>
      <c r="X259" s="135"/>
      <c r="Y259" s="135"/>
      <c r="Z259" s="135"/>
      <c r="AA259" s="135"/>
    </row>
    <row r="260" spans="1:28" ht="12.75" customHeight="1">
      <c r="A260" s="122">
        <v>42838</v>
      </c>
      <c r="B260" s="93" t="s">
        <v>18</v>
      </c>
      <c r="C260" s="162" t="s">
        <v>123</v>
      </c>
      <c r="D260" s="90" t="s">
        <v>99</v>
      </c>
      <c r="E260" s="13">
        <v>5910.61</v>
      </c>
      <c r="F260" s="13">
        <v>5925.29</v>
      </c>
      <c r="G260" s="13">
        <v>5991.51</v>
      </c>
      <c r="H260" s="13">
        <v>5953.66</v>
      </c>
      <c r="I260" s="13">
        <v>5963.36</v>
      </c>
      <c r="J260" s="13">
        <v>5553.28</v>
      </c>
      <c r="K260" s="13">
        <v>5851.84</v>
      </c>
      <c r="L260" s="13">
        <v>5916.09</v>
      </c>
      <c r="M260" s="13">
        <v>5380.19</v>
      </c>
      <c r="N260" s="94">
        <f>IF((M261=""),"",MAX(E262:M262))</f>
        <v>289.68000000000029</v>
      </c>
      <c r="O260" s="94">
        <f>IF(M261="","",MIN(E262:M262))</f>
        <v>229.23999999999978</v>
      </c>
      <c r="P260" s="94">
        <f>IF((M262=""),"",AVERAGE(E262:M262))</f>
        <v>275.21555555555562</v>
      </c>
      <c r="Q260" s="94">
        <f>IF((M261=""),"",STDEV(E262:M262))</f>
        <v>19.706503438656359</v>
      </c>
      <c r="R260" s="94">
        <f>IF((M261=""),"",(N260-O260)/(N260+O260)*100)</f>
        <v>11.647267401526342</v>
      </c>
      <c r="S260" s="96" t="str">
        <f>IF(M261="","",IF(R260&lt;15,IF(P260&gt;155,IF(P260&lt;315,"Pass","Fail"),"Fail"),"Fail"))</f>
        <v>Pass</v>
      </c>
      <c r="T260" s="237">
        <v>1428</v>
      </c>
      <c r="U260" s="237"/>
      <c r="V260" s="301"/>
      <c r="W260" s="152">
        <v>222</v>
      </c>
      <c r="X260" s="153">
        <v>340</v>
      </c>
      <c r="Y260" s="153">
        <v>155</v>
      </c>
      <c r="Z260" s="153">
        <v>315</v>
      </c>
      <c r="AA260" s="148">
        <v>15</v>
      </c>
      <c r="AB260" s="137">
        <v>15</v>
      </c>
    </row>
    <row r="261" spans="1:28" ht="16.5" customHeight="1">
      <c r="A261"/>
      <c r="B261" s="93"/>
      <c r="C261" s="162"/>
      <c r="D261" s="90" t="s">
        <v>100</v>
      </c>
      <c r="E261" s="13">
        <v>5766.11</v>
      </c>
      <c r="F261" s="13">
        <v>5782.9</v>
      </c>
      <c r="G261" s="13">
        <v>5851.75</v>
      </c>
      <c r="H261" s="13">
        <v>5814.28</v>
      </c>
      <c r="I261" s="13">
        <v>5834.45</v>
      </c>
      <c r="J261" s="13">
        <v>5408.44</v>
      </c>
      <c r="K261" s="13">
        <v>5737.22</v>
      </c>
      <c r="L261" s="13">
        <v>5775.27</v>
      </c>
      <c r="M261" s="13">
        <v>5236.9399999999996</v>
      </c>
      <c r="N261" s="99"/>
      <c r="O261" s="99"/>
      <c r="P261" s="99"/>
      <c r="Q261" s="99"/>
      <c r="R261" s="100"/>
      <c r="S261" s="101"/>
      <c r="T261" s="241"/>
      <c r="U261" s="234"/>
      <c r="V261" s="238"/>
      <c r="W261" s="138"/>
      <c r="X261" s="135"/>
      <c r="Y261" s="135"/>
      <c r="Z261" s="135"/>
      <c r="AA261" s="135"/>
    </row>
    <row r="262" spans="1:28" ht="26.25" customHeight="1" thickBot="1">
      <c r="A262"/>
      <c r="B262" s="105"/>
      <c r="C262" s="163"/>
      <c r="D262" s="106" t="s">
        <v>120</v>
      </c>
      <c r="E262" s="107">
        <f t="shared" ref="E262:M262" si="80">IF(((E260="")*AND(E261="")),"",(E260-E261)*2)</f>
        <v>289</v>
      </c>
      <c r="F262" s="107">
        <f t="shared" si="80"/>
        <v>284.78000000000065</v>
      </c>
      <c r="G262" s="107">
        <f t="shared" si="80"/>
        <v>279.52000000000044</v>
      </c>
      <c r="H262" s="107">
        <f t="shared" si="80"/>
        <v>278.76000000000022</v>
      </c>
      <c r="I262" s="107">
        <f t="shared" si="80"/>
        <v>257.81999999999971</v>
      </c>
      <c r="J262" s="107">
        <f t="shared" si="80"/>
        <v>289.68000000000029</v>
      </c>
      <c r="K262" s="107">
        <f t="shared" si="80"/>
        <v>229.23999999999978</v>
      </c>
      <c r="L262" s="107">
        <f t="shared" si="80"/>
        <v>281.63999999999942</v>
      </c>
      <c r="M262" s="107">
        <f t="shared" si="80"/>
        <v>286.5</v>
      </c>
      <c r="N262" s="108"/>
      <c r="O262" s="108"/>
      <c r="P262" s="108"/>
      <c r="Q262" s="108"/>
      <c r="R262" s="109"/>
      <c r="S262" s="110"/>
      <c r="T262" s="284"/>
      <c r="U262" s="283"/>
      <c r="V262" s="286"/>
      <c r="W262" s="138"/>
      <c r="X262" s="135"/>
      <c r="Y262" s="135"/>
      <c r="Z262" s="135"/>
      <c r="AA262" s="135"/>
    </row>
    <row r="263" spans="1:28" ht="13.5" customHeight="1">
      <c r="A263" s="122">
        <v>42843</v>
      </c>
      <c r="B263" s="111" t="s">
        <v>18</v>
      </c>
      <c r="C263" s="164" t="s">
        <v>119</v>
      </c>
      <c r="D263" s="112" t="s">
        <v>99</v>
      </c>
      <c r="E263" s="13">
        <v>1729.33</v>
      </c>
      <c r="F263" s="13">
        <v>1741.31</v>
      </c>
      <c r="G263" s="13">
        <v>1736.66</v>
      </c>
      <c r="H263" s="13">
        <v>1716.67</v>
      </c>
      <c r="I263" s="13">
        <v>1694.43</v>
      </c>
      <c r="J263" s="13">
        <v>1676.05</v>
      </c>
      <c r="K263" s="13">
        <v>1722.38</v>
      </c>
      <c r="L263" s="13">
        <v>1721.67</v>
      </c>
      <c r="M263" s="13">
        <v>1695.25</v>
      </c>
      <c r="N263" s="113">
        <f>IF((M264=""),"",MAX(E265:M265))</f>
        <v>764.11999999999989</v>
      </c>
      <c r="O263" s="113">
        <f>IF(M264="","",MIN(E265:M265))</f>
        <v>671.40000000000009</v>
      </c>
      <c r="P263" s="113">
        <f>IF((M265=""),"",AVERAGE(E265:M265))</f>
        <v>718.23333333333335</v>
      </c>
      <c r="Q263" s="113">
        <f>IF((M264=""),"",STDEV(E265:M265))</f>
        <v>37.28692800433118</v>
      </c>
      <c r="R263" s="114">
        <f>IF((M264=""),"",(N263-O263)/(N263+O263)*100)</f>
        <v>6.4589835042353858</v>
      </c>
      <c r="S263" s="96" t="str">
        <f>IF(M264="","",IF(R263&lt;10,IF(P263&gt;645,IF(P263&lt;790,"Pass","Fail"),"Fail"),"Fail"))</f>
        <v>Pass</v>
      </c>
      <c r="T263" s="242">
        <v>1159</v>
      </c>
      <c r="U263" s="236"/>
      <c r="V263" s="302"/>
      <c r="W263" s="138">
        <v>645</v>
      </c>
      <c r="X263" s="135">
        <v>790</v>
      </c>
      <c r="Y263" s="135">
        <v>670</v>
      </c>
      <c r="Z263" s="135">
        <v>830</v>
      </c>
      <c r="AA263" s="135">
        <v>8.6999999999999993</v>
      </c>
      <c r="AB263" s="148">
        <v>10</v>
      </c>
    </row>
    <row r="264" spans="1:28" ht="15.75" customHeight="1">
      <c r="A264"/>
      <c r="B264" s="93"/>
      <c r="C264" s="162"/>
      <c r="D264" s="90" t="s">
        <v>100</v>
      </c>
      <c r="E264" s="13">
        <v>1349.34</v>
      </c>
      <c r="F264" s="13">
        <v>1394.98</v>
      </c>
      <c r="G264" s="13">
        <v>1400.96</v>
      </c>
      <c r="H264" s="13">
        <v>1370.9</v>
      </c>
      <c r="I264" s="13">
        <v>1319.71</v>
      </c>
      <c r="J264" s="13">
        <v>1293.99</v>
      </c>
      <c r="K264" s="13">
        <v>1377.39</v>
      </c>
      <c r="L264" s="13">
        <v>1375.86</v>
      </c>
      <c r="M264" s="13">
        <v>1318.57</v>
      </c>
      <c r="N264" s="99"/>
      <c r="O264" s="99"/>
      <c r="P264" s="99"/>
      <c r="Q264" s="99"/>
      <c r="R264" s="100"/>
      <c r="S264" s="101"/>
      <c r="T264" s="241"/>
      <c r="U264" s="234"/>
      <c r="V264" s="238"/>
      <c r="W264" s="138"/>
      <c r="X264" s="135"/>
      <c r="Y264" s="135"/>
      <c r="Z264" s="135"/>
      <c r="AA264" s="135"/>
    </row>
    <row r="265" spans="1:28" ht="25.5" customHeight="1">
      <c r="A265"/>
      <c r="B265" s="93"/>
      <c r="C265" s="162"/>
      <c r="D265" s="90" t="s">
        <v>120</v>
      </c>
      <c r="E265" s="29">
        <f t="shared" ref="E265:M265" si="81">IF(((E263="")*AND(E264="")),"",(E263-E264)*2)</f>
        <v>759.98</v>
      </c>
      <c r="F265" s="29">
        <f t="shared" si="81"/>
        <v>692.65999999999985</v>
      </c>
      <c r="G265" s="29">
        <f t="shared" si="81"/>
        <v>671.40000000000009</v>
      </c>
      <c r="H265" s="29">
        <f t="shared" si="81"/>
        <v>691.54</v>
      </c>
      <c r="I265" s="29">
        <f t="shared" si="81"/>
        <v>749.44</v>
      </c>
      <c r="J265" s="29">
        <f t="shared" si="81"/>
        <v>764.11999999999989</v>
      </c>
      <c r="K265" s="29">
        <f t="shared" si="81"/>
        <v>689.98</v>
      </c>
      <c r="L265" s="29">
        <f t="shared" si="81"/>
        <v>691.62000000000035</v>
      </c>
      <c r="M265" s="29">
        <f t="shared" si="81"/>
        <v>753.36000000000013</v>
      </c>
      <c r="N265" s="102"/>
      <c r="O265" s="102"/>
      <c r="P265" s="102"/>
      <c r="Q265" s="102"/>
      <c r="R265" s="103"/>
      <c r="S265" s="104"/>
      <c r="T265" s="282"/>
      <c r="U265" s="281"/>
      <c r="V265" s="285"/>
      <c r="W265" s="138"/>
      <c r="X265" s="135"/>
      <c r="Y265" s="135"/>
      <c r="Z265" s="135"/>
      <c r="AA265" s="135"/>
    </row>
    <row r="266" spans="1:28">
      <c r="A266" s="122">
        <v>42843</v>
      </c>
      <c r="B266" s="93" t="s">
        <v>18</v>
      </c>
      <c r="C266" s="162" t="s">
        <v>121</v>
      </c>
      <c r="D266" s="90" t="s">
        <v>99</v>
      </c>
      <c r="E266" s="13">
        <v>1448.91</v>
      </c>
      <c r="F266" s="13">
        <v>1534.25</v>
      </c>
      <c r="G266" s="13">
        <v>1559.84</v>
      </c>
      <c r="H266" s="13">
        <v>1499.71</v>
      </c>
      <c r="I266" s="13">
        <v>1425.14</v>
      </c>
      <c r="J266" s="13">
        <v>1378.51</v>
      </c>
      <c r="K266" s="13">
        <v>1511.78</v>
      </c>
      <c r="L266" s="13">
        <v>1511.61</v>
      </c>
      <c r="M266" s="13">
        <v>1422.88</v>
      </c>
      <c r="N266" s="94">
        <f>IF((M267=""),"",MAX(E268:M268))</f>
        <v>1040.26</v>
      </c>
      <c r="O266" s="94">
        <f>IF(M267="","",MIN(E268:M268))</f>
        <v>811.83999999999969</v>
      </c>
      <c r="P266" s="94">
        <f>IF((M268=""),"",AVERAGE(E268:M268))</f>
        <v>933.61777777777775</v>
      </c>
      <c r="Q266" s="94">
        <f>IF((M267=""),"",STDEV(E268:M268))</f>
        <v>89.894112957659388</v>
      </c>
      <c r="R266" s="94">
        <f>IF((M267=""),"",(N266-O266)/(N266+O266)*100)</f>
        <v>12.333027374331857</v>
      </c>
      <c r="S266" s="96" t="str">
        <f>IF(M267="","",IF(R266&lt;15,IF(P266&gt;850,IF(P266&lt;970,"Pass","Fail"),"Fail"),"Fail"))</f>
        <v>Pass</v>
      </c>
      <c r="T266" s="237">
        <v>1159</v>
      </c>
      <c r="U266" s="254"/>
      <c r="V266" s="295"/>
      <c r="W266" s="152">
        <v>850</v>
      </c>
      <c r="X266" s="153">
        <v>970</v>
      </c>
      <c r="Y266" s="153">
        <v>710</v>
      </c>
      <c r="Z266" s="153">
        <v>910</v>
      </c>
      <c r="AA266" s="153">
        <v>14.5</v>
      </c>
      <c r="AB266" s="137">
        <v>17</v>
      </c>
    </row>
    <row r="267" spans="1:28" ht="16.5" customHeight="1">
      <c r="A267"/>
      <c r="B267" s="93"/>
      <c r="C267" s="162"/>
      <c r="D267" s="90" t="s">
        <v>100</v>
      </c>
      <c r="E267" s="13">
        <v>930.95</v>
      </c>
      <c r="F267" s="13">
        <v>1099.8499999999999</v>
      </c>
      <c r="G267" s="13">
        <v>1153.92</v>
      </c>
      <c r="H267" s="13">
        <v>1062.18</v>
      </c>
      <c r="I267" s="13">
        <v>927.1</v>
      </c>
      <c r="J267" s="13">
        <v>858.38</v>
      </c>
      <c r="K267" s="13">
        <v>1075.8599999999999</v>
      </c>
      <c r="L267" s="13">
        <v>1074.6500000000001</v>
      </c>
      <c r="M267" s="13">
        <v>908.46</v>
      </c>
      <c r="N267" s="99"/>
      <c r="O267" s="99"/>
      <c r="P267" s="99"/>
      <c r="Q267" s="99"/>
      <c r="R267" s="100"/>
      <c r="S267" s="101"/>
      <c r="T267" s="241"/>
      <c r="U267" s="234"/>
      <c r="V267" s="238"/>
      <c r="W267" s="138"/>
      <c r="X267" s="135"/>
      <c r="Y267" s="135"/>
      <c r="Z267" s="135"/>
      <c r="AA267" s="135"/>
    </row>
    <row r="268" spans="1:28" ht="26.25" customHeight="1">
      <c r="A268"/>
      <c r="B268" s="93"/>
      <c r="C268" s="162"/>
      <c r="D268" s="30" t="s">
        <v>120</v>
      </c>
      <c r="E268" s="29">
        <f t="shared" ref="E268:M268" si="82">IF(((E266="")*AND(E267="")),"",(E266-E267)*2)</f>
        <v>1035.92</v>
      </c>
      <c r="F268" s="29">
        <f t="shared" si="82"/>
        <v>868.80000000000018</v>
      </c>
      <c r="G268" s="29">
        <f t="shared" si="82"/>
        <v>811.83999999999969</v>
      </c>
      <c r="H268" s="29">
        <f t="shared" si="82"/>
        <v>875.06</v>
      </c>
      <c r="I268" s="29">
        <f t="shared" si="82"/>
        <v>996.08000000000015</v>
      </c>
      <c r="J268" s="29">
        <f t="shared" si="82"/>
        <v>1040.26</v>
      </c>
      <c r="K268" s="29">
        <f t="shared" si="82"/>
        <v>871.84000000000015</v>
      </c>
      <c r="L268" s="29">
        <f t="shared" si="82"/>
        <v>873.91999999999962</v>
      </c>
      <c r="M268" s="29">
        <f t="shared" si="82"/>
        <v>1028.8400000000001</v>
      </c>
      <c r="N268" s="102"/>
      <c r="O268" s="102"/>
      <c r="P268" s="102"/>
      <c r="Q268" s="102"/>
      <c r="R268" s="103"/>
      <c r="S268" s="101"/>
      <c r="T268" s="282"/>
      <c r="U268" s="281"/>
      <c r="V268" s="285"/>
      <c r="W268" s="138"/>
      <c r="X268" s="135"/>
      <c r="Y268" s="135"/>
      <c r="Z268" s="135"/>
      <c r="AA268" s="135"/>
    </row>
    <row r="269" spans="1:28" ht="12.75" customHeight="1">
      <c r="A269" s="122">
        <v>42843</v>
      </c>
      <c r="B269" s="121" t="s">
        <v>18</v>
      </c>
      <c r="C269" s="161" t="s">
        <v>122</v>
      </c>
      <c r="D269" s="91" t="s">
        <v>99</v>
      </c>
      <c r="E269" s="13">
        <v>9389.32</v>
      </c>
      <c r="F269" s="13">
        <v>9199.86</v>
      </c>
      <c r="G269" s="13">
        <v>9168.98</v>
      </c>
      <c r="H269" s="13">
        <v>9224.0400000000009</v>
      </c>
      <c r="I269" s="13">
        <v>9429.85</v>
      </c>
      <c r="J269" s="13">
        <v>9037.75</v>
      </c>
      <c r="K269" s="13">
        <v>9170.98</v>
      </c>
      <c r="L269" s="13">
        <v>9191.2900000000009</v>
      </c>
      <c r="M269" s="13">
        <v>8900.48</v>
      </c>
      <c r="N269" s="94">
        <f>IF((M270=""),"",MAX(E271:M271))</f>
        <v>536.04000000000087</v>
      </c>
      <c r="O269" s="94">
        <f>IF(M270="","",MIN(E271:M271))</f>
        <v>504.81999999999971</v>
      </c>
      <c r="P269" s="94">
        <f>IF((M271=""),"",AVERAGE(E271:M271))</f>
        <v>520.56444444444469</v>
      </c>
      <c r="Q269" s="94">
        <f>IF((M270=""),"",STDEV(E271:M271))</f>
        <v>11.999836572962893</v>
      </c>
      <c r="R269" s="94">
        <f>IF((M270=""),"",(N269-O269)/(N269+O269)*100)</f>
        <v>2.9994427684800211</v>
      </c>
      <c r="S269" s="96" t="str">
        <f>IF(M270="","",IF(R269&lt;6.3,IF(P269&gt;490,IF(P269&lt;590,"Pass","Fail"),"Fail"),"Fail"))</f>
        <v>Pass</v>
      </c>
      <c r="T269" s="237">
        <v>1159</v>
      </c>
      <c r="U269" s="145"/>
      <c r="V269" s="301"/>
      <c r="W269" s="138">
        <v>490</v>
      </c>
      <c r="X269" s="135">
        <v>590</v>
      </c>
      <c r="Y269" s="135">
        <v>430</v>
      </c>
      <c r="Z269" s="135">
        <v>590</v>
      </c>
      <c r="AA269" s="137">
        <v>6.3</v>
      </c>
      <c r="AB269" s="148">
        <v>6.3</v>
      </c>
    </row>
    <row r="270" spans="1:28" ht="15.75" customHeight="1">
      <c r="A270"/>
      <c r="B270" s="93"/>
      <c r="C270" s="162"/>
      <c r="D270" s="90" t="s">
        <v>100</v>
      </c>
      <c r="E270" s="13">
        <v>9121.2999999999993</v>
      </c>
      <c r="F270" s="13">
        <v>8943.11</v>
      </c>
      <c r="G270" s="13">
        <v>8916.57</v>
      </c>
      <c r="H270" s="13">
        <v>8969.7000000000007</v>
      </c>
      <c r="I270" s="13">
        <v>9166.2199999999993</v>
      </c>
      <c r="J270" s="13">
        <v>8773</v>
      </c>
      <c r="K270" s="13">
        <v>8916.33</v>
      </c>
      <c r="L270" s="13">
        <v>8931.0300000000007</v>
      </c>
      <c r="M270" s="13">
        <v>8632.75</v>
      </c>
      <c r="N270" s="99"/>
      <c r="O270" s="99"/>
      <c r="P270" s="99"/>
      <c r="Q270" s="99"/>
      <c r="R270" s="100"/>
      <c r="S270" s="101"/>
      <c r="T270" s="241"/>
      <c r="U270" s="234"/>
      <c r="V270" s="238"/>
      <c r="W270" s="138"/>
      <c r="X270" s="135"/>
      <c r="Y270" s="135"/>
      <c r="Z270" s="135"/>
      <c r="AA270" s="135"/>
    </row>
    <row r="271" spans="1:28" ht="25.5" customHeight="1">
      <c r="A271"/>
      <c r="B271" s="93"/>
      <c r="C271" s="162"/>
      <c r="D271" s="90" t="s">
        <v>120</v>
      </c>
      <c r="E271" s="29">
        <f t="shared" ref="E271:M271" si="83">IF(((E269="")*AND(E270="")),"",(E269-E270)*2)</f>
        <v>536.04000000000087</v>
      </c>
      <c r="F271" s="29">
        <f t="shared" si="83"/>
        <v>513.5</v>
      </c>
      <c r="G271" s="29">
        <f t="shared" si="83"/>
        <v>504.81999999999971</v>
      </c>
      <c r="H271" s="29">
        <f t="shared" si="83"/>
        <v>508.68000000000029</v>
      </c>
      <c r="I271" s="29">
        <f t="shared" si="83"/>
        <v>527.26000000000204</v>
      </c>
      <c r="J271" s="29">
        <f t="shared" si="83"/>
        <v>529.5</v>
      </c>
      <c r="K271" s="29">
        <f t="shared" si="83"/>
        <v>509.29999999999927</v>
      </c>
      <c r="L271" s="29">
        <f t="shared" si="83"/>
        <v>520.52000000000044</v>
      </c>
      <c r="M271" s="29">
        <f t="shared" si="83"/>
        <v>535.45999999999913</v>
      </c>
      <c r="N271" s="102"/>
      <c r="O271" s="102"/>
      <c r="P271" s="102"/>
      <c r="Q271" s="102"/>
      <c r="R271" s="103"/>
      <c r="S271" s="104"/>
      <c r="T271" s="282"/>
      <c r="U271" s="281"/>
      <c r="V271" s="285"/>
      <c r="W271" s="138"/>
      <c r="X271" s="135"/>
      <c r="Y271" s="135"/>
      <c r="Z271" s="135"/>
      <c r="AA271" s="135"/>
    </row>
    <row r="272" spans="1:28" ht="12.75" customHeight="1">
      <c r="A272" s="122">
        <v>42843</v>
      </c>
      <c r="B272" s="93" t="s">
        <v>18</v>
      </c>
      <c r="C272" s="162" t="s">
        <v>123</v>
      </c>
      <c r="D272" s="90" t="s">
        <v>99</v>
      </c>
      <c r="E272" s="13">
        <v>5773.34</v>
      </c>
      <c r="F272" s="13">
        <v>5787.92</v>
      </c>
      <c r="G272" s="13">
        <v>5865.07</v>
      </c>
      <c r="H272" s="13">
        <v>5821.14</v>
      </c>
      <c r="I272" s="13">
        <v>5834.08</v>
      </c>
      <c r="J272" s="13">
        <v>5407.57</v>
      </c>
      <c r="K272" s="13">
        <v>5762.41</v>
      </c>
      <c r="L272" s="13">
        <v>5782.5</v>
      </c>
      <c r="M272" s="13">
        <v>5250.97</v>
      </c>
      <c r="N272" s="94">
        <f>IF((M273=""),"",MAX(E274:M274))</f>
        <v>308.10000000000036</v>
      </c>
      <c r="O272" s="94">
        <f>IF(M273="","",MIN(E274:M274))</f>
        <v>241.28000000000065</v>
      </c>
      <c r="P272" s="94">
        <f>IF((M274=""),"",AVERAGE(E274:M274))</f>
        <v>273.19999999999993</v>
      </c>
      <c r="Q272" s="94">
        <f>IF((M273=""),"",STDEV(E274:M274))</f>
        <v>19.882811672396734</v>
      </c>
      <c r="R272" s="94">
        <f>IF((M273=""),"",(N272-O272)/(N272+O272)*100)</f>
        <v>12.162801703738685</v>
      </c>
      <c r="S272" s="96" t="str">
        <f>IF(M273="","",IF(R272&lt;15,IF(P272&gt;155,IF(P272&lt;315,"Pass","Fail"),"Fail"),"Fail"))</f>
        <v>Pass</v>
      </c>
      <c r="T272" s="237">
        <v>1159</v>
      </c>
      <c r="U272" s="237"/>
      <c r="V272" s="301"/>
      <c r="W272" s="152">
        <v>222</v>
      </c>
      <c r="X272" s="153">
        <v>340</v>
      </c>
      <c r="Y272" s="153">
        <v>155</v>
      </c>
      <c r="Z272" s="153">
        <v>315</v>
      </c>
      <c r="AA272" s="148">
        <v>15</v>
      </c>
      <c r="AB272" s="137">
        <v>15</v>
      </c>
    </row>
    <row r="273" spans="1:30" ht="16.5" customHeight="1">
      <c r="A273"/>
      <c r="B273" s="93"/>
      <c r="C273" s="162"/>
      <c r="D273" s="90" t="s">
        <v>100</v>
      </c>
      <c r="E273" s="13">
        <v>5630.96</v>
      </c>
      <c r="F273" s="13">
        <v>5667.28</v>
      </c>
      <c r="G273" s="13">
        <v>5733.77</v>
      </c>
      <c r="H273" s="13">
        <v>5685.81</v>
      </c>
      <c r="I273" s="13">
        <v>5680.03</v>
      </c>
      <c r="J273" s="13">
        <v>5269.16</v>
      </c>
      <c r="K273" s="13">
        <v>5632.68</v>
      </c>
      <c r="L273" s="13">
        <v>5651.08</v>
      </c>
      <c r="M273" s="13">
        <v>5104.83</v>
      </c>
      <c r="N273" s="99"/>
      <c r="O273" s="99"/>
      <c r="P273" s="99"/>
      <c r="Q273" s="99"/>
      <c r="R273" s="100"/>
      <c r="S273" s="101"/>
      <c r="T273" s="241"/>
      <c r="U273" s="234"/>
      <c r="V273" s="238"/>
      <c r="W273" s="138"/>
      <c r="X273" s="135"/>
      <c r="Y273" s="135"/>
      <c r="Z273" s="135"/>
      <c r="AA273" s="135"/>
    </row>
    <row r="274" spans="1:30" ht="26.25" customHeight="1" thickBot="1">
      <c r="A274"/>
      <c r="B274" s="105"/>
      <c r="C274" s="163"/>
      <c r="D274" s="106" t="s">
        <v>120</v>
      </c>
      <c r="E274" s="107">
        <f t="shared" ref="E274:M274" si="84">IF(((E272="")*AND(E273="")),"",(E272-E273)*2)</f>
        <v>284.76000000000022</v>
      </c>
      <c r="F274" s="107">
        <f t="shared" si="84"/>
        <v>241.28000000000065</v>
      </c>
      <c r="G274" s="107">
        <f t="shared" si="84"/>
        <v>262.59999999999854</v>
      </c>
      <c r="H274" s="107">
        <f t="shared" si="84"/>
        <v>270.65999999999985</v>
      </c>
      <c r="I274" s="107">
        <f t="shared" si="84"/>
        <v>308.10000000000036</v>
      </c>
      <c r="J274" s="107">
        <f t="shared" si="84"/>
        <v>276.81999999999971</v>
      </c>
      <c r="K274" s="107">
        <f t="shared" si="84"/>
        <v>259.45999999999913</v>
      </c>
      <c r="L274" s="107">
        <f t="shared" si="84"/>
        <v>262.84000000000015</v>
      </c>
      <c r="M274" s="107">
        <f t="shared" si="84"/>
        <v>292.28000000000065</v>
      </c>
      <c r="N274" s="108"/>
      <c r="O274" s="108"/>
      <c r="P274" s="108"/>
      <c r="Q274" s="108"/>
      <c r="R274" s="109"/>
      <c r="S274" s="110"/>
      <c r="T274" s="284"/>
      <c r="U274" s="283"/>
      <c r="V274" s="286"/>
      <c r="W274" s="138"/>
      <c r="X274" s="135"/>
      <c r="Y274" s="135"/>
      <c r="Z274" s="135"/>
      <c r="AA274" s="135"/>
    </row>
    <row r="275" spans="1:30" ht="12.75" customHeight="1">
      <c r="A275" s="122">
        <v>42849</v>
      </c>
      <c r="B275" s="111" t="s">
        <v>18</v>
      </c>
      <c r="C275" s="164" t="s">
        <v>119</v>
      </c>
      <c r="D275" s="112" t="s">
        <v>99</v>
      </c>
      <c r="E275" s="123">
        <v>2911.51</v>
      </c>
      <c r="F275" s="123">
        <v>2812.47</v>
      </c>
      <c r="G275" s="123">
        <v>2773.48</v>
      </c>
      <c r="H275" s="123">
        <v>2787.65</v>
      </c>
      <c r="I275" s="123">
        <v>2866.6</v>
      </c>
      <c r="J275" s="123">
        <v>2849.79</v>
      </c>
      <c r="K275" s="123">
        <v>2789.49</v>
      </c>
      <c r="L275" s="123">
        <v>2797.74</v>
      </c>
      <c r="M275" s="123">
        <v>2863.84</v>
      </c>
      <c r="N275" s="113">
        <f>IF((M276=""),"",MAX(E277:M277))</f>
        <v>822.07999999999993</v>
      </c>
      <c r="O275" s="113">
        <f>IF(M276="","",MIN(E277:M277))</f>
        <v>721.88000000000011</v>
      </c>
      <c r="P275" s="113">
        <f>IF((M277=""),"",AVERAGE(E277:M277))</f>
        <v>774.87555555555537</v>
      </c>
      <c r="Q275" s="113">
        <f>IF((M276=""),"",STDEV(E277:M277))</f>
        <v>41.351580112224262</v>
      </c>
      <c r="R275" s="114">
        <f>IF((M276=""),"",(N275-O275)/(N275+O275)*100)</f>
        <v>6.4898054353739614</v>
      </c>
      <c r="S275" s="96" t="str">
        <f>IF(M276="","",IF(R275&lt;10,IF(P275&gt;645,IF(P275&lt;790,"Pass","Fail"),"Fail"),"Fail"))</f>
        <v>Pass</v>
      </c>
      <c r="T275" s="237">
        <v>121</v>
      </c>
      <c r="U275" s="234"/>
      <c r="V275" s="302"/>
      <c r="W275" s="138">
        <v>645</v>
      </c>
      <c r="X275" s="135">
        <v>790</v>
      </c>
      <c r="Y275" s="135">
        <v>670</v>
      </c>
      <c r="Z275" s="135">
        <v>830</v>
      </c>
      <c r="AA275" s="135">
        <v>8.6999999999999993</v>
      </c>
      <c r="AB275" s="148">
        <v>10</v>
      </c>
    </row>
    <row r="276" spans="1:30" ht="15.75" customHeight="1">
      <c r="A276"/>
      <c r="B276" s="93"/>
      <c r="C276" s="162"/>
      <c r="D276" s="90" t="s">
        <v>100</v>
      </c>
      <c r="E276" s="124">
        <v>2504.38</v>
      </c>
      <c r="F276" s="124">
        <v>2440.59</v>
      </c>
      <c r="G276" s="124">
        <v>2412.54</v>
      </c>
      <c r="H276" s="124">
        <v>2414.0100000000002</v>
      </c>
      <c r="I276" s="124">
        <v>2457.17</v>
      </c>
      <c r="J276" s="124">
        <v>2438.75</v>
      </c>
      <c r="K276" s="124">
        <v>2416.46</v>
      </c>
      <c r="L276" s="124">
        <v>2425.66</v>
      </c>
      <c r="M276" s="124">
        <v>2456.0700000000002</v>
      </c>
      <c r="N276" s="99"/>
      <c r="O276" s="99"/>
      <c r="P276" s="99"/>
      <c r="Q276" s="99"/>
      <c r="R276" s="100"/>
      <c r="S276" s="101"/>
      <c r="T276" s="241"/>
      <c r="U276" s="234"/>
      <c r="V276" s="238"/>
      <c r="W276" s="138"/>
      <c r="X276" s="135"/>
      <c r="Y276" s="135"/>
      <c r="Z276" s="135"/>
      <c r="AA276" s="135"/>
    </row>
    <row r="277" spans="1:30" ht="25.5" customHeight="1">
      <c r="A277"/>
      <c r="B277" s="93"/>
      <c r="C277" s="162"/>
      <c r="D277" s="90" t="s">
        <v>120</v>
      </c>
      <c r="E277" s="29">
        <f t="shared" ref="E277:M277" si="85">IF(((E275="")*AND(E276="")),"",(E275-E276)*2)</f>
        <v>814.26000000000022</v>
      </c>
      <c r="F277" s="29">
        <f t="shared" si="85"/>
        <v>743.75999999999931</v>
      </c>
      <c r="G277" s="29">
        <f t="shared" si="85"/>
        <v>721.88000000000011</v>
      </c>
      <c r="H277" s="29">
        <f t="shared" si="85"/>
        <v>747.27999999999975</v>
      </c>
      <c r="I277" s="29">
        <f t="shared" si="85"/>
        <v>818.85999999999967</v>
      </c>
      <c r="J277" s="29">
        <f t="shared" si="85"/>
        <v>822.07999999999993</v>
      </c>
      <c r="K277" s="29">
        <f t="shared" si="85"/>
        <v>746.05999999999949</v>
      </c>
      <c r="L277" s="29">
        <f t="shared" si="85"/>
        <v>744.15999999999985</v>
      </c>
      <c r="M277" s="29">
        <f t="shared" si="85"/>
        <v>815.54</v>
      </c>
      <c r="N277" s="102"/>
      <c r="O277" s="102"/>
      <c r="P277" s="102"/>
      <c r="Q277" s="102"/>
      <c r="R277" s="103"/>
      <c r="S277" s="104"/>
      <c r="T277" s="282"/>
      <c r="U277" s="281"/>
      <c r="V277" s="285"/>
      <c r="W277" s="138"/>
      <c r="X277" s="135"/>
      <c r="Y277" s="135"/>
      <c r="Z277" s="135"/>
      <c r="AA277" s="135"/>
    </row>
    <row r="278" spans="1:30">
      <c r="A278" s="122">
        <v>42849</v>
      </c>
      <c r="B278" s="93" t="s">
        <v>18</v>
      </c>
      <c r="C278" s="162" t="s">
        <v>121</v>
      </c>
      <c r="D278" s="90" t="s">
        <v>99</v>
      </c>
      <c r="E278" s="13">
        <v>2900.55</v>
      </c>
      <c r="F278" s="13">
        <v>2813.77</v>
      </c>
      <c r="G278" s="13">
        <v>2774.77</v>
      </c>
      <c r="H278" s="13">
        <v>2788.3</v>
      </c>
      <c r="I278" s="13">
        <v>2866.19</v>
      </c>
      <c r="J278" s="13">
        <v>2850.01</v>
      </c>
      <c r="K278" s="13">
        <v>2791.5</v>
      </c>
      <c r="L278" s="13">
        <v>2798.27</v>
      </c>
      <c r="M278" s="13">
        <v>2863.54</v>
      </c>
      <c r="N278" s="94">
        <f>IF((M279=""),"",MAX(E280:M280))</f>
        <v>997.6200000000008</v>
      </c>
      <c r="O278" s="94">
        <f>IF(M279="","",MIN(E280:M280))</f>
        <v>816.0600000000004</v>
      </c>
      <c r="P278" s="94">
        <f>IF((M280=""),"",AVERAGE(E280:M280))</f>
        <v>908.9200000000003</v>
      </c>
      <c r="Q278" s="94">
        <f>IF((M279=""),"",STDEV(E280:M280))</f>
        <v>66.522709656176843</v>
      </c>
      <c r="R278" s="94">
        <f>IF((M279=""),"",(N278-O278)/(N278+O278)*100)</f>
        <v>10.010586211459589</v>
      </c>
      <c r="S278" s="96" t="str">
        <f>IF(M279="","",IF(R278&lt;15,IF(P278&gt;850,IF(P278&lt;970,"Pass","Fail"),"Fail"),"Fail"))</f>
        <v>Pass</v>
      </c>
      <c r="T278" s="237">
        <v>121</v>
      </c>
      <c r="U278" s="254"/>
      <c r="V278" s="295"/>
      <c r="W278" s="152">
        <v>850</v>
      </c>
      <c r="X278" s="153">
        <v>970</v>
      </c>
      <c r="Y278" s="153">
        <v>710</v>
      </c>
      <c r="Z278" s="153">
        <v>910</v>
      </c>
      <c r="AA278" s="153">
        <v>14.5</v>
      </c>
      <c r="AB278" s="137">
        <v>17</v>
      </c>
    </row>
    <row r="279" spans="1:30" ht="15.75" customHeight="1">
      <c r="A279"/>
      <c r="B279" s="93"/>
      <c r="C279" s="162"/>
      <c r="D279" s="90" t="s">
        <v>100</v>
      </c>
      <c r="E279" s="13">
        <v>2417.06</v>
      </c>
      <c r="F279" s="13">
        <v>2379.04</v>
      </c>
      <c r="G279" s="13">
        <v>2366.7399999999998</v>
      </c>
      <c r="H279" s="13">
        <v>2358.25</v>
      </c>
      <c r="I279" s="13">
        <v>2385.4</v>
      </c>
      <c r="J279" s="13">
        <v>2351.1999999999998</v>
      </c>
      <c r="K279" s="13">
        <v>2359.7399999999998</v>
      </c>
      <c r="L279" s="13">
        <v>2365.31</v>
      </c>
      <c r="M279" s="13">
        <v>2374.02</v>
      </c>
      <c r="N279" s="99"/>
      <c r="O279" s="99"/>
      <c r="P279" s="99"/>
      <c r="Q279" s="99"/>
      <c r="R279" s="100"/>
      <c r="S279" s="101"/>
      <c r="T279" s="241"/>
      <c r="U279" s="234"/>
      <c r="V279" s="238"/>
      <c r="W279" s="138"/>
      <c r="X279" s="135"/>
      <c r="Y279" s="135"/>
      <c r="Z279" s="135"/>
      <c r="AA279" s="135"/>
    </row>
    <row r="280" spans="1:30" s="179" customFormat="1" ht="25.5" customHeight="1">
      <c r="A280"/>
      <c r="B280" s="93"/>
      <c r="C280" s="162"/>
      <c r="D280" s="30" t="s">
        <v>120</v>
      </c>
      <c r="E280" s="29">
        <f t="shared" ref="E280:M280" si="86">IF(((E278="")*AND(E279="")),"",(E278-E279)*2)</f>
        <v>966.98000000000047</v>
      </c>
      <c r="F280" s="29">
        <f t="shared" si="86"/>
        <v>869.46</v>
      </c>
      <c r="G280" s="29">
        <f t="shared" si="86"/>
        <v>816.0600000000004</v>
      </c>
      <c r="H280" s="29">
        <f t="shared" si="86"/>
        <v>860.10000000000036</v>
      </c>
      <c r="I280" s="29">
        <f t="shared" si="86"/>
        <v>961.57999999999993</v>
      </c>
      <c r="J280" s="29">
        <f t="shared" si="86"/>
        <v>997.6200000000008</v>
      </c>
      <c r="K280" s="29">
        <f t="shared" si="86"/>
        <v>863.52000000000044</v>
      </c>
      <c r="L280" s="29">
        <f t="shared" si="86"/>
        <v>865.92000000000007</v>
      </c>
      <c r="M280" s="29">
        <f t="shared" si="86"/>
        <v>979.04</v>
      </c>
      <c r="N280" s="102"/>
      <c r="O280" s="102"/>
      <c r="P280" s="102"/>
      <c r="Q280" s="102"/>
      <c r="R280" s="103"/>
      <c r="S280" s="104"/>
      <c r="T280" s="282"/>
      <c r="U280" s="281"/>
      <c r="V280" s="285"/>
      <c r="W280" s="138"/>
      <c r="X280" s="135"/>
      <c r="Y280" s="135"/>
      <c r="Z280" s="135"/>
      <c r="AA280" s="135"/>
      <c r="AB280" s="148"/>
      <c r="AC280" s="56"/>
      <c r="AD280" s="56"/>
    </row>
    <row r="281" spans="1:30" ht="12.75" customHeight="1">
      <c r="A281" s="130">
        <v>42849</v>
      </c>
      <c r="B281" s="121" t="s">
        <v>18</v>
      </c>
      <c r="C281" s="161" t="s">
        <v>122</v>
      </c>
      <c r="D281" s="91" t="s">
        <v>99</v>
      </c>
      <c r="E281" s="13">
        <v>5633.09</v>
      </c>
      <c r="F281" s="13">
        <v>5668.86</v>
      </c>
      <c r="G281" s="13">
        <v>5739.52</v>
      </c>
      <c r="H281" s="13">
        <v>5692.95</v>
      </c>
      <c r="I281" s="13">
        <v>5688.47</v>
      </c>
      <c r="J281" s="13">
        <v>5276.19</v>
      </c>
      <c r="K281" s="13">
        <v>5635.28</v>
      </c>
      <c r="L281" s="13">
        <v>5656.04</v>
      </c>
      <c r="M281" s="13">
        <v>5114.97</v>
      </c>
      <c r="N281" s="99">
        <f>IF((M282=""),"",MAX(E283:M283))</f>
        <v>602.92000000000007</v>
      </c>
      <c r="O281" s="99">
        <f>IF(M282="","",MIN(E283:M283))</f>
        <v>530.70000000000073</v>
      </c>
      <c r="P281" s="99">
        <f>IF((M283=""),"",AVERAGE(E283:M283))</f>
        <v>570.76444444444451</v>
      </c>
      <c r="Q281" s="99">
        <f>IF((M282=""),"",STDEV(E283:M283))</f>
        <v>23.027005401869538</v>
      </c>
      <c r="R281" s="99">
        <f>IF((M282=""),"",(N281-O281)/(N281+O281)*100)</f>
        <v>6.3707415183217737</v>
      </c>
      <c r="S281" s="101" t="str">
        <f>IF(M282="","",IF(R281&lt;6.3,IF(P281&gt;490,IF(P281&lt;590,"Pass","Fail"),"Fail"),"Fail"))</f>
        <v>Fail</v>
      </c>
      <c r="T281" s="241">
        <v>121</v>
      </c>
      <c r="U281" s="263"/>
      <c r="V281" s="272"/>
      <c r="W281" s="138">
        <v>490</v>
      </c>
      <c r="X281" s="135">
        <v>590</v>
      </c>
      <c r="Y281" s="135">
        <v>430</v>
      </c>
      <c r="Z281" s="135">
        <v>590</v>
      </c>
      <c r="AA281" s="137">
        <v>6.3</v>
      </c>
      <c r="AB281" s="148">
        <v>6.3</v>
      </c>
    </row>
    <row r="282" spans="1:30" ht="15.75" customHeight="1">
      <c r="A282"/>
      <c r="B282" s="93"/>
      <c r="C282" s="162"/>
      <c r="D282" s="90" t="s">
        <v>100</v>
      </c>
      <c r="E282" s="13">
        <v>5351.23</v>
      </c>
      <c r="F282" s="13">
        <v>5383.23</v>
      </c>
      <c r="G282" s="13">
        <v>5463.96</v>
      </c>
      <c r="H282" s="13">
        <v>5402.6</v>
      </c>
      <c r="I282" s="13">
        <v>5423.12</v>
      </c>
      <c r="J282" s="13">
        <v>4974.75</v>
      </c>
      <c r="K282" s="13">
        <v>5351.07</v>
      </c>
      <c r="L282" s="13">
        <v>5373.46</v>
      </c>
      <c r="M282" s="13">
        <v>4813.51</v>
      </c>
      <c r="N282" s="99"/>
      <c r="O282" s="99"/>
      <c r="P282" s="99"/>
      <c r="Q282" s="99"/>
      <c r="R282" s="100"/>
      <c r="S282" s="101"/>
      <c r="T282" s="241"/>
      <c r="U282" s="234"/>
      <c r="V282" s="238"/>
      <c r="W282" s="138"/>
      <c r="X282" s="135"/>
      <c r="Y282" s="135"/>
      <c r="Z282" s="135"/>
      <c r="AA282" s="135"/>
    </row>
    <row r="283" spans="1:30" ht="25.5" customHeight="1">
      <c r="A283"/>
      <c r="B283" s="93"/>
      <c r="C283" s="162"/>
      <c r="D283" s="90" t="s">
        <v>120</v>
      </c>
      <c r="E283" s="29">
        <f t="shared" ref="E283:M283" si="87">IF(((E281="")*AND(E282="")),"",(E281-E282)*2)</f>
        <v>563.72000000000116</v>
      </c>
      <c r="F283" s="29">
        <f t="shared" si="87"/>
        <v>571.26000000000022</v>
      </c>
      <c r="G283" s="29">
        <f t="shared" si="87"/>
        <v>551.1200000000008</v>
      </c>
      <c r="H283" s="29">
        <f t="shared" si="87"/>
        <v>580.69999999999891</v>
      </c>
      <c r="I283" s="29">
        <f t="shared" si="87"/>
        <v>530.70000000000073</v>
      </c>
      <c r="J283" s="29">
        <f t="shared" si="87"/>
        <v>602.8799999999992</v>
      </c>
      <c r="K283" s="29">
        <f t="shared" si="87"/>
        <v>568.42000000000007</v>
      </c>
      <c r="L283" s="29">
        <f t="shared" si="87"/>
        <v>565.15999999999985</v>
      </c>
      <c r="M283" s="29">
        <f t="shared" si="87"/>
        <v>602.92000000000007</v>
      </c>
      <c r="N283" s="102"/>
      <c r="O283" s="102"/>
      <c r="P283" s="102"/>
      <c r="Q283" s="102"/>
      <c r="R283" s="103"/>
      <c r="S283" s="104"/>
      <c r="T283" s="282"/>
      <c r="U283" s="281"/>
      <c r="V283" s="285"/>
      <c r="W283" s="138"/>
      <c r="X283" s="135"/>
      <c r="Y283" s="135"/>
      <c r="Z283" s="135"/>
      <c r="AA283" s="135"/>
    </row>
    <row r="284" spans="1:30" ht="12.75" customHeight="1">
      <c r="A284" s="122">
        <v>42849</v>
      </c>
      <c r="B284" s="93" t="s">
        <v>18</v>
      </c>
      <c r="C284" s="162" t="s">
        <v>123</v>
      </c>
      <c r="D284" s="90" t="s">
        <v>99</v>
      </c>
      <c r="E284" s="13">
        <v>9131.1200000000008</v>
      </c>
      <c r="F284" s="13">
        <v>8941.7800000000007</v>
      </c>
      <c r="G284" s="13">
        <v>8917.9</v>
      </c>
      <c r="H284" s="13">
        <v>8976.06</v>
      </c>
      <c r="I284" s="13">
        <v>9175</v>
      </c>
      <c r="J284" s="13">
        <v>8777.8700000000008</v>
      </c>
      <c r="K284" s="13">
        <v>8927.07</v>
      </c>
      <c r="L284" s="13">
        <v>8942.0499999999993</v>
      </c>
      <c r="M284" s="13">
        <v>8626.19</v>
      </c>
      <c r="N284" s="94">
        <f>IF((M285=""),"",MAX(E286:M286))</f>
        <v>281.34000000000015</v>
      </c>
      <c r="O284" s="94">
        <f>IF(M285="","",MIN(E286:M286))</f>
        <v>239.29999999999927</v>
      </c>
      <c r="P284" s="94">
        <f>IF((M286=""),"",AVERAGE(E286:M286))</f>
        <v>262.42444444444402</v>
      </c>
      <c r="Q284" s="94">
        <f>IF((M285=""),"",STDEV(E286:M286))</f>
        <v>14.243425773941967</v>
      </c>
      <c r="R284" s="94">
        <f>IF((M285=""),"",(N284-O284)/(N284+O284)*100)</f>
        <v>8.0746773202214435</v>
      </c>
      <c r="S284" s="96" t="str">
        <f>IF(M285="","",IF(R284&lt;15,IF(P284&gt;155,IF(P284&lt;315,"Pass","Fail"),"Fail"),"Fail"))</f>
        <v>Pass</v>
      </c>
      <c r="T284" s="237">
        <v>121</v>
      </c>
      <c r="U284" s="237"/>
      <c r="V284" s="301"/>
      <c r="W284" s="143">
        <v>222</v>
      </c>
      <c r="X284" s="136">
        <v>340</v>
      </c>
      <c r="Y284" s="136">
        <v>155</v>
      </c>
      <c r="Z284" s="136">
        <v>315</v>
      </c>
      <c r="AA284" s="148">
        <v>15</v>
      </c>
      <c r="AB284" s="154">
        <v>15</v>
      </c>
    </row>
    <row r="285" spans="1:30" ht="15.75" customHeight="1">
      <c r="A285"/>
      <c r="B285" s="93"/>
      <c r="C285" s="162"/>
      <c r="D285" s="90" t="s">
        <v>100</v>
      </c>
      <c r="E285" s="13">
        <v>8995.66</v>
      </c>
      <c r="F285" s="13">
        <v>8818.7800000000007</v>
      </c>
      <c r="G285" s="13">
        <v>8798.25</v>
      </c>
      <c r="H285" s="13">
        <v>8848.09</v>
      </c>
      <c r="I285" s="13">
        <v>9038.85</v>
      </c>
      <c r="J285" s="13">
        <v>8637.2000000000007</v>
      </c>
      <c r="K285" s="13">
        <v>8799.69</v>
      </c>
      <c r="L285" s="13">
        <v>8809.3700000000008</v>
      </c>
      <c r="M285" s="13">
        <v>8488.24</v>
      </c>
      <c r="N285" s="99"/>
      <c r="O285" s="99"/>
      <c r="P285" s="99"/>
      <c r="Q285" s="99"/>
      <c r="R285" s="100"/>
      <c r="S285" s="101"/>
      <c r="T285" s="241"/>
      <c r="U285" s="234"/>
      <c r="V285" s="238"/>
      <c r="W285" s="138"/>
      <c r="X285" s="135"/>
      <c r="Y285" s="135"/>
      <c r="Z285" s="135"/>
      <c r="AA285" s="135"/>
      <c r="AB285" s="139"/>
    </row>
    <row r="286" spans="1:30" ht="26.25" customHeight="1" thickBot="1">
      <c r="A286"/>
      <c r="B286" s="105"/>
      <c r="C286" s="163"/>
      <c r="D286" s="106" t="s">
        <v>120</v>
      </c>
      <c r="E286" s="107">
        <f t="shared" ref="E286:M286" si="88">IF(((E284="")*AND(E285="")),"",(E284-E285)*2)</f>
        <v>270.92000000000189</v>
      </c>
      <c r="F286" s="107">
        <f t="shared" si="88"/>
        <v>246</v>
      </c>
      <c r="G286" s="107">
        <f t="shared" si="88"/>
        <v>239.29999999999927</v>
      </c>
      <c r="H286" s="107">
        <f t="shared" si="88"/>
        <v>255.93999999999869</v>
      </c>
      <c r="I286" s="107">
        <f t="shared" si="88"/>
        <v>272.29999999999927</v>
      </c>
      <c r="J286" s="107">
        <f t="shared" si="88"/>
        <v>281.34000000000015</v>
      </c>
      <c r="K286" s="107">
        <f t="shared" si="88"/>
        <v>254.7599999999984</v>
      </c>
      <c r="L286" s="107">
        <f t="shared" si="88"/>
        <v>265.35999999999694</v>
      </c>
      <c r="M286" s="107">
        <f t="shared" si="88"/>
        <v>275.90000000000146</v>
      </c>
      <c r="N286" s="108"/>
      <c r="O286" s="108"/>
      <c r="P286" s="108"/>
      <c r="Q286" s="108"/>
      <c r="R286" s="109"/>
      <c r="S286" s="110"/>
      <c r="T286" s="282"/>
      <c r="U286" s="234"/>
      <c r="V286" s="286"/>
      <c r="W286" s="155"/>
      <c r="X286" s="156"/>
      <c r="Y286" s="156"/>
      <c r="Z286" s="156"/>
      <c r="AA286" s="156"/>
      <c r="AB286" s="157"/>
    </row>
    <row r="287" spans="1:30" ht="12.75" customHeight="1">
      <c r="A287" s="122">
        <v>42853</v>
      </c>
      <c r="B287" s="93" t="s">
        <v>18</v>
      </c>
      <c r="C287" s="162" t="s">
        <v>119</v>
      </c>
      <c r="D287" s="90" t="s">
        <v>99</v>
      </c>
      <c r="E287" s="126">
        <v>2408.13</v>
      </c>
      <c r="F287" s="126">
        <v>2379.71</v>
      </c>
      <c r="G287" s="126">
        <v>2366.67</v>
      </c>
      <c r="H287" s="126">
        <v>2358.2199999999998</v>
      </c>
      <c r="I287" s="126">
        <v>2387.1</v>
      </c>
      <c r="J287" s="126">
        <v>2351.8200000000002</v>
      </c>
      <c r="K287" s="126">
        <v>2359.92</v>
      </c>
      <c r="L287" s="126">
        <v>2365.19</v>
      </c>
      <c r="M287" s="126">
        <v>2371.5300000000002</v>
      </c>
      <c r="N287" s="94">
        <f>IF((M288=""),"",MAX(E289:M289))</f>
        <v>811.18000000000029</v>
      </c>
      <c r="O287" s="94">
        <f>IF(M288="","",MIN(E289:M289))</f>
        <v>717.96</v>
      </c>
      <c r="P287" s="94">
        <f>IF((M289=""),"",AVERAGE(E289:M289))</f>
        <v>764.47333333333336</v>
      </c>
      <c r="Q287" s="94">
        <f>IF((M288=""),"",STDEV(E289:M289))</f>
        <v>37.36426501351184</v>
      </c>
      <c r="R287" s="95">
        <f>IF((M288=""),"",(N287-O287)/(N287+O287)*100)</f>
        <v>6.0962371005925053</v>
      </c>
      <c r="S287" s="96" t="str">
        <f>IF(M288="","",IF(R287&lt;10,IF(P287&gt;645,IF(P287&lt;790,"Pass","Fail"),"Fail"),"Fail"))</f>
        <v>Pass</v>
      </c>
      <c r="T287" s="237">
        <v>121</v>
      </c>
      <c r="U287" s="235"/>
      <c r="V287" s="300"/>
      <c r="W287" s="147">
        <v>645</v>
      </c>
      <c r="X287" s="88">
        <v>790</v>
      </c>
      <c r="Y287" s="88">
        <v>670</v>
      </c>
      <c r="Z287" s="88">
        <v>830</v>
      </c>
      <c r="AA287" s="88">
        <v>8.6999999999999993</v>
      </c>
      <c r="AB287" s="148">
        <v>10</v>
      </c>
    </row>
    <row r="288" spans="1:30" ht="15.75" customHeight="1">
      <c r="A288"/>
      <c r="B288" s="93"/>
      <c r="C288" s="162"/>
      <c r="D288" s="90" t="s">
        <v>100</v>
      </c>
      <c r="E288" s="125">
        <v>2003.46</v>
      </c>
      <c r="F288" s="125">
        <v>2008.91</v>
      </c>
      <c r="G288" s="125">
        <v>2007.69</v>
      </c>
      <c r="H288" s="125">
        <v>1988.66</v>
      </c>
      <c r="I288" s="125">
        <v>1986.98</v>
      </c>
      <c r="J288" s="125">
        <v>1946.23</v>
      </c>
      <c r="K288" s="125">
        <v>1989.64</v>
      </c>
      <c r="L288" s="125">
        <v>1999.94</v>
      </c>
      <c r="M288" s="125">
        <v>1976.65</v>
      </c>
      <c r="N288" s="99"/>
      <c r="O288" s="99"/>
      <c r="P288" s="99"/>
      <c r="Q288" s="99"/>
      <c r="R288" s="100"/>
      <c r="S288" s="101"/>
      <c r="T288" s="241"/>
      <c r="U288" s="234"/>
      <c r="V288" s="238"/>
      <c r="W288" s="138"/>
      <c r="X288" s="135"/>
      <c r="Y288" s="135"/>
      <c r="Z288" s="135"/>
      <c r="AA288" s="135"/>
      <c r="AB288" s="139"/>
    </row>
    <row r="289" spans="1:30" ht="25.5" customHeight="1">
      <c r="A289"/>
      <c r="B289" s="93"/>
      <c r="C289" s="162"/>
      <c r="D289" s="90" t="s">
        <v>120</v>
      </c>
      <c r="E289" s="29">
        <f t="shared" ref="E289:M289" si="89">IF(((E287="")*AND(E288="")),"",(E287-E288)*2)</f>
        <v>809.34000000000015</v>
      </c>
      <c r="F289" s="29">
        <f t="shared" si="89"/>
        <v>741.59999999999991</v>
      </c>
      <c r="G289" s="29">
        <f t="shared" si="89"/>
        <v>717.96</v>
      </c>
      <c r="H289" s="29">
        <f t="shared" si="89"/>
        <v>739.11999999999944</v>
      </c>
      <c r="I289" s="29">
        <f t="shared" si="89"/>
        <v>800.23999999999978</v>
      </c>
      <c r="J289" s="29">
        <f t="shared" si="89"/>
        <v>811.18000000000029</v>
      </c>
      <c r="K289" s="29">
        <f t="shared" si="89"/>
        <v>740.56</v>
      </c>
      <c r="L289" s="29">
        <f t="shared" si="89"/>
        <v>730.5</v>
      </c>
      <c r="M289" s="29">
        <f t="shared" si="89"/>
        <v>789.76000000000022</v>
      </c>
      <c r="N289" s="102"/>
      <c r="O289" s="102"/>
      <c r="P289" s="102"/>
      <c r="Q289" s="102"/>
      <c r="R289" s="103"/>
      <c r="S289" s="104"/>
      <c r="T289" s="282"/>
      <c r="U289" s="281"/>
      <c r="V289" s="285"/>
      <c r="W289" s="140"/>
      <c r="X289" s="141"/>
      <c r="Y289" s="141"/>
      <c r="Z289" s="141"/>
      <c r="AA289" s="141"/>
      <c r="AB289" s="142"/>
    </row>
    <row r="290" spans="1:30">
      <c r="A290" s="122">
        <v>42853</v>
      </c>
      <c r="B290" s="93" t="s">
        <v>18</v>
      </c>
      <c r="C290" s="162" t="s">
        <v>121</v>
      </c>
      <c r="D290" s="90" t="s">
        <v>99</v>
      </c>
      <c r="E290" s="125">
        <v>2506.2399999999998</v>
      </c>
      <c r="F290" s="125">
        <v>2441.5100000000002</v>
      </c>
      <c r="G290" s="125">
        <v>2412.9699999999998</v>
      </c>
      <c r="H290" s="125">
        <v>2414.38</v>
      </c>
      <c r="I290" s="125">
        <v>2458.38</v>
      </c>
      <c r="J290" s="125">
        <v>2438.59</v>
      </c>
      <c r="K290" s="125">
        <v>2416.79</v>
      </c>
      <c r="L290" s="125">
        <v>2426.19</v>
      </c>
      <c r="M290" s="125">
        <v>2457.9499999999998</v>
      </c>
      <c r="N290" s="94">
        <f>IF((M291=""),"",MAX(E292:M292))</f>
        <v>987.75999999999976</v>
      </c>
      <c r="O290" s="94">
        <f>IF(M291="","",MIN(E292:M292))</f>
        <v>816.83999999999969</v>
      </c>
      <c r="P290" s="94">
        <f>IF((M292=""),"",AVERAGE(E292:M292))</f>
        <v>908.5777777777779</v>
      </c>
      <c r="Q290" s="94">
        <f>IF((M291=""),"",STDEV(E292:M292))</f>
        <v>69.781843945573968</v>
      </c>
      <c r="R290" s="94">
        <f>IF((M291=""),"",(N290-O290)/(N290+O290)*100)</f>
        <v>9.4713509919095724</v>
      </c>
      <c r="S290" s="96" t="str">
        <f>IF(M291="","",IF(R290&lt;15,IF(P290&gt;850,IF(P290&lt;970,"Pass","Fail"),"Fail"),"Fail"))</f>
        <v>Pass</v>
      </c>
      <c r="T290" s="237">
        <v>121</v>
      </c>
      <c r="U290" s="254"/>
      <c r="V290" s="295"/>
      <c r="W290" s="153">
        <v>850</v>
      </c>
      <c r="X290" s="153">
        <v>970</v>
      </c>
      <c r="Y290" s="153">
        <v>710</v>
      </c>
      <c r="Z290" s="153">
        <v>910</v>
      </c>
      <c r="AA290" s="153">
        <v>14.5</v>
      </c>
      <c r="AB290" s="154">
        <v>17</v>
      </c>
    </row>
    <row r="291" spans="1:30" ht="15.75" customHeight="1">
      <c r="A291"/>
      <c r="B291" s="93"/>
      <c r="C291" s="162"/>
      <c r="D291" s="90" t="s">
        <v>100</v>
      </c>
      <c r="E291" s="125">
        <v>2012.36</v>
      </c>
      <c r="F291" s="125">
        <v>2009.93</v>
      </c>
      <c r="G291" s="125">
        <v>2004.55</v>
      </c>
      <c r="H291" s="125">
        <v>1983.79</v>
      </c>
      <c r="I291" s="125">
        <v>1971.96</v>
      </c>
      <c r="J291" s="125">
        <v>1946.37</v>
      </c>
      <c r="K291" s="125">
        <v>1988.43</v>
      </c>
      <c r="L291" s="125">
        <v>1997.71</v>
      </c>
      <c r="M291" s="125">
        <v>1969.3</v>
      </c>
      <c r="N291" s="99"/>
      <c r="O291" s="99"/>
      <c r="P291" s="99"/>
      <c r="Q291" s="99"/>
      <c r="R291" s="100"/>
      <c r="S291" s="101"/>
      <c r="T291" s="241"/>
      <c r="U291" s="234"/>
      <c r="V291" s="238"/>
      <c r="W291" s="138"/>
      <c r="X291" s="135"/>
      <c r="Y291" s="135"/>
      <c r="Z291" s="135"/>
      <c r="AA291" s="135"/>
      <c r="AB291" s="139"/>
    </row>
    <row r="292" spans="1:30" ht="25.5" customHeight="1">
      <c r="A292"/>
      <c r="B292" s="117"/>
      <c r="C292" s="165"/>
      <c r="D292" s="97" t="s">
        <v>120</v>
      </c>
      <c r="E292" s="119">
        <f t="shared" ref="E292:M292" si="90">IF(((E290="")*AND(E291="")),"",(E290-E291)*2)</f>
        <v>987.75999999999976</v>
      </c>
      <c r="F292" s="119">
        <f t="shared" si="90"/>
        <v>863.16000000000031</v>
      </c>
      <c r="G292" s="119">
        <f t="shared" si="90"/>
        <v>816.83999999999969</v>
      </c>
      <c r="H292" s="119">
        <f t="shared" si="90"/>
        <v>861.18000000000029</v>
      </c>
      <c r="I292" s="119">
        <f t="shared" si="90"/>
        <v>972.84000000000015</v>
      </c>
      <c r="J292" s="119">
        <f t="shared" si="90"/>
        <v>984.44000000000051</v>
      </c>
      <c r="K292" s="119">
        <f t="shared" si="90"/>
        <v>856.7199999999998</v>
      </c>
      <c r="L292" s="119">
        <f t="shared" si="90"/>
        <v>856.96</v>
      </c>
      <c r="M292" s="119">
        <f t="shared" si="90"/>
        <v>977.29999999999973</v>
      </c>
      <c r="N292" s="99"/>
      <c r="O292" s="99"/>
      <c r="P292" s="99"/>
      <c r="Q292" s="99"/>
      <c r="R292" s="100"/>
      <c r="S292" s="101"/>
      <c r="T292" s="241"/>
      <c r="U292" s="234"/>
      <c r="V292" s="238"/>
      <c r="W292" s="140"/>
      <c r="X292" s="141"/>
      <c r="Y292" s="141"/>
      <c r="Z292" s="141"/>
      <c r="AA292" s="141"/>
      <c r="AB292" s="142"/>
    </row>
    <row r="293" spans="1:30" s="158" customFormat="1" ht="12.75" customHeight="1">
      <c r="A293" s="122">
        <v>42853</v>
      </c>
      <c r="B293" s="93" t="s">
        <v>18</v>
      </c>
      <c r="C293" s="162" t="s">
        <v>122</v>
      </c>
      <c r="D293" s="90" t="s">
        <v>99</v>
      </c>
      <c r="E293" s="126">
        <v>9001.23</v>
      </c>
      <c r="F293" s="126">
        <v>8826.7800000000007</v>
      </c>
      <c r="G293" s="126">
        <v>8804.74</v>
      </c>
      <c r="H293" s="126">
        <v>8857.11</v>
      </c>
      <c r="I293" s="126">
        <v>9049.84</v>
      </c>
      <c r="J293" s="126">
        <v>8644.3799999999992</v>
      </c>
      <c r="K293" s="126">
        <v>8802.85</v>
      </c>
      <c r="L293" s="126">
        <v>8829.32</v>
      </c>
      <c r="M293" s="126">
        <v>8508.2199999999993</v>
      </c>
      <c r="N293" s="94">
        <f>IF((M294=""),"",MAX(E295:M295))</f>
        <v>566.05999999999767</v>
      </c>
      <c r="O293" s="94">
        <f>IF(M294="","",MIN(E295:M295))</f>
        <v>518.84000000000015</v>
      </c>
      <c r="P293" s="94">
        <f>IF((M295=""),"",AVERAGE(E295:M295))</f>
        <v>539.64666666666665</v>
      </c>
      <c r="Q293" s="94">
        <f>IF((M294=""),"",STDEV(E295:M295))</f>
        <v>16.411998659518471</v>
      </c>
      <c r="R293" s="94">
        <f>IF((M294=""),"",(N293-O293)/(N293+O293)*100)</f>
        <v>4.3524748824774289</v>
      </c>
      <c r="S293" s="96" t="str">
        <f>IF(M294="","",IF(R293&lt;6.3,IF(P293&gt;490,IF(P293&lt;590,"Pass","Fail"),"Fail"),"Fail"))</f>
        <v>Pass</v>
      </c>
      <c r="T293" s="237">
        <v>121</v>
      </c>
      <c r="U293" s="145"/>
      <c r="V293" s="301"/>
      <c r="W293" s="152">
        <v>490</v>
      </c>
      <c r="X293" s="153">
        <v>590</v>
      </c>
      <c r="Y293" s="153">
        <v>430</v>
      </c>
      <c r="Z293" s="153">
        <v>590</v>
      </c>
      <c r="AA293" s="137">
        <v>6.3</v>
      </c>
      <c r="AB293" s="137">
        <v>6.3</v>
      </c>
      <c r="AC293" s="56"/>
      <c r="AD293" s="56"/>
    </row>
    <row r="294" spans="1:30" ht="15.75" customHeight="1">
      <c r="A294"/>
      <c r="B294" s="93"/>
      <c r="C294" s="162"/>
      <c r="D294" s="90" t="s">
        <v>100</v>
      </c>
      <c r="E294" s="125">
        <v>8730.32</v>
      </c>
      <c r="F294" s="125">
        <v>8563.32</v>
      </c>
      <c r="G294" s="125">
        <v>8545.32</v>
      </c>
      <c r="H294" s="125">
        <v>8589.93</v>
      </c>
      <c r="I294" s="125">
        <v>8780.02</v>
      </c>
      <c r="J294" s="125">
        <v>8367.48</v>
      </c>
      <c r="K294" s="125">
        <v>8542.82</v>
      </c>
      <c r="L294" s="125">
        <v>8551.66</v>
      </c>
      <c r="M294" s="125">
        <v>8225.19</v>
      </c>
      <c r="N294" s="99"/>
      <c r="O294" s="99"/>
      <c r="P294" s="99"/>
      <c r="Q294" s="99"/>
      <c r="R294" s="100"/>
      <c r="S294" s="101"/>
      <c r="T294" s="241"/>
      <c r="U294" s="234"/>
      <c r="V294" s="238"/>
      <c r="W294" s="138"/>
      <c r="X294" s="135"/>
      <c r="Y294" s="135"/>
      <c r="Z294" s="135"/>
      <c r="AA294" s="135"/>
      <c r="AB294" s="139"/>
    </row>
    <row r="295" spans="1:30" ht="25.5" customHeight="1">
      <c r="A295"/>
      <c r="B295" s="93"/>
      <c r="C295" s="162"/>
      <c r="D295" s="90" t="s">
        <v>120</v>
      </c>
      <c r="E295" s="29">
        <f t="shared" ref="E295:M295" si="91">IF(((E293="")*AND(E294="")),"",(E293-E294)*2)</f>
        <v>541.81999999999971</v>
      </c>
      <c r="F295" s="29">
        <f t="shared" si="91"/>
        <v>526.92000000000189</v>
      </c>
      <c r="G295" s="29">
        <f t="shared" si="91"/>
        <v>518.84000000000015</v>
      </c>
      <c r="H295" s="29">
        <f t="shared" si="91"/>
        <v>534.36000000000058</v>
      </c>
      <c r="I295" s="29">
        <f t="shared" si="91"/>
        <v>539.63999999999942</v>
      </c>
      <c r="J295" s="29">
        <f t="shared" si="91"/>
        <v>553.79999999999927</v>
      </c>
      <c r="K295" s="29">
        <f t="shared" si="91"/>
        <v>520.06000000000131</v>
      </c>
      <c r="L295" s="29">
        <f t="shared" si="91"/>
        <v>555.31999999999971</v>
      </c>
      <c r="M295" s="29">
        <f t="shared" si="91"/>
        <v>566.05999999999767</v>
      </c>
      <c r="N295" s="102"/>
      <c r="O295" s="102"/>
      <c r="P295" s="102"/>
      <c r="Q295" s="102"/>
      <c r="R295" s="103"/>
      <c r="S295" s="104"/>
      <c r="T295" s="282"/>
      <c r="U295" s="281"/>
      <c r="V295" s="285"/>
      <c r="W295" s="140"/>
      <c r="X295" s="141"/>
      <c r="Y295" s="141"/>
      <c r="Z295" s="141"/>
      <c r="AA295" s="141"/>
      <c r="AB295" s="142"/>
    </row>
    <row r="296" spans="1:30" ht="12.75" customHeight="1">
      <c r="A296" s="122">
        <v>42853</v>
      </c>
      <c r="B296" s="93" t="s">
        <v>18</v>
      </c>
      <c r="C296" s="162" t="s">
        <v>123</v>
      </c>
      <c r="D296" s="90" t="s">
        <v>99</v>
      </c>
      <c r="E296" s="125">
        <v>5354.33</v>
      </c>
      <c r="F296" s="125">
        <v>5386.17</v>
      </c>
      <c r="G296" s="125">
        <v>5468.37</v>
      </c>
      <c r="H296" s="125">
        <v>5411.66</v>
      </c>
      <c r="I296" s="125">
        <v>5407.27</v>
      </c>
      <c r="J296" s="125">
        <v>4979.8599999999997</v>
      </c>
      <c r="K296" s="125">
        <v>5351.79</v>
      </c>
      <c r="L296" s="125">
        <v>5382.41</v>
      </c>
      <c r="M296" s="125">
        <v>4814.3900000000003</v>
      </c>
      <c r="N296" s="94">
        <f>IF((M297=""),"",MAX(E298:M298))</f>
        <v>334.11999999999898</v>
      </c>
      <c r="O296" s="94">
        <f>IF(M297="","",MIN(E298:M298))</f>
        <v>247.57999999999993</v>
      </c>
      <c r="P296" s="94">
        <f>IF((M298=""),"",AVERAGE(E298:M298))</f>
        <v>274.76222222222231</v>
      </c>
      <c r="Q296" s="94">
        <f>IF((M297=""),"",STDEV(E298:M298))</f>
        <v>29.441031647081171</v>
      </c>
      <c r="R296" s="94">
        <f>IF((M297=""),"",(N296-O296)/(N296+O296)*100)</f>
        <v>14.877084407770194</v>
      </c>
      <c r="S296" s="96" t="str">
        <f>IF(M297="","",IF(R296&lt;15,IF(P296&gt;155,IF(P296&lt;315,"Pass","Fail"),"Fail"),"Fail"))</f>
        <v>Pass</v>
      </c>
      <c r="T296" s="237">
        <v>121</v>
      </c>
      <c r="U296" s="237"/>
      <c r="V296" s="301"/>
      <c r="W296" s="143">
        <v>222</v>
      </c>
      <c r="X296" s="136">
        <v>340</v>
      </c>
      <c r="Y296" s="136">
        <v>155</v>
      </c>
      <c r="Z296" s="136">
        <v>315</v>
      </c>
      <c r="AA296" s="148">
        <v>15</v>
      </c>
      <c r="AB296" s="154">
        <v>15</v>
      </c>
    </row>
    <row r="297" spans="1:30" ht="15.75" customHeight="1">
      <c r="A297"/>
      <c r="B297" s="93"/>
      <c r="C297" s="162"/>
      <c r="D297" s="90" t="s">
        <v>100</v>
      </c>
      <c r="E297" s="125">
        <v>5214.6400000000003</v>
      </c>
      <c r="F297" s="125">
        <v>5253.86</v>
      </c>
      <c r="G297" s="125">
        <v>5341.79</v>
      </c>
      <c r="H297" s="125">
        <v>5287.87</v>
      </c>
      <c r="I297" s="125">
        <v>5271.82</v>
      </c>
      <c r="J297" s="125">
        <v>4812.8</v>
      </c>
      <c r="K297" s="125">
        <v>5222.7</v>
      </c>
      <c r="L297" s="125">
        <v>5255.64</v>
      </c>
      <c r="M297" s="125">
        <v>4658.7</v>
      </c>
      <c r="N297" s="99"/>
      <c r="O297" s="99"/>
      <c r="P297" s="99"/>
      <c r="Q297" s="99"/>
      <c r="R297" s="100"/>
      <c r="S297" s="101"/>
      <c r="T297" s="241"/>
      <c r="U297" s="234"/>
      <c r="V297" s="238"/>
      <c r="W297" s="138"/>
      <c r="X297" s="135"/>
      <c r="Y297" s="135"/>
      <c r="Z297" s="135"/>
      <c r="AA297" s="135"/>
      <c r="AB297" s="139"/>
    </row>
    <row r="298" spans="1:30" s="180" customFormat="1" ht="26.25" customHeight="1" thickBot="1">
      <c r="A298"/>
      <c r="B298" s="105"/>
      <c r="C298" s="163"/>
      <c r="D298" s="106" t="s">
        <v>120</v>
      </c>
      <c r="E298" s="107">
        <f t="shared" ref="E298:M298" si="92">IF(((E296="")*AND(E297="")),"",(E296-E297)*2)</f>
        <v>279.3799999999992</v>
      </c>
      <c r="F298" s="107">
        <f t="shared" si="92"/>
        <v>264.6200000000008</v>
      </c>
      <c r="G298" s="107">
        <f t="shared" si="92"/>
        <v>253.15999999999985</v>
      </c>
      <c r="H298" s="107">
        <f t="shared" si="92"/>
        <v>247.57999999999993</v>
      </c>
      <c r="I298" s="107">
        <f t="shared" si="92"/>
        <v>270.90000000000146</v>
      </c>
      <c r="J298" s="107">
        <f t="shared" si="92"/>
        <v>334.11999999999898</v>
      </c>
      <c r="K298" s="107">
        <f t="shared" si="92"/>
        <v>258.18000000000029</v>
      </c>
      <c r="L298" s="107">
        <f t="shared" si="92"/>
        <v>253.53999999999905</v>
      </c>
      <c r="M298" s="107">
        <f t="shared" si="92"/>
        <v>311.38000000000102</v>
      </c>
      <c r="N298" s="108"/>
      <c r="O298" s="108"/>
      <c r="P298" s="108"/>
      <c r="Q298" s="108"/>
      <c r="R298" s="109"/>
      <c r="S298" s="110"/>
      <c r="T298" s="284"/>
      <c r="U298" s="283"/>
      <c r="V298" s="286"/>
      <c r="W298" s="155"/>
      <c r="X298" s="156"/>
      <c r="Y298" s="156"/>
      <c r="Z298" s="156"/>
      <c r="AA298" s="156"/>
      <c r="AB298" s="157"/>
      <c r="AC298" s="56"/>
      <c r="AD298" s="56"/>
    </row>
    <row r="299" spans="1:30" ht="12.75" customHeight="1">
      <c r="A299" s="122">
        <v>42856</v>
      </c>
      <c r="B299" s="93" t="s">
        <v>18</v>
      </c>
      <c r="C299" s="162" t="s">
        <v>119</v>
      </c>
      <c r="D299" s="90" t="s">
        <v>99</v>
      </c>
      <c r="E299" s="126">
        <v>1999.08</v>
      </c>
      <c r="F299" s="126">
        <v>2004.95</v>
      </c>
      <c r="G299" s="126">
        <v>2003.85</v>
      </c>
      <c r="H299" s="126">
        <v>1985.53</v>
      </c>
      <c r="I299" s="126">
        <v>1982.74</v>
      </c>
      <c r="J299" s="126">
        <v>1942</v>
      </c>
      <c r="K299" s="126">
        <v>1985.46</v>
      </c>
      <c r="L299" s="126">
        <v>1996.14</v>
      </c>
      <c r="M299" s="126">
        <v>1971.08</v>
      </c>
      <c r="N299" s="94">
        <f>IF((M300=""),"",MAX(E301:M301))</f>
        <v>783.65999999999985</v>
      </c>
      <c r="O299" s="94">
        <f>IF(M300="","",MIN(E301:M301))</f>
        <v>684.29999999999973</v>
      </c>
      <c r="P299" s="94">
        <f>IF((M301=""),"",AVERAGE(E301:M301))</f>
        <v>736.55111111111125</v>
      </c>
      <c r="Q299" s="94">
        <f>IF((M300=""),"",STDEV(E301:M301))</f>
        <v>38.866713407631636</v>
      </c>
      <c r="R299" s="95">
        <f>IF((M300=""),"",(N299-O299)/(N299+O299)*100)</f>
        <v>6.7685768004577884</v>
      </c>
      <c r="S299" s="96" t="str">
        <f>IF(M300="","",IF(R299&lt;10,IF(P299&gt;645,IF(P299&lt;790,"Pass","Fail"),"Fail"),"Fail"))</f>
        <v>Pass</v>
      </c>
      <c r="T299" s="237">
        <v>1428</v>
      </c>
      <c r="U299" s="235"/>
      <c r="V299" s="300"/>
      <c r="W299" s="147">
        <v>645</v>
      </c>
      <c r="X299" s="88">
        <v>790</v>
      </c>
      <c r="Y299" s="88">
        <v>670</v>
      </c>
      <c r="Z299" s="88">
        <v>830</v>
      </c>
      <c r="AA299" s="88">
        <v>8.6999999999999993</v>
      </c>
      <c r="AB299" s="148">
        <v>10</v>
      </c>
    </row>
    <row r="300" spans="1:30" ht="15.75" customHeight="1">
      <c r="A300"/>
      <c r="B300" s="93"/>
      <c r="C300" s="162"/>
      <c r="D300" s="90" t="s">
        <v>100</v>
      </c>
      <c r="E300" s="125">
        <v>1607.25</v>
      </c>
      <c r="F300" s="125">
        <v>1650.5</v>
      </c>
      <c r="G300" s="125">
        <v>1661.7</v>
      </c>
      <c r="H300" s="125">
        <v>1632.14</v>
      </c>
      <c r="I300" s="125">
        <v>1599.31</v>
      </c>
      <c r="J300" s="125">
        <v>1555.12</v>
      </c>
      <c r="K300" s="125">
        <v>1632.74</v>
      </c>
      <c r="L300" s="125">
        <v>1636.62</v>
      </c>
      <c r="M300" s="125">
        <v>1580.97</v>
      </c>
      <c r="N300" s="99"/>
      <c r="O300" s="99"/>
      <c r="P300" s="99"/>
      <c r="Q300" s="99"/>
      <c r="R300" s="100"/>
      <c r="S300" s="101"/>
      <c r="T300" s="241"/>
      <c r="U300" s="234"/>
      <c r="V300" s="238"/>
      <c r="W300" s="138"/>
      <c r="X300" s="135"/>
      <c r="Y300" s="135"/>
      <c r="Z300" s="135"/>
      <c r="AA300" s="135"/>
      <c r="AB300" s="139"/>
    </row>
    <row r="301" spans="1:30" ht="25.5" customHeight="1">
      <c r="A301"/>
      <c r="B301" s="93"/>
      <c r="C301" s="162"/>
      <c r="D301" s="90" t="s">
        <v>120</v>
      </c>
      <c r="E301" s="29">
        <f t="shared" ref="E301:M301" si="93">IF(((E299="")*AND(E300="")),"",(E299-E300)*2)</f>
        <v>783.65999999999985</v>
      </c>
      <c r="F301" s="29">
        <f t="shared" si="93"/>
        <v>708.90000000000009</v>
      </c>
      <c r="G301" s="29">
        <f t="shared" si="93"/>
        <v>684.29999999999973</v>
      </c>
      <c r="H301" s="29">
        <f t="shared" si="93"/>
        <v>706.77999999999975</v>
      </c>
      <c r="I301" s="29">
        <f t="shared" si="93"/>
        <v>766.86000000000013</v>
      </c>
      <c r="J301" s="29">
        <f t="shared" si="93"/>
        <v>773.76000000000022</v>
      </c>
      <c r="K301" s="29">
        <f t="shared" si="93"/>
        <v>705.44</v>
      </c>
      <c r="L301" s="29">
        <f t="shared" si="93"/>
        <v>719.04000000000042</v>
      </c>
      <c r="M301" s="29">
        <f t="shared" si="93"/>
        <v>780.2199999999998</v>
      </c>
      <c r="N301" s="102"/>
      <c r="O301" s="102"/>
      <c r="P301" s="102"/>
      <c r="Q301" s="102"/>
      <c r="R301" s="103"/>
      <c r="S301" s="104"/>
      <c r="T301" s="282"/>
      <c r="U301" s="281"/>
      <c r="V301" s="285"/>
      <c r="W301" s="140"/>
      <c r="X301" s="141"/>
      <c r="Y301" s="141"/>
      <c r="Z301" s="141"/>
      <c r="AA301" s="141"/>
      <c r="AB301" s="142"/>
    </row>
    <row r="302" spans="1:30">
      <c r="A302" s="122">
        <v>42856</v>
      </c>
      <c r="B302" s="93" t="s">
        <v>18</v>
      </c>
      <c r="C302" s="162" t="s">
        <v>121</v>
      </c>
      <c r="D302" s="90" t="s">
        <v>99</v>
      </c>
      <c r="E302" s="125">
        <v>2006.43</v>
      </c>
      <c r="F302" s="125">
        <v>2006.04</v>
      </c>
      <c r="G302" s="125">
        <v>2000.5</v>
      </c>
      <c r="H302" s="125">
        <v>1978.96</v>
      </c>
      <c r="I302" s="125">
        <v>1967.14</v>
      </c>
      <c r="J302" s="125">
        <v>1941.03</v>
      </c>
      <c r="K302" s="125">
        <v>1983.01</v>
      </c>
      <c r="L302" s="125">
        <v>1992.58</v>
      </c>
      <c r="M302" s="125">
        <v>1964.07</v>
      </c>
      <c r="N302" s="94">
        <f>IF((M303=""),"",MAX(E304:M304))</f>
        <v>961.54</v>
      </c>
      <c r="O302" s="94">
        <f>IF(M303="","",MIN(E304:M304))</f>
        <v>781.94</v>
      </c>
      <c r="P302" s="94">
        <f>IF((M304=""),"",AVERAGE(E304:M304))</f>
        <v>879.32444444444434</v>
      </c>
      <c r="Q302" s="94">
        <f>IF((M303=""),"",STDEV(E304:M304))</f>
        <v>72.199290701349256</v>
      </c>
      <c r="R302" s="94">
        <f>IF((M303=""),"",(N302-O302)/(N302+O302)*100)</f>
        <v>10.301236607245274</v>
      </c>
      <c r="S302" s="96" t="str">
        <f>IF(M303="","",IF(R302&lt;15,IF(P302&gt;850,IF(P302&lt;970,"Pass","Fail"),"Fail"),"Fail"))</f>
        <v>Pass</v>
      </c>
      <c r="T302" s="237">
        <v>1428</v>
      </c>
      <c r="U302" s="254"/>
      <c r="V302" s="295"/>
      <c r="W302" s="153">
        <v>850</v>
      </c>
      <c r="X302" s="153">
        <v>970</v>
      </c>
      <c r="Y302" s="153">
        <v>710</v>
      </c>
      <c r="Z302" s="153">
        <v>910</v>
      </c>
      <c r="AA302" s="153">
        <v>14.5</v>
      </c>
      <c r="AB302" s="154">
        <v>17</v>
      </c>
    </row>
    <row r="303" spans="1:30" ht="15.75" customHeight="1">
      <c r="A303"/>
      <c r="B303" s="93"/>
      <c r="C303" s="162"/>
      <c r="D303" s="90" t="s">
        <v>100</v>
      </c>
      <c r="E303" s="125">
        <v>1527.97</v>
      </c>
      <c r="F303" s="125">
        <v>1592.95</v>
      </c>
      <c r="G303" s="125">
        <v>1609.53</v>
      </c>
      <c r="H303" s="125">
        <v>1564.28</v>
      </c>
      <c r="I303" s="125">
        <v>1496.14</v>
      </c>
      <c r="J303" s="125">
        <v>1464.38</v>
      </c>
      <c r="K303" s="125">
        <v>1571.07</v>
      </c>
      <c r="L303" s="125">
        <v>1573.18</v>
      </c>
      <c r="M303" s="125">
        <v>1483.3</v>
      </c>
      <c r="N303" s="99"/>
      <c r="O303" s="99"/>
      <c r="P303" s="99"/>
      <c r="Q303" s="99"/>
      <c r="R303" s="100"/>
      <c r="S303" s="101"/>
      <c r="T303" s="241"/>
      <c r="U303" s="234"/>
      <c r="V303" s="238"/>
      <c r="W303" s="138"/>
      <c r="X303" s="135"/>
      <c r="Y303" s="135"/>
      <c r="Z303" s="135"/>
      <c r="AA303" s="135"/>
      <c r="AB303" s="139"/>
    </row>
    <row r="304" spans="1:30" s="179" customFormat="1" ht="25.5" customHeight="1">
      <c r="A304"/>
      <c r="B304" s="93"/>
      <c r="C304" s="162"/>
      <c r="D304" s="30" t="s">
        <v>120</v>
      </c>
      <c r="E304" s="29">
        <f t="shared" ref="E304:M304" si="94">IF(((E302="")*AND(E303="")),"",(E302-E303)*2)</f>
        <v>956.92000000000007</v>
      </c>
      <c r="F304" s="29">
        <f t="shared" si="94"/>
        <v>826.17999999999984</v>
      </c>
      <c r="G304" s="29">
        <f t="shared" si="94"/>
        <v>781.94</v>
      </c>
      <c r="H304" s="29">
        <f t="shared" si="94"/>
        <v>829.36000000000013</v>
      </c>
      <c r="I304" s="29">
        <f t="shared" si="94"/>
        <v>942</v>
      </c>
      <c r="J304" s="29">
        <f t="shared" si="94"/>
        <v>953.29999999999973</v>
      </c>
      <c r="K304" s="29">
        <f t="shared" si="94"/>
        <v>823.88000000000011</v>
      </c>
      <c r="L304" s="29">
        <f t="shared" si="94"/>
        <v>838.79999999999973</v>
      </c>
      <c r="M304" s="29">
        <f t="shared" si="94"/>
        <v>961.54</v>
      </c>
      <c r="N304" s="102"/>
      <c r="O304" s="102"/>
      <c r="P304" s="102"/>
      <c r="Q304" s="102"/>
      <c r="R304" s="103"/>
      <c r="S304" s="104"/>
      <c r="T304" s="282"/>
      <c r="U304" s="281"/>
      <c r="V304" s="285"/>
      <c r="W304" s="140"/>
      <c r="X304" s="141"/>
      <c r="Y304" s="141"/>
      <c r="Z304" s="141"/>
      <c r="AA304" s="141"/>
      <c r="AB304" s="142"/>
      <c r="AC304" s="56"/>
      <c r="AD304" s="56"/>
    </row>
    <row r="305" spans="1:30" ht="12.75" customHeight="1">
      <c r="A305" s="130">
        <v>42856</v>
      </c>
      <c r="B305" s="121" t="s">
        <v>18</v>
      </c>
      <c r="C305" s="161" t="s">
        <v>122</v>
      </c>
      <c r="D305" s="91" t="s">
        <v>99</v>
      </c>
      <c r="E305" s="125">
        <v>8738.9599999999991</v>
      </c>
      <c r="F305" s="125">
        <v>8567.02</v>
      </c>
      <c r="G305" s="125">
        <v>8547.27</v>
      </c>
      <c r="H305" s="125">
        <v>8600.16</v>
      </c>
      <c r="I305" s="125">
        <v>8785.76</v>
      </c>
      <c r="J305" s="125">
        <v>8373.14</v>
      </c>
      <c r="K305" s="125">
        <v>8546.7199999999993</v>
      </c>
      <c r="L305" s="125">
        <v>8563.7900000000009</v>
      </c>
      <c r="M305" s="125">
        <v>8236.43</v>
      </c>
      <c r="N305" s="99">
        <f>IF((M306=""),"",MAX(E307:M307))</f>
        <v>563.55999999999949</v>
      </c>
      <c r="O305" s="99">
        <f>IF(M306="","",MIN(E307:M307))</f>
        <v>531.23999999999978</v>
      </c>
      <c r="P305" s="99">
        <f>IF((M307=""),"",AVERAGE(E307:M307))</f>
        <v>547.36666666666622</v>
      </c>
      <c r="Q305" s="99">
        <f>IF((M306=""),"",STDEV(E307:M307))</f>
        <v>11.422167044832971</v>
      </c>
      <c r="R305" s="99">
        <f>IF((M306=""),"",(N305-O305)/(N305+O305)*100)</f>
        <v>2.9521373766897816</v>
      </c>
      <c r="S305" s="101" t="str">
        <f>IF(M306="","",IF(R305&lt;6.3,IF(P305&gt;490,IF(P305&lt;590,"Pass","Fail"),"Fail"),"Fail"))</f>
        <v>Pass</v>
      </c>
      <c r="T305" s="241">
        <v>1428</v>
      </c>
      <c r="U305" s="263"/>
      <c r="V305" s="272"/>
      <c r="W305" s="138">
        <v>490</v>
      </c>
      <c r="X305" s="135">
        <v>590</v>
      </c>
      <c r="Y305" s="135">
        <v>430</v>
      </c>
      <c r="Z305" s="135">
        <v>590</v>
      </c>
      <c r="AA305" s="137">
        <v>6.3</v>
      </c>
      <c r="AB305" s="148">
        <v>6.3</v>
      </c>
    </row>
    <row r="306" spans="1:30" ht="15.75" customHeight="1">
      <c r="A306"/>
      <c r="B306" s="93"/>
      <c r="C306" s="162"/>
      <c r="D306" s="90" t="s">
        <v>100</v>
      </c>
      <c r="E306" s="125">
        <v>8470.5400000000009</v>
      </c>
      <c r="F306" s="125">
        <v>8291.3700000000008</v>
      </c>
      <c r="G306" s="125">
        <v>8279.19</v>
      </c>
      <c r="H306" s="125">
        <v>8319.9599999999991</v>
      </c>
      <c r="I306" s="125">
        <v>8511.15</v>
      </c>
      <c r="J306" s="125">
        <v>8091.36</v>
      </c>
      <c r="K306" s="125">
        <v>8268.93</v>
      </c>
      <c r="L306" s="125">
        <v>8292.7900000000009</v>
      </c>
      <c r="M306" s="125">
        <v>7970.81</v>
      </c>
      <c r="N306" s="99"/>
      <c r="O306" s="99"/>
      <c r="P306" s="99"/>
      <c r="Q306" s="99"/>
      <c r="R306" s="100"/>
      <c r="S306" s="101"/>
      <c r="T306" s="241"/>
      <c r="U306" s="234"/>
      <c r="V306" s="238"/>
      <c r="W306" s="138"/>
      <c r="X306" s="135"/>
      <c r="Y306" s="135"/>
      <c r="Z306" s="135"/>
      <c r="AA306" s="135"/>
      <c r="AB306" s="139"/>
    </row>
    <row r="307" spans="1:30" ht="25.5" customHeight="1">
      <c r="A307"/>
      <c r="B307" s="93"/>
      <c r="C307" s="162"/>
      <c r="D307" s="90" t="s">
        <v>120</v>
      </c>
      <c r="E307" s="29">
        <f t="shared" ref="E307:M307" si="95">IF(((E305="")*AND(E306="")),"",(E305-E306)*2)</f>
        <v>536.83999999999651</v>
      </c>
      <c r="F307" s="29">
        <f t="shared" si="95"/>
        <v>551.29999999999927</v>
      </c>
      <c r="G307" s="29">
        <f t="shared" si="95"/>
        <v>536.15999999999985</v>
      </c>
      <c r="H307" s="29">
        <f t="shared" si="95"/>
        <v>560.40000000000146</v>
      </c>
      <c r="I307" s="29">
        <f t="shared" si="95"/>
        <v>549.22000000000116</v>
      </c>
      <c r="J307" s="29">
        <f t="shared" si="95"/>
        <v>563.55999999999949</v>
      </c>
      <c r="K307" s="29">
        <f t="shared" si="95"/>
        <v>555.57999999999811</v>
      </c>
      <c r="L307" s="29">
        <f t="shared" si="95"/>
        <v>542</v>
      </c>
      <c r="M307" s="29">
        <f t="shared" si="95"/>
        <v>531.23999999999978</v>
      </c>
      <c r="N307" s="102"/>
      <c r="O307" s="102"/>
      <c r="P307" s="102"/>
      <c r="Q307" s="102"/>
      <c r="R307" s="103"/>
      <c r="S307" s="104"/>
      <c r="T307" s="282"/>
      <c r="U307" s="281"/>
      <c r="V307" s="285"/>
      <c r="W307" s="140"/>
      <c r="X307" s="141"/>
      <c r="Y307" s="141"/>
      <c r="Z307" s="141"/>
      <c r="AA307" s="141"/>
      <c r="AB307" s="142"/>
    </row>
    <row r="308" spans="1:30" ht="12.75" customHeight="1">
      <c r="A308" s="122">
        <v>42856</v>
      </c>
      <c r="B308" s="93" t="s">
        <v>18</v>
      </c>
      <c r="C308" s="162" t="s">
        <v>123</v>
      </c>
      <c r="D308" s="90" t="s">
        <v>99</v>
      </c>
      <c r="E308" s="125">
        <v>5215.0600000000004</v>
      </c>
      <c r="F308" s="125">
        <v>5265.5</v>
      </c>
      <c r="G308" s="125">
        <v>5346.13</v>
      </c>
      <c r="H308" s="125">
        <v>5288.78</v>
      </c>
      <c r="I308" s="125">
        <v>5273.77</v>
      </c>
      <c r="J308" s="125">
        <v>4815.18</v>
      </c>
      <c r="K308" s="125">
        <v>5235.8599999999997</v>
      </c>
      <c r="L308" s="125">
        <v>5255.62</v>
      </c>
      <c r="M308" s="125">
        <v>4672.67</v>
      </c>
      <c r="N308" s="94">
        <f>IF((M309=""),"",MAX(E310:M310))</f>
        <v>305.56000000000131</v>
      </c>
      <c r="O308" s="94">
        <f>IF(M309="","",MIN(E310:M310))</f>
        <v>238.46000000000095</v>
      </c>
      <c r="P308" s="94">
        <f>IF((M310=""),"",AVERAGE(E310:M310))</f>
        <v>272.79111111111138</v>
      </c>
      <c r="Q308" s="94">
        <f>IF((M309=""),"",STDEV(E310:M310))</f>
        <v>21.458350614880217</v>
      </c>
      <c r="R308" s="94">
        <f>IF((M309=""),"",(N308-O308)/(N308+O308)*100)</f>
        <v>12.334105363773407</v>
      </c>
      <c r="S308" s="96" t="str">
        <f>IF(M309="","",IF(R308&lt;15,IF(P308&gt;155,IF(P308&lt;315,"Pass","Fail"),"Fail"),"Fail"))</f>
        <v>Pass</v>
      </c>
      <c r="T308" s="237">
        <v>1428</v>
      </c>
      <c r="U308" s="237"/>
      <c r="V308" s="301"/>
      <c r="W308" s="143">
        <v>222</v>
      </c>
      <c r="X308" s="136">
        <v>340</v>
      </c>
      <c r="Y308" s="136">
        <v>155</v>
      </c>
      <c r="Z308" s="136">
        <v>315</v>
      </c>
      <c r="AA308" s="148">
        <v>15</v>
      </c>
      <c r="AB308" s="154">
        <v>15</v>
      </c>
    </row>
    <row r="309" spans="1:30" ht="15.75" customHeight="1">
      <c r="A309"/>
      <c r="B309" s="93"/>
      <c r="C309" s="162"/>
      <c r="D309" s="90" t="s">
        <v>100</v>
      </c>
      <c r="E309" s="125">
        <v>5072.3900000000003</v>
      </c>
      <c r="F309" s="125">
        <v>5139.75</v>
      </c>
      <c r="G309" s="125">
        <v>5226.8999999999996</v>
      </c>
      <c r="H309" s="125">
        <v>5154.45</v>
      </c>
      <c r="I309" s="125">
        <v>5138.0600000000004</v>
      </c>
      <c r="J309" s="125">
        <v>4662.3999999999996</v>
      </c>
      <c r="K309" s="125">
        <v>5095.5</v>
      </c>
      <c r="L309" s="125">
        <v>5126.66</v>
      </c>
      <c r="M309" s="125">
        <v>4524.8999999999996</v>
      </c>
      <c r="N309" s="99"/>
      <c r="O309" s="99"/>
      <c r="P309" s="99"/>
      <c r="Q309" s="99"/>
      <c r="R309" s="100"/>
      <c r="S309" s="101"/>
      <c r="T309" s="241"/>
      <c r="U309" s="234"/>
      <c r="V309" s="238"/>
      <c r="W309" s="138"/>
      <c r="X309" s="135"/>
      <c r="Y309" s="135"/>
      <c r="Z309" s="135"/>
      <c r="AA309" s="135"/>
      <c r="AB309" s="139"/>
    </row>
    <row r="310" spans="1:30" s="180" customFormat="1" ht="26.25" customHeight="1" thickBot="1">
      <c r="A310"/>
      <c r="B310" s="105"/>
      <c r="C310" s="163"/>
      <c r="D310" s="106" t="s">
        <v>120</v>
      </c>
      <c r="E310" s="107">
        <f t="shared" ref="E310:M310" si="96">IF(((E308="")*AND(E309="")),"",(E308-E309)*2)</f>
        <v>285.34000000000015</v>
      </c>
      <c r="F310" s="107">
        <f t="shared" si="96"/>
        <v>251.5</v>
      </c>
      <c r="G310" s="107">
        <f t="shared" si="96"/>
        <v>238.46000000000095</v>
      </c>
      <c r="H310" s="107">
        <f t="shared" si="96"/>
        <v>268.65999999999985</v>
      </c>
      <c r="I310" s="107">
        <f t="shared" si="96"/>
        <v>271.42000000000007</v>
      </c>
      <c r="J310" s="107">
        <f t="shared" si="96"/>
        <v>305.56000000000131</v>
      </c>
      <c r="K310" s="107">
        <f t="shared" si="96"/>
        <v>280.71999999999935</v>
      </c>
      <c r="L310" s="107">
        <f t="shared" si="96"/>
        <v>257.92000000000007</v>
      </c>
      <c r="M310" s="107">
        <f t="shared" si="96"/>
        <v>295.54000000000087</v>
      </c>
      <c r="N310" s="108"/>
      <c r="O310" s="108"/>
      <c r="P310" s="108"/>
      <c r="Q310" s="108"/>
      <c r="R310" s="109"/>
      <c r="S310" s="110"/>
      <c r="T310" s="284"/>
      <c r="U310" s="283"/>
      <c r="V310" s="286"/>
      <c r="W310" s="155"/>
      <c r="X310" s="156"/>
      <c r="Y310" s="156"/>
      <c r="Z310" s="156"/>
      <c r="AA310" s="156"/>
      <c r="AB310" s="157"/>
      <c r="AC310" s="56"/>
      <c r="AD310" s="56"/>
    </row>
    <row r="311" spans="1:30" ht="12.75" customHeight="1">
      <c r="A311" s="122">
        <v>42862</v>
      </c>
      <c r="B311" s="93" t="s">
        <v>18</v>
      </c>
      <c r="C311" s="162" t="s">
        <v>119</v>
      </c>
      <c r="D311" s="90" t="s">
        <v>99</v>
      </c>
      <c r="E311" s="126">
        <v>1607.25</v>
      </c>
      <c r="F311" s="126">
        <v>1650.5</v>
      </c>
      <c r="G311" s="126">
        <v>1661.7</v>
      </c>
      <c r="H311" s="126">
        <v>1632.14</v>
      </c>
      <c r="I311" s="126">
        <v>1599.31</v>
      </c>
      <c r="J311" s="126">
        <v>1555.12</v>
      </c>
      <c r="K311" s="126">
        <v>1632.74</v>
      </c>
      <c r="L311" s="126">
        <v>1636.62</v>
      </c>
      <c r="M311" s="126">
        <v>1580.97</v>
      </c>
      <c r="N311" s="94">
        <f>IF((M312=""),"",MAX(E313:M313))</f>
        <v>1641.04</v>
      </c>
      <c r="O311" s="94">
        <f>IF(M312="","",MIN(E313:M313))</f>
        <v>1462.0600000000002</v>
      </c>
      <c r="P311" s="94">
        <f>IF((M313=""),"",AVERAGE(E313:M313))</f>
        <v>1570.3066666666664</v>
      </c>
      <c r="Q311" s="94">
        <f>IF((M312=""),"",STDEV(E313:M313))</f>
        <v>70.231633186198451</v>
      </c>
      <c r="R311" s="95">
        <f>IF((M312=""),"",(N311-O311)/(N311+O311)*100)</f>
        <v>5.7677806064902759</v>
      </c>
      <c r="S311" s="96" t="str">
        <f>IF(M312="","",IF(R311&lt;10,IF(P311&gt;645,IF(P311&lt;790,"Pass","Fail"),"Fail"),"Fail"))</f>
        <v>Fail</v>
      </c>
      <c r="T311" s="237"/>
      <c r="U311" s="235"/>
      <c r="V311" s="300"/>
      <c r="W311" s="147">
        <v>645</v>
      </c>
      <c r="X311" s="88">
        <v>790</v>
      </c>
      <c r="Y311" s="88">
        <v>670</v>
      </c>
      <c r="Z311" s="88">
        <v>830</v>
      </c>
      <c r="AA311" s="88">
        <v>8.6999999999999993</v>
      </c>
      <c r="AB311" s="148">
        <v>10</v>
      </c>
    </row>
    <row r="312" spans="1:30" ht="15.75" customHeight="1">
      <c r="A312"/>
      <c r="B312" s="93"/>
      <c r="C312" s="162"/>
      <c r="D312" s="90" t="s">
        <v>100</v>
      </c>
      <c r="E312" s="125">
        <v>790.32</v>
      </c>
      <c r="F312" s="125">
        <v>829.98</v>
      </c>
      <c r="G312" s="125">
        <v>930.67</v>
      </c>
      <c r="H312" s="128">
        <v>877.41</v>
      </c>
      <c r="I312" s="128">
        <v>790.84</v>
      </c>
      <c r="J312" s="128">
        <v>739.02</v>
      </c>
      <c r="K312" s="128">
        <v>877.95</v>
      </c>
      <c r="L312" s="128">
        <v>880.26</v>
      </c>
      <c r="M312" s="128">
        <v>773.52</v>
      </c>
      <c r="N312" s="99"/>
      <c r="O312" s="99"/>
      <c r="P312" s="99"/>
      <c r="Q312" s="99"/>
      <c r="R312" s="100"/>
      <c r="S312" s="101"/>
      <c r="T312" s="241"/>
      <c r="U312" s="234"/>
      <c r="V312" s="238"/>
      <c r="W312" s="138"/>
      <c r="X312" s="135"/>
      <c r="Y312" s="135"/>
      <c r="Z312" s="135"/>
      <c r="AA312" s="135"/>
      <c r="AB312" s="139"/>
    </row>
    <row r="313" spans="1:30" ht="25.5" customHeight="1">
      <c r="A313"/>
      <c r="B313" s="93"/>
      <c r="C313" s="162"/>
      <c r="D313" s="90" t="s">
        <v>120</v>
      </c>
      <c r="E313" s="29">
        <f t="shared" ref="E313:M313" si="97">IF(((E311="")*AND(E312="")),"",(E311-E312)*2)</f>
        <v>1633.86</v>
      </c>
      <c r="F313" s="29">
        <f t="shared" si="97"/>
        <v>1641.04</v>
      </c>
      <c r="G313" s="29">
        <f t="shared" si="97"/>
        <v>1462.0600000000002</v>
      </c>
      <c r="H313" s="29">
        <f t="shared" si="97"/>
        <v>1509.4600000000003</v>
      </c>
      <c r="I313" s="29">
        <f t="shared" si="97"/>
        <v>1616.9399999999998</v>
      </c>
      <c r="J313" s="29">
        <f t="shared" si="97"/>
        <v>1632.1999999999998</v>
      </c>
      <c r="K313" s="29">
        <f t="shared" si="97"/>
        <v>1509.58</v>
      </c>
      <c r="L313" s="29">
        <f t="shared" si="97"/>
        <v>1512.7199999999998</v>
      </c>
      <c r="M313" s="29">
        <f t="shared" si="97"/>
        <v>1614.9</v>
      </c>
      <c r="N313" s="102"/>
      <c r="O313" s="102"/>
      <c r="P313" s="102"/>
      <c r="Q313" s="102"/>
      <c r="R313" s="103"/>
      <c r="S313" s="104"/>
      <c r="T313" s="282"/>
      <c r="U313" s="281"/>
      <c r="V313" s="285"/>
      <c r="W313" s="140"/>
      <c r="X313" s="141"/>
      <c r="Y313" s="141"/>
      <c r="Z313" s="141"/>
      <c r="AA313" s="141"/>
      <c r="AB313" s="142"/>
    </row>
    <row r="314" spans="1:30">
      <c r="A314" s="122">
        <v>42862</v>
      </c>
      <c r="B314" s="93" t="s">
        <v>18</v>
      </c>
      <c r="C314" s="162" t="s">
        <v>121</v>
      </c>
      <c r="D314" s="90" t="s">
        <v>99</v>
      </c>
      <c r="E314" s="125">
        <v>1527.97</v>
      </c>
      <c r="F314" s="125">
        <v>1592.95</v>
      </c>
      <c r="G314" s="125">
        <v>1609.53</v>
      </c>
      <c r="H314" s="125">
        <v>1564.28</v>
      </c>
      <c r="I314" s="125">
        <v>1496.14</v>
      </c>
      <c r="J314" s="125">
        <v>1464.38</v>
      </c>
      <c r="K314" s="125">
        <v>1571.07</v>
      </c>
      <c r="L314" s="125">
        <v>1573.18</v>
      </c>
      <c r="M314" s="125">
        <v>1483.3</v>
      </c>
      <c r="N314" s="94">
        <f>IF((M315=""),"",MAX(E316:M316))</f>
        <v>2001.0600000000002</v>
      </c>
      <c r="O314" s="94">
        <f>IF(M315="","",MIN(E316:M316))</f>
        <v>1668</v>
      </c>
      <c r="P314" s="94">
        <f>IF((M316=""),"",AVERAGE(E316:M316))</f>
        <v>1833.3977777777775</v>
      </c>
      <c r="Q314" s="94">
        <f>IF((M315=""),"",STDEV(E316:M316))</f>
        <v>127.47837010428756</v>
      </c>
      <c r="R314" s="94">
        <f>IF((M315=""),"",(N314-O314)/(N314+O314)*100)</f>
        <v>9.0775293944498081</v>
      </c>
      <c r="S314" s="96" t="str">
        <f>IF(M315="","",IF(R314&lt;15,IF(P314&gt;850,IF(P314&lt;970,"Pass","Fail"),"Fail"),"Fail"))</f>
        <v>Fail</v>
      </c>
      <c r="T314" s="237"/>
      <c r="U314" s="254"/>
      <c r="V314" s="295"/>
      <c r="W314" s="153">
        <v>850</v>
      </c>
      <c r="X314" s="153">
        <v>970</v>
      </c>
      <c r="Y314" s="153">
        <v>710</v>
      </c>
      <c r="Z314" s="153">
        <v>910</v>
      </c>
      <c r="AA314" s="153">
        <v>14.5</v>
      </c>
      <c r="AB314" s="154">
        <v>17</v>
      </c>
    </row>
    <row r="315" spans="1:30" ht="15.75" customHeight="1">
      <c r="A315"/>
      <c r="B315" s="93"/>
      <c r="C315" s="162"/>
      <c r="D315" s="90" t="s">
        <v>100</v>
      </c>
      <c r="E315" s="125">
        <v>545.69000000000005</v>
      </c>
      <c r="F315" s="125">
        <v>724.23</v>
      </c>
      <c r="G315" s="125">
        <v>775.53</v>
      </c>
      <c r="H315" s="128">
        <v>692.21</v>
      </c>
      <c r="I315" s="128">
        <v>523.57000000000005</v>
      </c>
      <c r="J315" s="128">
        <v>463.85</v>
      </c>
      <c r="K315" s="128">
        <v>696.9</v>
      </c>
      <c r="L315" s="128">
        <v>700.36</v>
      </c>
      <c r="M315" s="128">
        <v>510.17</v>
      </c>
      <c r="N315" s="99"/>
      <c r="O315" s="99"/>
      <c r="P315" s="99"/>
      <c r="Q315" s="99"/>
      <c r="R315" s="100"/>
      <c r="S315" s="101"/>
      <c r="T315" s="241"/>
      <c r="U315" s="234"/>
      <c r="V315" s="238"/>
      <c r="W315" s="138"/>
      <c r="X315" s="135"/>
      <c r="Y315" s="135"/>
      <c r="Z315" s="135"/>
      <c r="AA315" s="135"/>
      <c r="AB315" s="139"/>
    </row>
    <row r="316" spans="1:30" s="179" customFormat="1" ht="25.5" customHeight="1">
      <c r="A316"/>
      <c r="B316" s="93"/>
      <c r="C316" s="162"/>
      <c r="D316" s="30" t="s">
        <v>120</v>
      </c>
      <c r="E316" s="29">
        <f t="shared" ref="E316:M316" si="98">IF(((E314="")*AND(E315="")),"",(E314-E315)*2)</f>
        <v>1964.56</v>
      </c>
      <c r="F316" s="29">
        <f t="shared" si="98"/>
        <v>1737.44</v>
      </c>
      <c r="G316" s="29">
        <f t="shared" si="98"/>
        <v>1668</v>
      </c>
      <c r="H316" s="29">
        <f t="shared" si="98"/>
        <v>1744.1399999999999</v>
      </c>
      <c r="I316" s="29">
        <f t="shared" si="98"/>
        <v>1945.14</v>
      </c>
      <c r="J316" s="29">
        <f t="shared" si="98"/>
        <v>2001.0600000000002</v>
      </c>
      <c r="K316" s="29">
        <f t="shared" si="98"/>
        <v>1748.34</v>
      </c>
      <c r="L316" s="29">
        <f t="shared" si="98"/>
        <v>1745.64</v>
      </c>
      <c r="M316" s="29">
        <f t="shared" si="98"/>
        <v>1946.2599999999998</v>
      </c>
      <c r="N316" s="102"/>
      <c r="O316" s="102"/>
      <c r="P316" s="102"/>
      <c r="Q316" s="102"/>
      <c r="R316" s="103"/>
      <c r="S316" s="104"/>
      <c r="T316" s="282"/>
      <c r="U316" s="281"/>
      <c r="V316" s="285"/>
      <c r="W316" s="140"/>
      <c r="X316" s="141"/>
      <c r="Y316" s="141"/>
      <c r="Z316" s="141"/>
      <c r="AA316" s="141"/>
      <c r="AB316" s="142"/>
      <c r="AC316" s="56"/>
      <c r="AD316" s="56"/>
    </row>
    <row r="317" spans="1:30" ht="12.75" customHeight="1">
      <c r="A317" s="130">
        <v>42862</v>
      </c>
      <c r="B317" s="121" t="s">
        <v>18</v>
      </c>
      <c r="C317" s="161" t="s">
        <v>122</v>
      </c>
      <c r="D317" s="91" t="s">
        <v>99</v>
      </c>
      <c r="E317" s="125">
        <v>8470.5400000000009</v>
      </c>
      <c r="F317" s="125">
        <v>8291.3700000000008</v>
      </c>
      <c r="G317" s="125">
        <v>8279.19</v>
      </c>
      <c r="H317" s="125">
        <v>8319.9599999999991</v>
      </c>
      <c r="I317" s="125">
        <v>8511.15</v>
      </c>
      <c r="J317" s="125">
        <v>8091.36</v>
      </c>
      <c r="K317" s="125">
        <v>8268.93</v>
      </c>
      <c r="L317" s="125">
        <v>8292.7900000000009</v>
      </c>
      <c r="M317" s="125">
        <v>7970.81</v>
      </c>
      <c r="N317" s="99">
        <f>IF((M318=""),"",MAX(E319:M319))</f>
        <v>1078.9400000000023</v>
      </c>
      <c r="O317" s="99">
        <f>IF(M318="","",MIN(E319:M319))</f>
        <v>1001.4000000000015</v>
      </c>
      <c r="P317" s="99">
        <f>IF((M319=""),"",AVERAGE(E319:M319))</f>
        <v>1031.675555555556</v>
      </c>
      <c r="Q317" s="99">
        <f>IF((M318=""),"",STDEV(E319:M319))</f>
        <v>26.5477113472644</v>
      </c>
      <c r="R317" s="99">
        <f>IF((M318=""),"",(N317-O317)/(N317+O317)*100)</f>
        <v>3.7272753492217974</v>
      </c>
      <c r="S317" s="101" t="str">
        <f>IF(M318="","",IF(R317&lt;6.3,IF(P317&gt;490,IF(P317&lt;590,"Pass","Fail"),"Fail"),"Fail"))</f>
        <v>Fail</v>
      </c>
      <c r="T317" s="241"/>
      <c r="U317" s="263"/>
      <c r="V317" s="272"/>
      <c r="W317" s="138">
        <v>490</v>
      </c>
      <c r="X317" s="135">
        <v>590</v>
      </c>
      <c r="Y317" s="135">
        <v>430</v>
      </c>
      <c r="Z317" s="135">
        <v>590</v>
      </c>
      <c r="AA317" s="137">
        <v>6.3</v>
      </c>
      <c r="AB317" s="148">
        <v>6.3</v>
      </c>
    </row>
    <row r="318" spans="1:30" ht="15.75" customHeight="1">
      <c r="A318"/>
      <c r="B318" s="93"/>
      <c r="C318" s="162"/>
      <c r="D318" s="90" t="s">
        <v>100</v>
      </c>
      <c r="E318" s="125">
        <v>7931.07</v>
      </c>
      <c r="F318" s="125">
        <v>7785.54</v>
      </c>
      <c r="G318" s="125">
        <v>7778.49</v>
      </c>
      <c r="H318" s="128">
        <v>7815</v>
      </c>
      <c r="I318" s="128">
        <v>7980.56</v>
      </c>
      <c r="J318" s="128">
        <v>7568.6</v>
      </c>
      <c r="K318" s="128">
        <v>7761.39</v>
      </c>
      <c r="L318" s="128">
        <v>7783.3</v>
      </c>
      <c r="M318" s="128">
        <v>7449.61</v>
      </c>
      <c r="N318" s="99"/>
      <c r="O318" s="99"/>
      <c r="P318" s="99"/>
      <c r="Q318" s="99"/>
      <c r="R318" s="100"/>
      <c r="S318" s="101"/>
      <c r="T318" s="241"/>
      <c r="U318" s="234"/>
      <c r="V318" s="238"/>
      <c r="W318" s="138"/>
      <c r="X318" s="135"/>
      <c r="Y318" s="135"/>
      <c r="Z318" s="135"/>
      <c r="AA318" s="135"/>
      <c r="AB318" s="139"/>
    </row>
    <row r="319" spans="1:30" ht="25.5" customHeight="1">
      <c r="A319"/>
      <c r="B319" s="93"/>
      <c r="C319" s="162"/>
      <c r="D319" s="90" t="s">
        <v>120</v>
      </c>
      <c r="E319" s="29">
        <f t="shared" ref="E319:M319" si="99">IF(((E317="")*AND(E318="")),"",(E317-E318)*2)</f>
        <v>1078.9400000000023</v>
      </c>
      <c r="F319" s="29">
        <f t="shared" si="99"/>
        <v>1011.6600000000017</v>
      </c>
      <c r="G319" s="29">
        <f t="shared" si="99"/>
        <v>1001.4000000000015</v>
      </c>
      <c r="H319" s="29">
        <f t="shared" si="99"/>
        <v>1009.9199999999983</v>
      </c>
      <c r="I319" s="29">
        <f t="shared" si="99"/>
        <v>1061.1799999999985</v>
      </c>
      <c r="J319" s="29">
        <f t="shared" si="99"/>
        <v>1045.5199999999986</v>
      </c>
      <c r="K319" s="29">
        <f t="shared" si="99"/>
        <v>1015.0799999999999</v>
      </c>
      <c r="L319" s="29">
        <f t="shared" si="99"/>
        <v>1018.9800000000014</v>
      </c>
      <c r="M319" s="29">
        <f t="shared" si="99"/>
        <v>1042.4000000000015</v>
      </c>
      <c r="N319" s="102"/>
      <c r="O319" s="102"/>
      <c r="P319" s="102"/>
      <c r="Q319" s="102"/>
      <c r="R319" s="103"/>
      <c r="S319" s="104"/>
      <c r="T319" s="282"/>
      <c r="U319" s="281"/>
      <c r="V319" s="285"/>
      <c r="W319" s="140"/>
      <c r="X319" s="141"/>
      <c r="Y319" s="141"/>
      <c r="Z319" s="141"/>
      <c r="AA319" s="141"/>
      <c r="AB319" s="142"/>
    </row>
    <row r="320" spans="1:30" ht="12.75" customHeight="1">
      <c r="A320" s="122">
        <v>42862</v>
      </c>
      <c r="B320" s="93" t="s">
        <v>18</v>
      </c>
      <c r="C320" s="162" t="s">
        <v>123</v>
      </c>
      <c r="D320" s="90" t="s">
        <v>99</v>
      </c>
      <c r="E320" s="125">
        <v>5072.3900000000003</v>
      </c>
      <c r="F320" s="125">
        <v>5139.75</v>
      </c>
      <c r="G320" s="125">
        <v>5226.8999999999996</v>
      </c>
      <c r="H320" s="125">
        <v>5154.45</v>
      </c>
      <c r="I320" s="125">
        <v>5138.0600000000004</v>
      </c>
      <c r="J320" s="125">
        <v>4662.3999999999996</v>
      </c>
      <c r="K320" s="125">
        <v>5095.5</v>
      </c>
      <c r="L320" s="125">
        <v>5126.66</v>
      </c>
      <c r="M320" s="125">
        <v>4524.8999999999996</v>
      </c>
      <c r="N320" s="94">
        <f>IF((M321=""),"",MAX(E322:M322))</f>
        <v>652.42000000000007</v>
      </c>
      <c r="O320" s="94">
        <f>IF(M321="","",MIN(E322:M322))</f>
        <v>507.03999999999905</v>
      </c>
      <c r="P320" s="94">
        <f>IF((M322=""),"",AVERAGE(E322:M322))</f>
        <v>594.7555555555557</v>
      </c>
      <c r="Q320" s="94">
        <f>IF((M321=""),"",STDEV(E322:M322))</f>
        <v>43.930550620015751</v>
      </c>
      <c r="R320" s="94">
        <f>IF((M321=""),"",(N320-O320)/(N320+O320)*100)</f>
        <v>12.538595553102402</v>
      </c>
      <c r="S320" s="96" t="str">
        <f>IF(M321="","",IF(R320&lt;15,IF(P320&gt;155,IF(P320&lt;315,"Pass","Fail"),"Fail"),"Fail"))</f>
        <v>Fail</v>
      </c>
      <c r="T320" s="237"/>
      <c r="U320" s="237"/>
      <c r="V320" s="301"/>
      <c r="W320" s="143">
        <v>222</v>
      </c>
      <c r="X320" s="136">
        <v>340</v>
      </c>
      <c r="Y320" s="136">
        <v>155</v>
      </c>
      <c r="Z320" s="136">
        <v>315</v>
      </c>
      <c r="AA320" s="148">
        <v>15</v>
      </c>
      <c r="AB320" s="154">
        <v>15</v>
      </c>
    </row>
    <row r="321" spans="1:30" ht="15.75" customHeight="1">
      <c r="A321"/>
      <c r="B321" s="93"/>
      <c r="C321" s="162"/>
      <c r="D321" s="90" t="s">
        <v>100</v>
      </c>
      <c r="E321" s="125">
        <v>4765.4399999999996</v>
      </c>
      <c r="F321" s="125">
        <v>4824.17</v>
      </c>
      <c r="G321" s="125">
        <v>4973.38</v>
      </c>
      <c r="H321" s="128">
        <v>4877.3999999999996</v>
      </c>
      <c r="I321" s="128">
        <v>4835.13</v>
      </c>
      <c r="J321" s="128">
        <v>4362.63</v>
      </c>
      <c r="K321" s="128">
        <v>4769.29</v>
      </c>
      <c r="L321" s="128">
        <v>4818.6899999999996</v>
      </c>
      <c r="M321" s="128">
        <v>4238.4799999999996</v>
      </c>
      <c r="N321" s="99"/>
      <c r="O321" s="99"/>
      <c r="P321" s="99"/>
      <c r="Q321" s="99"/>
      <c r="R321" s="100"/>
      <c r="S321" s="101"/>
      <c r="T321" s="241"/>
      <c r="U321" s="234"/>
      <c r="V321" s="238"/>
      <c r="W321" s="138"/>
      <c r="X321" s="135"/>
      <c r="Y321" s="135"/>
      <c r="Z321" s="135"/>
      <c r="AA321" s="135"/>
      <c r="AB321" s="139"/>
    </row>
    <row r="322" spans="1:30" s="180" customFormat="1" ht="26.25" customHeight="1" thickBot="1">
      <c r="A322"/>
      <c r="B322" s="105"/>
      <c r="C322" s="163"/>
      <c r="D322" s="106" t="s">
        <v>120</v>
      </c>
      <c r="E322" s="107">
        <f t="shared" ref="E322:M322" si="100">IF(((E320="")*AND(E321="")),"",(E320-E321)*2)</f>
        <v>613.90000000000146</v>
      </c>
      <c r="F322" s="107">
        <f t="shared" si="100"/>
        <v>631.15999999999985</v>
      </c>
      <c r="G322" s="107">
        <f t="shared" si="100"/>
        <v>507.03999999999905</v>
      </c>
      <c r="H322" s="107">
        <f t="shared" si="100"/>
        <v>554.10000000000036</v>
      </c>
      <c r="I322" s="107">
        <f t="shared" si="100"/>
        <v>605.86000000000058</v>
      </c>
      <c r="J322" s="107">
        <f t="shared" si="100"/>
        <v>599.53999999999905</v>
      </c>
      <c r="K322" s="107">
        <f t="shared" si="100"/>
        <v>652.42000000000007</v>
      </c>
      <c r="L322" s="107">
        <f t="shared" si="100"/>
        <v>615.94000000000051</v>
      </c>
      <c r="M322" s="107">
        <f t="shared" si="100"/>
        <v>572.84000000000015</v>
      </c>
      <c r="N322" s="108"/>
      <c r="O322" s="108"/>
      <c r="P322" s="108"/>
      <c r="Q322" s="108"/>
      <c r="R322" s="109"/>
      <c r="S322" s="110"/>
      <c r="T322" s="284"/>
      <c r="U322" s="283"/>
      <c r="V322" s="286"/>
      <c r="W322" s="155"/>
      <c r="X322" s="156"/>
      <c r="Y322" s="156"/>
      <c r="Z322" s="156"/>
      <c r="AA322" s="156"/>
      <c r="AB322" s="157"/>
      <c r="AC322" s="56"/>
      <c r="AD322" s="56"/>
    </row>
    <row r="323" spans="1:30" ht="12.75" customHeight="1">
      <c r="A323" s="122">
        <v>42870</v>
      </c>
      <c r="B323" s="121" t="s">
        <v>18</v>
      </c>
      <c r="C323" s="161" t="s">
        <v>119</v>
      </c>
      <c r="D323" s="91" t="s">
        <v>99</v>
      </c>
      <c r="E323" s="125">
        <v>2834</v>
      </c>
      <c r="F323" s="125">
        <v>2775</v>
      </c>
      <c r="G323" s="125">
        <v>2761</v>
      </c>
      <c r="H323" s="125">
        <v>2785</v>
      </c>
      <c r="I323" s="125">
        <v>2845</v>
      </c>
      <c r="J323" s="125">
        <v>2843</v>
      </c>
      <c r="K323" s="125">
        <v>2770</v>
      </c>
      <c r="L323" s="125">
        <v>2802</v>
      </c>
      <c r="M323" s="125">
        <v>2902</v>
      </c>
      <c r="N323" s="94">
        <f>IF((M324=""),"",MAX(E325:M325))</f>
        <v>794</v>
      </c>
      <c r="O323" s="94">
        <f>IF(M324="","",MIN(E325:M325))</f>
        <v>706</v>
      </c>
      <c r="P323" s="94">
        <f>IF((M325=""),"",AVERAGE(E325:M325))</f>
        <v>752.66666666666663</v>
      </c>
      <c r="Q323" s="94">
        <f>IF((M324=""),"",STDEV(E325:M325))</f>
        <v>36.592348927063973</v>
      </c>
      <c r="R323" s="95">
        <f>IF((M324=""),"",(N323-O323)/(N323+O323)*100)</f>
        <v>5.8666666666666663</v>
      </c>
      <c r="S323" s="96" t="str">
        <f>IF(M324="","",IF(R323&lt;10,IF(P323&gt;645,IF(P323&lt;790,"Pass","Fail"),"Fail"),"Fail"))</f>
        <v>Pass</v>
      </c>
      <c r="T323" s="237">
        <v>121</v>
      </c>
      <c r="U323" s="235"/>
      <c r="V323" s="300"/>
      <c r="W323" s="147">
        <v>645</v>
      </c>
      <c r="X323" s="88">
        <v>790</v>
      </c>
      <c r="Y323" s="88">
        <v>670</v>
      </c>
      <c r="Z323" s="88">
        <v>830</v>
      </c>
      <c r="AA323" s="88">
        <v>8.6999999999999993</v>
      </c>
      <c r="AB323" s="148">
        <v>10</v>
      </c>
    </row>
    <row r="324" spans="1:30" ht="15.75" customHeight="1">
      <c r="A324"/>
      <c r="B324" s="93"/>
      <c r="C324" s="162"/>
      <c r="D324" s="90" t="s">
        <v>100</v>
      </c>
      <c r="E324" s="128">
        <v>2441</v>
      </c>
      <c r="F324" s="128">
        <v>2414</v>
      </c>
      <c r="G324" s="128">
        <v>2408</v>
      </c>
      <c r="H324" s="128">
        <v>2420</v>
      </c>
      <c r="I324" s="128">
        <v>2449</v>
      </c>
      <c r="J324" s="128">
        <v>2446</v>
      </c>
      <c r="K324" s="128">
        <v>2407</v>
      </c>
      <c r="L324" s="128">
        <v>2438</v>
      </c>
      <c r="M324" s="128">
        <v>2507</v>
      </c>
      <c r="N324" s="99"/>
      <c r="O324" s="99"/>
      <c r="P324" s="99"/>
      <c r="Q324" s="99"/>
      <c r="R324" s="100"/>
      <c r="S324" s="101"/>
      <c r="T324" s="241"/>
      <c r="U324" s="234"/>
      <c r="V324" s="238"/>
      <c r="W324" s="138"/>
      <c r="X324" s="135"/>
      <c r="Y324" s="135"/>
      <c r="Z324" s="135"/>
      <c r="AA324" s="135"/>
      <c r="AB324" s="139"/>
    </row>
    <row r="325" spans="1:30" ht="25.5" customHeight="1">
      <c r="A325"/>
      <c r="B325" s="93"/>
      <c r="C325" s="162"/>
      <c r="D325" s="90" t="s">
        <v>120</v>
      </c>
      <c r="E325" s="29">
        <f t="shared" ref="E325:M325" si="101">IF(((E323="")*AND(E324="")),"",(E323-E324)*2)</f>
        <v>786</v>
      </c>
      <c r="F325" s="29">
        <f t="shared" si="101"/>
        <v>722</v>
      </c>
      <c r="G325" s="29">
        <f t="shared" si="101"/>
        <v>706</v>
      </c>
      <c r="H325" s="29">
        <f t="shared" si="101"/>
        <v>730</v>
      </c>
      <c r="I325" s="29">
        <f t="shared" si="101"/>
        <v>792</v>
      </c>
      <c r="J325" s="29">
        <f t="shared" si="101"/>
        <v>794</v>
      </c>
      <c r="K325" s="29">
        <f t="shared" si="101"/>
        <v>726</v>
      </c>
      <c r="L325" s="29">
        <f t="shared" si="101"/>
        <v>728</v>
      </c>
      <c r="M325" s="29">
        <f t="shared" si="101"/>
        <v>790</v>
      </c>
      <c r="N325" s="102"/>
      <c r="O325" s="102"/>
      <c r="P325" s="102"/>
      <c r="Q325" s="102"/>
      <c r="R325" s="103"/>
      <c r="S325" s="104"/>
      <c r="T325" s="282"/>
      <c r="U325" s="281"/>
      <c r="V325" s="285"/>
      <c r="W325" s="140"/>
      <c r="X325" s="141"/>
      <c r="Y325" s="141"/>
      <c r="Z325" s="141"/>
      <c r="AA325" s="141"/>
      <c r="AB325" s="142"/>
    </row>
    <row r="326" spans="1:30">
      <c r="A326" s="122">
        <v>42870</v>
      </c>
      <c r="B326" s="93" t="s">
        <v>18</v>
      </c>
      <c r="C326" s="162" t="s">
        <v>121</v>
      </c>
      <c r="D326" s="90" t="s">
        <v>99</v>
      </c>
      <c r="E326" s="128">
        <v>2832</v>
      </c>
      <c r="F326" s="128">
        <v>2776</v>
      </c>
      <c r="G326" s="128">
        <v>2761</v>
      </c>
      <c r="H326" s="128">
        <v>2784</v>
      </c>
      <c r="I326" s="128">
        <v>2844</v>
      </c>
      <c r="J326" s="128">
        <v>2842</v>
      </c>
      <c r="K326" s="128">
        <v>2770</v>
      </c>
      <c r="L326" s="128">
        <v>2803</v>
      </c>
      <c r="M326" s="128">
        <v>2903</v>
      </c>
      <c r="N326" s="94">
        <f>IF((M327=""),"",MAX(E328:M328))</f>
        <v>974</v>
      </c>
      <c r="O326" s="94">
        <f>IF(M327="","",MIN(E328:M328))</f>
        <v>808</v>
      </c>
      <c r="P326" s="94">
        <f>IF((M328=""),"",AVERAGE(E328:M328))</f>
        <v>896.66666666666663</v>
      </c>
      <c r="Q326" s="94">
        <f>IF((M327=""),"",STDEV(E328:M328))</f>
        <v>64.373907757724325</v>
      </c>
      <c r="R326" s="94">
        <f>IF((M327=""),"",(N326-O326)/(N326+O326)*100)</f>
        <v>9.3153759820426494</v>
      </c>
      <c r="S326" s="96" t="str">
        <f>IF(M327="","",IF(R326&lt;15,IF(P326&gt;850,IF(P326&lt;970,"Pass","Fail"),"Fail"),"Fail"))</f>
        <v>Pass</v>
      </c>
      <c r="T326" s="237">
        <v>121</v>
      </c>
      <c r="U326" s="254"/>
      <c r="V326" s="295"/>
      <c r="W326" s="153">
        <v>850</v>
      </c>
      <c r="X326" s="153">
        <v>970</v>
      </c>
      <c r="Y326" s="153">
        <v>710</v>
      </c>
      <c r="Z326" s="153">
        <v>910</v>
      </c>
      <c r="AA326" s="153">
        <v>14.5</v>
      </c>
      <c r="AB326" s="154">
        <v>17</v>
      </c>
    </row>
    <row r="327" spans="1:30" ht="15.75" customHeight="1">
      <c r="A327"/>
      <c r="B327" s="93"/>
      <c r="C327" s="162"/>
      <c r="D327" s="90" t="s">
        <v>100</v>
      </c>
      <c r="E327" s="128">
        <v>2345</v>
      </c>
      <c r="F327" s="128">
        <v>2350</v>
      </c>
      <c r="G327" s="128">
        <v>2357</v>
      </c>
      <c r="H327" s="128">
        <v>2357</v>
      </c>
      <c r="I327" s="128">
        <v>2368</v>
      </c>
      <c r="J327" s="128">
        <v>2359</v>
      </c>
      <c r="K327" s="128">
        <v>2346</v>
      </c>
      <c r="L327" s="128">
        <v>2374</v>
      </c>
      <c r="M327" s="128">
        <v>2424</v>
      </c>
      <c r="N327" s="99"/>
      <c r="O327" s="99"/>
      <c r="P327" s="99"/>
      <c r="Q327" s="99"/>
      <c r="R327" s="100"/>
      <c r="S327" s="101"/>
      <c r="T327" s="241"/>
      <c r="U327" s="234"/>
      <c r="V327" s="238"/>
      <c r="W327" s="138"/>
      <c r="X327" s="135"/>
      <c r="Y327" s="135"/>
      <c r="Z327" s="135"/>
      <c r="AA327" s="135"/>
      <c r="AB327" s="139"/>
    </row>
    <row r="328" spans="1:30" s="179" customFormat="1" ht="25.5" customHeight="1">
      <c r="A328"/>
      <c r="B328" s="93"/>
      <c r="C328" s="162"/>
      <c r="D328" s="30" t="s">
        <v>120</v>
      </c>
      <c r="E328" s="29">
        <f t="shared" ref="E328:M328" si="102">IF(((E326="")*AND(E327="")),"",(E326-E327)*2)</f>
        <v>974</v>
      </c>
      <c r="F328" s="29">
        <f t="shared" si="102"/>
        <v>852</v>
      </c>
      <c r="G328" s="29">
        <f t="shared" si="102"/>
        <v>808</v>
      </c>
      <c r="H328" s="29">
        <f t="shared" si="102"/>
        <v>854</v>
      </c>
      <c r="I328" s="29">
        <f t="shared" si="102"/>
        <v>952</v>
      </c>
      <c r="J328" s="29">
        <f t="shared" si="102"/>
        <v>966</v>
      </c>
      <c r="K328" s="29">
        <f t="shared" si="102"/>
        <v>848</v>
      </c>
      <c r="L328" s="29">
        <f t="shared" si="102"/>
        <v>858</v>
      </c>
      <c r="M328" s="29">
        <f t="shared" si="102"/>
        <v>958</v>
      </c>
      <c r="N328" s="102"/>
      <c r="O328" s="102"/>
      <c r="P328" s="102"/>
      <c r="Q328" s="102"/>
      <c r="R328" s="103"/>
      <c r="S328" s="104"/>
      <c r="T328" s="282"/>
      <c r="U328" s="281"/>
      <c r="V328" s="285"/>
      <c r="W328" s="140"/>
      <c r="X328" s="141"/>
      <c r="Y328" s="141"/>
      <c r="Z328" s="141"/>
      <c r="AA328" s="141"/>
      <c r="AB328" s="142"/>
      <c r="AC328" s="56"/>
      <c r="AD328" s="56"/>
    </row>
    <row r="329" spans="1:30" ht="12.75" customHeight="1">
      <c r="A329" s="130">
        <v>42870</v>
      </c>
      <c r="B329" s="121" t="s">
        <v>18</v>
      </c>
      <c r="C329" s="161" t="s">
        <v>122</v>
      </c>
      <c r="D329" s="91" t="s">
        <v>99</v>
      </c>
      <c r="E329" s="128">
        <v>7943</v>
      </c>
      <c r="F329" s="128">
        <v>7794</v>
      </c>
      <c r="G329" s="128">
        <v>7787</v>
      </c>
      <c r="H329" s="128">
        <v>7826</v>
      </c>
      <c r="I329" s="128">
        <v>7991</v>
      </c>
      <c r="J329" s="128">
        <v>7584</v>
      </c>
      <c r="K329" s="128">
        <v>7770</v>
      </c>
      <c r="L329" s="128">
        <v>7793</v>
      </c>
      <c r="M329" s="128">
        <v>7463</v>
      </c>
      <c r="N329" s="99">
        <f>IF((M330=""),"",MAX(E331:M331))</f>
        <v>546</v>
      </c>
      <c r="O329" s="99">
        <f>IF(M330="","",MIN(E331:M331))</f>
        <v>498</v>
      </c>
      <c r="P329" s="99">
        <f>IF((M331=""),"",AVERAGE(E331:M331))</f>
        <v>520.88888888888891</v>
      </c>
      <c r="Q329" s="99">
        <f>IF((M330=""),"",STDEV(E331:M331))</f>
        <v>13.715360407627793</v>
      </c>
      <c r="R329" s="99">
        <f>IF((M330=""),"",(N329-O329)/(N329+O329)*100)</f>
        <v>4.5977011494252871</v>
      </c>
      <c r="S329" s="101" t="str">
        <f>IF(M330="","",IF(R329&lt;6.3,IF(P329&gt;490,IF(P329&lt;590,"Pass","Fail"),"Fail"),"Fail"))</f>
        <v>Pass</v>
      </c>
      <c r="T329" s="241">
        <v>121</v>
      </c>
      <c r="U329" s="263"/>
      <c r="V329" s="272"/>
      <c r="W329" s="138">
        <v>490</v>
      </c>
      <c r="X329" s="135">
        <v>590</v>
      </c>
      <c r="Y329" s="135">
        <v>430</v>
      </c>
      <c r="Z329" s="135">
        <v>590</v>
      </c>
      <c r="AA329" s="137">
        <v>6.3</v>
      </c>
      <c r="AB329" s="148">
        <v>6.3</v>
      </c>
    </row>
    <row r="330" spans="1:30" ht="15.75" customHeight="1">
      <c r="A330"/>
      <c r="B330" s="93"/>
      <c r="C330" s="162"/>
      <c r="D330" s="90" t="s">
        <v>100</v>
      </c>
      <c r="E330" s="128">
        <v>7678</v>
      </c>
      <c r="F330" s="128">
        <v>7539</v>
      </c>
      <c r="G330" s="128">
        <v>7538</v>
      </c>
      <c r="H330" s="128">
        <v>7570</v>
      </c>
      <c r="I330" s="128">
        <v>7732</v>
      </c>
      <c r="J330" s="128">
        <v>7311</v>
      </c>
      <c r="K330" s="128">
        <v>7508</v>
      </c>
      <c r="L330" s="128">
        <v>7532</v>
      </c>
      <c r="M330" s="128">
        <v>7199</v>
      </c>
      <c r="N330" s="99"/>
      <c r="O330" s="99"/>
      <c r="P330" s="99"/>
      <c r="Q330" s="99"/>
      <c r="R330" s="100"/>
      <c r="S330" s="101"/>
      <c r="T330" s="241"/>
      <c r="U330" s="234"/>
      <c r="V330" s="238"/>
      <c r="W330" s="138"/>
      <c r="X330" s="135"/>
      <c r="Y330" s="135"/>
      <c r="Z330" s="135"/>
      <c r="AA330" s="135"/>
      <c r="AB330" s="139"/>
    </row>
    <row r="331" spans="1:30" ht="25.5" customHeight="1">
      <c r="A331"/>
      <c r="B331" s="93"/>
      <c r="C331" s="162"/>
      <c r="D331" s="90" t="s">
        <v>120</v>
      </c>
      <c r="E331" s="29">
        <f t="shared" ref="E331:M331" si="103">IF(((E329="")*AND(E330="")),"",(E329-E330)*2)</f>
        <v>530</v>
      </c>
      <c r="F331" s="29">
        <f t="shared" si="103"/>
        <v>510</v>
      </c>
      <c r="G331" s="29">
        <f t="shared" si="103"/>
        <v>498</v>
      </c>
      <c r="H331" s="29">
        <f t="shared" si="103"/>
        <v>512</v>
      </c>
      <c r="I331" s="29">
        <f t="shared" si="103"/>
        <v>518</v>
      </c>
      <c r="J331" s="29">
        <f t="shared" si="103"/>
        <v>546</v>
      </c>
      <c r="K331" s="29">
        <f t="shared" si="103"/>
        <v>524</v>
      </c>
      <c r="L331" s="29">
        <f t="shared" si="103"/>
        <v>522</v>
      </c>
      <c r="M331" s="29">
        <f t="shared" si="103"/>
        <v>528</v>
      </c>
      <c r="N331" s="102"/>
      <c r="O331" s="102"/>
      <c r="P331" s="102"/>
      <c r="Q331" s="102"/>
      <c r="R331" s="103"/>
      <c r="S331" s="104"/>
      <c r="T331" s="282"/>
      <c r="U331" s="281"/>
      <c r="V331" s="285"/>
      <c r="W331" s="140"/>
      <c r="X331" s="141"/>
      <c r="Y331" s="141"/>
      <c r="Z331" s="141"/>
      <c r="AA331" s="141"/>
      <c r="AB331" s="142"/>
    </row>
    <row r="332" spans="1:30" ht="12.75" customHeight="1">
      <c r="A332" s="122">
        <v>42870</v>
      </c>
      <c r="B332" s="93" t="s">
        <v>18</v>
      </c>
      <c r="C332" s="162" t="s">
        <v>123</v>
      </c>
      <c r="D332" s="90" t="s">
        <v>99</v>
      </c>
      <c r="E332" s="129">
        <v>4769</v>
      </c>
      <c r="F332" s="129">
        <v>4834</v>
      </c>
      <c r="G332" s="129">
        <v>4983</v>
      </c>
      <c r="H332" s="129">
        <v>4888</v>
      </c>
      <c r="I332" s="129">
        <v>4850</v>
      </c>
      <c r="J332" s="129">
        <v>4377</v>
      </c>
      <c r="K332" s="129">
        <v>4789</v>
      </c>
      <c r="L332" s="129">
        <v>4823</v>
      </c>
      <c r="M332" s="129">
        <v>4256</v>
      </c>
      <c r="N332" s="94">
        <f>IF((M333=""),"",MAX(E334:M334))</f>
        <v>366</v>
      </c>
      <c r="O332" s="94">
        <f>IF(M333="","",MIN(E334:M334))</f>
        <v>272</v>
      </c>
      <c r="P332" s="94">
        <f>IF((M334=""),"",AVERAGE(E334:M334))</f>
        <v>304.66666666666669</v>
      </c>
      <c r="Q332" s="94">
        <f>IF((M333=""),"",STDEV(E334:M334))</f>
        <v>27.147743920996454</v>
      </c>
      <c r="R332" s="94">
        <f>IF((M333=""),"",(N332-O332)/(N332+O332)*100)</f>
        <v>14.733542319749215</v>
      </c>
      <c r="S332" s="96" t="str">
        <f>IF(M333="","",IF(R332&lt;15,IF(P332&gt;155,IF(P332&lt;315,"Pass","Fail"),"Fail"),"Fail"))</f>
        <v>Pass</v>
      </c>
      <c r="T332" s="237">
        <v>121</v>
      </c>
      <c r="U332" s="237"/>
      <c r="V332" s="301"/>
      <c r="W332" s="143">
        <v>222</v>
      </c>
      <c r="X332" s="136">
        <v>340</v>
      </c>
      <c r="Y332" s="136">
        <v>155</v>
      </c>
      <c r="Z332" s="136">
        <v>315</v>
      </c>
      <c r="AA332" s="148">
        <v>15</v>
      </c>
      <c r="AB332" s="154">
        <v>15</v>
      </c>
    </row>
    <row r="333" spans="1:30" ht="15.75" customHeight="1">
      <c r="A333"/>
      <c r="B333" s="93"/>
      <c r="C333" s="162"/>
      <c r="D333" s="90" t="s">
        <v>100</v>
      </c>
      <c r="E333" s="128">
        <v>4624</v>
      </c>
      <c r="F333" s="128">
        <v>4683</v>
      </c>
      <c r="G333" s="128">
        <v>4828</v>
      </c>
      <c r="H333" s="128">
        <v>4727</v>
      </c>
      <c r="I333" s="128">
        <v>4667</v>
      </c>
      <c r="J333" s="128">
        <v>4228</v>
      </c>
      <c r="K333" s="128">
        <v>4647</v>
      </c>
      <c r="L333" s="128">
        <v>4674</v>
      </c>
      <c r="M333" s="128">
        <v>4120</v>
      </c>
      <c r="N333" s="99"/>
      <c r="O333" s="99"/>
      <c r="P333" s="99"/>
      <c r="Q333" s="99"/>
      <c r="R333" s="100"/>
      <c r="S333" s="101"/>
      <c r="T333" s="241"/>
      <c r="U333" s="234"/>
      <c r="V333" s="238"/>
      <c r="W333" s="138"/>
      <c r="X333" s="135"/>
      <c r="Y333" s="135"/>
      <c r="Z333" s="135"/>
      <c r="AA333" s="135"/>
      <c r="AB333" s="139"/>
    </row>
    <row r="334" spans="1:30" ht="26.25" customHeight="1" thickBot="1">
      <c r="A334"/>
      <c r="B334" s="93"/>
      <c r="C334" s="162"/>
      <c r="D334" s="90" t="s">
        <v>120</v>
      </c>
      <c r="E334" s="29">
        <f t="shared" ref="E334:M334" si="104">IF(((E332="")*AND(E333="")),"",(E332-E333)*2)</f>
        <v>290</v>
      </c>
      <c r="F334" s="29">
        <f t="shared" si="104"/>
        <v>302</v>
      </c>
      <c r="G334" s="29">
        <f t="shared" si="104"/>
        <v>310</v>
      </c>
      <c r="H334" s="29">
        <f t="shared" si="104"/>
        <v>322</v>
      </c>
      <c r="I334" s="29">
        <f t="shared" si="104"/>
        <v>366</v>
      </c>
      <c r="J334" s="29">
        <f t="shared" si="104"/>
        <v>298</v>
      </c>
      <c r="K334" s="29">
        <f t="shared" si="104"/>
        <v>284</v>
      </c>
      <c r="L334" s="29">
        <f t="shared" si="104"/>
        <v>298</v>
      </c>
      <c r="M334" s="29">
        <f t="shared" si="104"/>
        <v>272</v>
      </c>
      <c r="N334" s="102"/>
      <c r="O334" s="102"/>
      <c r="P334" s="102"/>
      <c r="Q334" s="102"/>
      <c r="R334" s="103"/>
      <c r="S334" s="104"/>
      <c r="T334" s="282"/>
      <c r="U334" s="281"/>
      <c r="V334" s="285"/>
      <c r="W334" s="155"/>
      <c r="X334" s="156"/>
      <c r="Y334" s="156"/>
      <c r="Z334" s="156"/>
      <c r="AA334" s="156"/>
      <c r="AB334" s="157"/>
    </row>
    <row r="335" spans="1:30" ht="12.75" customHeight="1">
      <c r="A335" s="122">
        <v>42877</v>
      </c>
      <c r="B335" s="121" t="s">
        <v>18</v>
      </c>
      <c r="C335" s="161" t="s">
        <v>119</v>
      </c>
      <c r="D335" s="91" t="s">
        <v>99</v>
      </c>
      <c r="E335" s="125">
        <v>2344</v>
      </c>
      <c r="F335" s="125">
        <v>2350</v>
      </c>
      <c r="G335" s="125">
        <v>2357</v>
      </c>
      <c r="H335" s="125">
        <v>2356</v>
      </c>
      <c r="I335" s="125">
        <v>2366</v>
      </c>
      <c r="J335" s="125">
        <v>2359</v>
      </c>
      <c r="K335" s="125">
        <v>2346</v>
      </c>
      <c r="L335" s="125">
        <v>2373</v>
      </c>
      <c r="M335" s="125">
        <v>2421</v>
      </c>
      <c r="N335" s="94">
        <f>IF((M336=""),"",MAX(E337:M337))</f>
        <v>786</v>
      </c>
      <c r="O335" s="94">
        <f>IF(M336="","",MIN(E337:M337))</f>
        <v>692</v>
      </c>
      <c r="P335" s="94">
        <f>IF((M337=""),"",AVERAGE(E337:M337))</f>
        <v>740.22222222222217</v>
      </c>
      <c r="Q335" s="94">
        <f>IF((M336=""),"",STDEV(E337:M337))</f>
        <v>38.189585549525098</v>
      </c>
      <c r="R335" s="95">
        <f>IF((M336=""),"",(N335-O335)/(N335+O335)*100)</f>
        <v>6.3599458728010827</v>
      </c>
      <c r="S335" s="96" t="str">
        <f>IF(M336="","",IF(R335&lt;10,IF(P335&gt;645,IF(P335&lt;790,"Pass","Fail"),"Fail"),"Fail"))</f>
        <v>Pass</v>
      </c>
      <c r="T335" s="237">
        <v>121</v>
      </c>
      <c r="U335" s="235"/>
      <c r="V335" s="300"/>
      <c r="W335" s="147">
        <v>645</v>
      </c>
      <c r="X335" s="88">
        <v>790</v>
      </c>
      <c r="Y335" s="88">
        <v>670</v>
      </c>
      <c r="Z335" s="88">
        <v>830</v>
      </c>
      <c r="AA335" s="88">
        <v>8.6999999999999993</v>
      </c>
      <c r="AB335" s="148">
        <v>10</v>
      </c>
    </row>
    <row r="336" spans="1:30" ht="15.75" customHeight="1">
      <c r="A336"/>
      <c r="B336" s="93"/>
      <c r="C336" s="162"/>
      <c r="D336" s="90" t="s">
        <v>100</v>
      </c>
      <c r="E336" s="128">
        <v>1959</v>
      </c>
      <c r="F336" s="128">
        <v>1996</v>
      </c>
      <c r="G336" s="128">
        <v>2011</v>
      </c>
      <c r="H336" s="128">
        <v>1997</v>
      </c>
      <c r="I336" s="128">
        <v>1974</v>
      </c>
      <c r="J336" s="128">
        <v>1966</v>
      </c>
      <c r="K336" s="128">
        <v>1989</v>
      </c>
      <c r="L336" s="128">
        <v>2017</v>
      </c>
      <c r="M336" s="128">
        <v>2032</v>
      </c>
      <c r="N336" s="99"/>
      <c r="O336" s="99"/>
      <c r="P336" s="99"/>
      <c r="Q336" s="99"/>
      <c r="R336" s="100"/>
      <c r="S336" s="101"/>
      <c r="T336" s="241"/>
      <c r="U336" s="234"/>
      <c r="V336" s="238"/>
      <c r="W336" s="138"/>
      <c r="X336" s="135"/>
      <c r="Y336" s="135"/>
      <c r="Z336" s="135"/>
      <c r="AA336" s="135"/>
      <c r="AB336" s="139"/>
    </row>
    <row r="337" spans="1:30" ht="25.5" customHeight="1">
      <c r="A337"/>
      <c r="B337" s="93"/>
      <c r="C337" s="162"/>
      <c r="D337" s="90" t="s">
        <v>120</v>
      </c>
      <c r="E337" s="29">
        <f t="shared" ref="E337:M337" si="105">IF(((E335="")*AND(E336="")),"",(E335-E336)*2)</f>
        <v>770</v>
      </c>
      <c r="F337" s="29">
        <f t="shared" si="105"/>
        <v>708</v>
      </c>
      <c r="G337" s="29">
        <f t="shared" si="105"/>
        <v>692</v>
      </c>
      <c r="H337" s="29">
        <f t="shared" si="105"/>
        <v>718</v>
      </c>
      <c r="I337" s="29">
        <f t="shared" si="105"/>
        <v>784</v>
      </c>
      <c r="J337" s="29">
        <f t="shared" si="105"/>
        <v>786</v>
      </c>
      <c r="K337" s="29">
        <f t="shared" si="105"/>
        <v>714</v>
      </c>
      <c r="L337" s="29">
        <f t="shared" si="105"/>
        <v>712</v>
      </c>
      <c r="M337" s="29">
        <f t="shared" si="105"/>
        <v>778</v>
      </c>
      <c r="N337" s="102"/>
      <c r="O337" s="102"/>
      <c r="P337" s="102"/>
      <c r="Q337" s="102"/>
      <c r="R337" s="103"/>
      <c r="S337" s="104"/>
      <c r="T337" s="282"/>
      <c r="U337" s="281"/>
      <c r="V337" s="285"/>
      <c r="W337" s="140"/>
      <c r="X337" s="141"/>
      <c r="Y337" s="141"/>
      <c r="Z337" s="141"/>
      <c r="AA337" s="141"/>
      <c r="AB337" s="142"/>
    </row>
    <row r="338" spans="1:30">
      <c r="A338" s="122">
        <v>42877</v>
      </c>
      <c r="B338" s="93" t="s">
        <v>18</v>
      </c>
      <c r="C338" s="162" t="s">
        <v>121</v>
      </c>
      <c r="D338" s="90" t="s">
        <v>99</v>
      </c>
      <c r="E338" s="128">
        <v>2441</v>
      </c>
      <c r="F338" s="128">
        <v>2413</v>
      </c>
      <c r="G338" s="128">
        <v>2408</v>
      </c>
      <c r="H338" s="128">
        <v>2420</v>
      </c>
      <c r="I338" s="128">
        <v>2450</v>
      </c>
      <c r="J338" s="128">
        <v>2446</v>
      </c>
      <c r="K338" s="128">
        <v>2407</v>
      </c>
      <c r="L338" s="128">
        <v>2438</v>
      </c>
      <c r="M338" s="128">
        <v>2509</v>
      </c>
      <c r="N338" s="94">
        <f>IF((M339=""),"",MAX(E340:M340))</f>
        <v>984</v>
      </c>
      <c r="O338" s="94">
        <f>IF(M339="","",MIN(E340:M340))</f>
        <v>820</v>
      </c>
      <c r="P338" s="94">
        <f>IF((M340=""),"",AVERAGE(E340:M340))</f>
        <v>909.77777777777783</v>
      </c>
      <c r="Q338" s="94">
        <f>IF((M339=""),"",STDEV(E340:M340))</f>
        <v>68.032671889647958</v>
      </c>
      <c r="R338" s="94">
        <f>IF((M339=""),"",(N338-O338)/(N338+O338)*100)</f>
        <v>9.0909090909090917</v>
      </c>
      <c r="S338" s="96" t="str">
        <f>IF(M339="","",IF(R338&lt;15,IF(P338&gt;850,IF(P338&lt;970,"Pass","Fail"),"Fail"),"Fail"))</f>
        <v>Pass</v>
      </c>
      <c r="T338" s="237">
        <v>121</v>
      </c>
      <c r="U338" s="254"/>
      <c r="V338" s="295"/>
      <c r="W338" s="153">
        <v>850</v>
      </c>
      <c r="X338" s="153">
        <v>970</v>
      </c>
      <c r="Y338" s="153">
        <v>710</v>
      </c>
      <c r="Z338" s="153">
        <v>910</v>
      </c>
      <c r="AA338" s="153">
        <v>14.5</v>
      </c>
      <c r="AB338" s="154">
        <v>17</v>
      </c>
    </row>
    <row r="339" spans="1:30" ht="15.75" customHeight="1">
      <c r="A339"/>
      <c r="B339" s="93"/>
      <c r="C339" s="162"/>
      <c r="D339" s="90" t="s">
        <v>100</v>
      </c>
      <c r="E339" s="128">
        <v>1952</v>
      </c>
      <c r="F339" s="128">
        <v>1984</v>
      </c>
      <c r="G339" s="128">
        <v>1998</v>
      </c>
      <c r="H339" s="128">
        <v>1985</v>
      </c>
      <c r="I339" s="128">
        <v>1960</v>
      </c>
      <c r="J339" s="128">
        <v>1954</v>
      </c>
      <c r="K339" s="128">
        <v>1977</v>
      </c>
      <c r="L339" s="128">
        <v>2008</v>
      </c>
      <c r="M339" s="128">
        <v>2020</v>
      </c>
      <c r="N339" s="99"/>
      <c r="O339" s="99"/>
      <c r="P339" s="99"/>
      <c r="Q339" s="99"/>
      <c r="R339" s="100"/>
      <c r="S339" s="101"/>
      <c r="T339" s="241"/>
      <c r="U339" s="234"/>
      <c r="V339" s="238"/>
      <c r="W339" s="138"/>
      <c r="X339" s="135"/>
      <c r="Y339" s="135"/>
      <c r="Z339" s="135"/>
      <c r="AA339" s="135"/>
      <c r="AB339" s="139"/>
    </row>
    <row r="340" spans="1:30" s="179" customFormat="1" ht="25.5" customHeight="1">
      <c r="A340"/>
      <c r="B340" s="93"/>
      <c r="C340" s="162"/>
      <c r="D340" s="30" t="s">
        <v>120</v>
      </c>
      <c r="E340" s="29">
        <f t="shared" ref="E340:M340" si="106">IF(((E338="")*AND(E339="")),"",(E338-E339)*2)</f>
        <v>978</v>
      </c>
      <c r="F340" s="29">
        <f t="shared" si="106"/>
        <v>858</v>
      </c>
      <c r="G340" s="29">
        <f t="shared" si="106"/>
        <v>820</v>
      </c>
      <c r="H340" s="29">
        <f t="shared" si="106"/>
        <v>870</v>
      </c>
      <c r="I340" s="29">
        <f t="shared" si="106"/>
        <v>980</v>
      </c>
      <c r="J340" s="29">
        <f t="shared" si="106"/>
        <v>984</v>
      </c>
      <c r="K340" s="29">
        <f t="shared" si="106"/>
        <v>860</v>
      </c>
      <c r="L340" s="29">
        <f t="shared" si="106"/>
        <v>860</v>
      </c>
      <c r="M340" s="29">
        <f t="shared" si="106"/>
        <v>978</v>
      </c>
      <c r="N340" s="102"/>
      <c r="O340" s="102"/>
      <c r="P340" s="102"/>
      <c r="Q340" s="102"/>
      <c r="R340" s="103"/>
      <c r="S340" s="104"/>
      <c r="T340" s="282"/>
      <c r="U340" s="281"/>
      <c r="V340" s="285"/>
      <c r="W340" s="140"/>
      <c r="X340" s="141"/>
      <c r="Y340" s="141"/>
      <c r="Z340" s="141"/>
      <c r="AA340" s="141"/>
      <c r="AB340" s="142"/>
      <c r="AC340" s="56"/>
      <c r="AD340" s="56"/>
    </row>
    <row r="341" spans="1:30" ht="12.75" customHeight="1">
      <c r="A341" s="130">
        <v>42877</v>
      </c>
      <c r="B341" s="121" t="s">
        <v>18</v>
      </c>
      <c r="C341" s="161" t="s">
        <v>122</v>
      </c>
      <c r="D341" s="91" t="s">
        <v>99</v>
      </c>
      <c r="E341" s="128">
        <v>7687</v>
      </c>
      <c r="F341" s="128">
        <v>7540</v>
      </c>
      <c r="G341" s="128">
        <v>7540</v>
      </c>
      <c r="H341" s="128">
        <v>7573</v>
      </c>
      <c r="I341" s="128">
        <v>7737</v>
      </c>
      <c r="J341" s="128">
        <v>7318</v>
      </c>
      <c r="K341" s="128">
        <v>7518</v>
      </c>
      <c r="L341" s="128">
        <v>7536</v>
      </c>
      <c r="M341" s="128">
        <v>7207</v>
      </c>
      <c r="N341" s="99">
        <f>IF((M342=""),"",MAX(E343:M343))</f>
        <v>550</v>
      </c>
      <c r="O341" s="99">
        <f>IF(M342="","",MIN(E343:M343))</f>
        <v>524</v>
      </c>
      <c r="P341" s="99">
        <f>IF((M343=""),"",AVERAGE(E343:M343))</f>
        <v>530.88888888888891</v>
      </c>
      <c r="Q341" s="99">
        <f>IF((M342=""),"",STDEV(E343:M343))</f>
        <v>7.9442501918761375</v>
      </c>
      <c r="R341" s="99">
        <f>IF((M342=""),"",(N341-O341)/(N341+O341)*100)</f>
        <v>2.4208566108007448</v>
      </c>
      <c r="S341" s="101" t="str">
        <f>IF(M342="","",IF(R341&lt;6.3,IF(P341&gt;490,IF(P341&lt;590,"Pass","Fail"),"Fail"),"Fail"))</f>
        <v>Pass</v>
      </c>
      <c r="T341" s="241">
        <v>121</v>
      </c>
      <c r="U341" s="263"/>
      <c r="V341" s="272"/>
      <c r="W341" s="138">
        <v>490</v>
      </c>
      <c r="X341" s="135">
        <v>590</v>
      </c>
      <c r="Y341" s="135">
        <v>430</v>
      </c>
      <c r="Z341" s="135">
        <v>590</v>
      </c>
      <c r="AA341" s="137">
        <v>6.3</v>
      </c>
      <c r="AB341" s="148">
        <v>6.3</v>
      </c>
    </row>
    <row r="342" spans="1:30" ht="15.75" customHeight="1">
      <c r="A342"/>
      <c r="B342" s="93"/>
      <c r="C342" s="162"/>
      <c r="D342" s="90" t="s">
        <v>100</v>
      </c>
      <c r="E342" s="128">
        <v>7412</v>
      </c>
      <c r="F342" s="128">
        <v>7275</v>
      </c>
      <c r="G342" s="128">
        <v>7277</v>
      </c>
      <c r="H342" s="128">
        <v>7308</v>
      </c>
      <c r="I342" s="128">
        <v>7469</v>
      </c>
      <c r="J342" s="128">
        <v>7054</v>
      </c>
      <c r="K342" s="128">
        <v>7254</v>
      </c>
      <c r="L342" s="128">
        <v>7273</v>
      </c>
      <c r="M342" s="128">
        <v>6945</v>
      </c>
      <c r="N342" s="99"/>
      <c r="O342" s="99"/>
      <c r="P342" s="99"/>
      <c r="Q342" s="99"/>
      <c r="R342" s="100"/>
      <c r="S342" s="101"/>
      <c r="T342" s="241"/>
      <c r="U342" s="234"/>
      <c r="V342" s="238"/>
      <c r="W342" s="138"/>
      <c r="X342" s="135"/>
      <c r="Y342" s="135"/>
      <c r="Z342" s="135"/>
      <c r="AA342" s="135"/>
      <c r="AB342" s="139"/>
    </row>
    <row r="343" spans="1:30" ht="25.5" customHeight="1">
      <c r="A343"/>
      <c r="B343" s="93"/>
      <c r="C343" s="162"/>
      <c r="D343" s="90" t="s">
        <v>120</v>
      </c>
      <c r="E343" s="29">
        <f t="shared" ref="E343:M343" si="107">IF(((E341="")*AND(E342="")),"",(E341-E342)*2)</f>
        <v>550</v>
      </c>
      <c r="F343" s="29">
        <f t="shared" si="107"/>
        <v>530</v>
      </c>
      <c r="G343" s="29">
        <f t="shared" si="107"/>
        <v>526</v>
      </c>
      <c r="H343" s="29">
        <f t="shared" si="107"/>
        <v>530</v>
      </c>
      <c r="I343" s="29">
        <f t="shared" si="107"/>
        <v>536</v>
      </c>
      <c r="J343" s="29">
        <f t="shared" si="107"/>
        <v>528</v>
      </c>
      <c r="K343" s="29">
        <f t="shared" si="107"/>
        <v>528</v>
      </c>
      <c r="L343" s="29">
        <f t="shared" si="107"/>
        <v>526</v>
      </c>
      <c r="M343" s="29">
        <f t="shared" si="107"/>
        <v>524</v>
      </c>
      <c r="N343" s="102"/>
      <c r="O343" s="102"/>
      <c r="P343" s="102"/>
      <c r="Q343" s="102"/>
      <c r="R343" s="103"/>
      <c r="S343" s="104"/>
      <c r="T343" s="282"/>
      <c r="U343" s="281"/>
      <c r="V343" s="285"/>
      <c r="W343" s="140"/>
      <c r="X343" s="141"/>
      <c r="Y343" s="141"/>
      <c r="Z343" s="141"/>
      <c r="AA343" s="141"/>
      <c r="AB343" s="142"/>
    </row>
    <row r="344" spans="1:30" ht="12.75" customHeight="1">
      <c r="A344" s="122">
        <v>42877</v>
      </c>
      <c r="B344" s="93" t="s">
        <v>18</v>
      </c>
      <c r="C344" s="162" t="s">
        <v>123</v>
      </c>
      <c r="D344" s="90" t="s">
        <v>99</v>
      </c>
      <c r="E344" s="129">
        <v>4627</v>
      </c>
      <c r="F344" s="129">
        <v>4689</v>
      </c>
      <c r="G344" s="129">
        <v>4821</v>
      </c>
      <c r="H344" s="129">
        <v>4728</v>
      </c>
      <c r="I344" s="129">
        <v>4699</v>
      </c>
      <c r="J344" s="129">
        <v>4236</v>
      </c>
      <c r="K344" s="129">
        <v>4648</v>
      </c>
      <c r="L344" s="129">
        <v>4691</v>
      </c>
      <c r="M344" s="129">
        <v>4128</v>
      </c>
      <c r="N344" s="94">
        <f>IF((M345=""),"",MAX(E346:M346))</f>
        <v>310</v>
      </c>
      <c r="O344" s="94">
        <f>IF(M345="","",MIN(E346:M346))</f>
        <v>230</v>
      </c>
      <c r="P344" s="94">
        <f>IF((M346=""),"",AVERAGE(E346:M346))</f>
        <v>287.11111111111109</v>
      </c>
      <c r="Q344" s="94">
        <f>IF((M345=""),"",STDEV(E346:M346))</f>
        <v>25.886504420471866</v>
      </c>
      <c r="R344" s="94">
        <f>IF((M345=""),"",(N344-O344)/(N344+O344)*100)</f>
        <v>14.814814814814813</v>
      </c>
      <c r="S344" s="96" t="str">
        <f>IF(M345="","",IF(R344&lt;15,IF(P344&gt;155,IF(P344&lt;315,"Pass","Fail"),"Fail"),"Fail"))</f>
        <v>Pass</v>
      </c>
      <c r="T344" s="237">
        <v>121</v>
      </c>
      <c r="U344" s="237"/>
      <c r="V344" s="301"/>
      <c r="W344" s="143">
        <v>222</v>
      </c>
      <c r="X344" s="136">
        <v>340</v>
      </c>
      <c r="Y344" s="136">
        <v>155</v>
      </c>
      <c r="Z344" s="136">
        <v>315</v>
      </c>
      <c r="AA344" s="148">
        <v>15</v>
      </c>
      <c r="AB344" s="154">
        <v>15</v>
      </c>
    </row>
    <row r="345" spans="1:30" ht="15.75" customHeight="1">
      <c r="A345"/>
      <c r="B345" s="93"/>
      <c r="C345" s="162"/>
      <c r="D345" s="90" t="s">
        <v>100</v>
      </c>
      <c r="E345" s="128">
        <v>4473</v>
      </c>
      <c r="F345" s="128">
        <v>4555</v>
      </c>
      <c r="G345" s="128">
        <v>4674</v>
      </c>
      <c r="H345" s="128">
        <v>4575</v>
      </c>
      <c r="I345" s="128">
        <v>4584</v>
      </c>
      <c r="J345" s="128">
        <v>4088</v>
      </c>
      <c r="K345" s="128">
        <v>4511</v>
      </c>
      <c r="L345" s="128">
        <v>4542</v>
      </c>
      <c r="M345" s="128">
        <v>3973</v>
      </c>
      <c r="N345" s="99"/>
      <c r="O345" s="99"/>
      <c r="P345" s="99"/>
      <c r="Q345" s="99"/>
      <c r="R345" s="100"/>
      <c r="S345" s="101"/>
      <c r="T345" s="241"/>
      <c r="U345" s="234"/>
      <c r="V345" s="238"/>
      <c r="W345" s="138"/>
      <c r="X345" s="135"/>
      <c r="Y345" s="135"/>
      <c r="Z345" s="135"/>
      <c r="AA345" s="135"/>
      <c r="AB345" s="139"/>
    </row>
    <row r="346" spans="1:30" s="180" customFormat="1" ht="26.25" customHeight="1" thickBot="1">
      <c r="A346"/>
      <c r="B346" s="105"/>
      <c r="C346" s="163"/>
      <c r="D346" s="106" t="s">
        <v>120</v>
      </c>
      <c r="E346" s="107">
        <f t="shared" ref="E346:M346" si="108">IF(((E344="")*AND(E345="")),"",(E344-E345)*2)</f>
        <v>308</v>
      </c>
      <c r="F346" s="107">
        <f t="shared" si="108"/>
        <v>268</v>
      </c>
      <c r="G346" s="107">
        <f t="shared" si="108"/>
        <v>294</v>
      </c>
      <c r="H346" s="107">
        <f t="shared" si="108"/>
        <v>306</v>
      </c>
      <c r="I346" s="107">
        <f t="shared" si="108"/>
        <v>230</v>
      </c>
      <c r="J346" s="107">
        <f t="shared" si="108"/>
        <v>296</v>
      </c>
      <c r="K346" s="107">
        <f t="shared" si="108"/>
        <v>274</v>
      </c>
      <c r="L346" s="107">
        <f t="shared" si="108"/>
        <v>298</v>
      </c>
      <c r="M346" s="107">
        <f t="shared" si="108"/>
        <v>310</v>
      </c>
      <c r="N346" s="108"/>
      <c r="O346" s="108"/>
      <c r="P346" s="108"/>
      <c r="Q346" s="108"/>
      <c r="R346" s="109"/>
      <c r="S346" s="110"/>
      <c r="T346" s="284"/>
      <c r="U346" s="283"/>
      <c r="V346" s="286"/>
      <c r="W346" s="155"/>
      <c r="X346" s="156"/>
      <c r="Y346" s="156"/>
      <c r="Z346" s="156"/>
      <c r="AA346" s="156"/>
      <c r="AB346" s="157"/>
      <c r="AC346" s="56"/>
      <c r="AD346" s="56"/>
    </row>
    <row r="347" spans="1:30" ht="12.75" customHeight="1">
      <c r="A347" s="122">
        <v>42888</v>
      </c>
      <c r="B347" s="121" t="s">
        <v>18</v>
      </c>
      <c r="C347" s="161" t="s">
        <v>119</v>
      </c>
      <c r="D347" s="91" t="s">
        <v>99</v>
      </c>
      <c r="E347" s="125">
        <v>2901</v>
      </c>
      <c r="F347" s="125">
        <v>2802</v>
      </c>
      <c r="G347" s="125">
        <v>2763</v>
      </c>
      <c r="H347" s="125">
        <v>2778</v>
      </c>
      <c r="I347" s="125">
        <v>2858</v>
      </c>
      <c r="J347" s="125">
        <v>2843</v>
      </c>
      <c r="K347" s="125">
        <v>2784</v>
      </c>
      <c r="L347" s="125">
        <v>2785</v>
      </c>
      <c r="M347" s="125">
        <v>2856</v>
      </c>
      <c r="N347" s="94">
        <f>IF((M348=""),"",MAX(E349:M349))</f>
        <v>768</v>
      </c>
      <c r="O347" s="94">
        <f>IF(M348="","",MIN(E349:M349))</f>
        <v>676</v>
      </c>
      <c r="P347" s="94">
        <f>IF((M349=""),"",AVERAGE(E349:M349))</f>
        <v>724.22222222222217</v>
      </c>
      <c r="Q347" s="94">
        <f>IF((M348=""),"",STDEV(E349:M349))</f>
        <v>37.569195419179479</v>
      </c>
      <c r="R347" s="95">
        <f>IF((M348=""),"",(N347-O347)/(N347+O347)*100)</f>
        <v>6.3711911357340725</v>
      </c>
      <c r="S347" s="96" t="str">
        <f>IF(M348="","",IF(R347&lt;10,IF(P347&gt;645,IF(P347&lt;790,"Pass","Fail"),"Fail"),"Fail"))</f>
        <v>Pass</v>
      </c>
      <c r="T347" s="237" t="s">
        <v>41</v>
      </c>
      <c r="U347" s="235"/>
      <c r="V347" s="300"/>
      <c r="W347" s="147">
        <v>645</v>
      </c>
      <c r="X347" s="88">
        <v>790</v>
      </c>
      <c r="Y347" s="88">
        <v>670</v>
      </c>
      <c r="Z347" s="88">
        <v>830</v>
      </c>
      <c r="AA347" s="88">
        <v>8.6999999999999993</v>
      </c>
      <c r="AB347" s="148">
        <v>10</v>
      </c>
    </row>
    <row r="348" spans="1:30" ht="15.75" customHeight="1">
      <c r="A348"/>
      <c r="B348" s="93"/>
      <c r="C348" s="162"/>
      <c r="D348" s="90" t="s">
        <v>100</v>
      </c>
      <c r="E348" s="125">
        <v>2517</v>
      </c>
      <c r="F348" s="125">
        <v>2453</v>
      </c>
      <c r="G348" s="125">
        <v>2425</v>
      </c>
      <c r="H348" s="128">
        <v>2430</v>
      </c>
      <c r="I348" s="128">
        <v>2480</v>
      </c>
      <c r="J348" s="128">
        <v>2462</v>
      </c>
      <c r="K348" s="128">
        <v>2436</v>
      </c>
      <c r="L348" s="128">
        <v>2435</v>
      </c>
      <c r="M348" s="128">
        <v>2473</v>
      </c>
      <c r="N348" s="99"/>
      <c r="O348" s="99"/>
      <c r="P348" s="99"/>
      <c r="Q348" s="99"/>
      <c r="R348" s="100"/>
      <c r="S348" s="101"/>
      <c r="T348" s="241"/>
      <c r="U348" s="234"/>
      <c r="V348" s="238"/>
      <c r="W348" s="138"/>
      <c r="X348" s="135"/>
      <c r="Y348" s="135"/>
      <c r="Z348" s="135"/>
      <c r="AA348" s="135"/>
      <c r="AB348" s="139"/>
    </row>
    <row r="349" spans="1:30" ht="25.5" customHeight="1">
      <c r="A349"/>
      <c r="B349" s="93"/>
      <c r="C349" s="162"/>
      <c r="D349" s="90" t="s">
        <v>120</v>
      </c>
      <c r="E349" s="29">
        <f t="shared" ref="E349:M349" si="109">IF(((E347="")*AND(E348="")),"",(E347-E348)*2)</f>
        <v>768</v>
      </c>
      <c r="F349" s="29">
        <f t="shared" si="109"/>
        <v>698</v>
      </c>
      <c r="G349" s="29">
        <f t="shared" si="109"/>
        <v>676</v>
      </c>
      <c r="H349" s="29">
        <f t="shared" si="109"/>
        <v>696</v>
      </c>
      <c r="I349" s="29">
        <f t="shared" si="109"/>
        <v>756</v>
      </c>
      <c r="J349" s="29">
        <f t="shared" si="109"/>
        <v>762</v>
      </c>
      <c r="K349" s="29">
        <f t="shared" si="109"/>
        <v>696</v>
      </c>
      <c r="L349" s="29">
        <f t="shared" si="109"/>
        <v>700</v>
      </c>
      <c r="M349" s="29">
        <f t="shared" si="109"/>
        <v>766</v>
      </c>
      <c r="N349" s="102"/>
      <c r="O349" s="102"/>
      <c r="P349" s="102"/>
      <c r="Q349" s="102"/>
      <c r="R349" s="103"/>
      <c r="S349" s="104"/>
      <c r="T349" s="282"/>
      <c r="U349" s="281"/>
      <c r="V349" s="285"/>
      <c r="W349" s="140"/>
      <c r="X349" s="141"/>
      <c r="Y349" s="141"/>
      <c r="Z349" s="141"/>
      <c r="AA349" s="141"/>
      <c r="AB349" s="142"/>
    </row>
    <row r="350" spans="1:30">
      <c r="A350" s="122">
        <v>42888</v>
      </c>
      <c r="B350" s="93" t="s">
        <v>18</v>
      </c>
      <c r="C350" s="162" t="s">
        <v>121</v>
      </c>
      <c r="D350" s="90" t="s">
        <v>99</v>
      </c>
      <c r="E350" s="125">
        <v>2899</v>
      </c>
      <c r="F350" s="125">
        <v>2802</v>
      </c>
      <c r="G350" s="125">
        <v>2763</v>
      </c>
      <c r="H350" s="128">
        <v>2777</v>
      </c>
      <c r="I350" s="128">
        <v>2855</v>
      </c>
      <c r="J350" s="128">
        <v>2849</v>
      </c>
      <c r="K350" s="128">
        <v>2784</v>
      </c>
      <c r="L350" s="128">
        <v>2783</v>
      </c>
      <c r="M350" s="128">
        <v>2856</v>
      </c>
      <c r="N350" s="94">
        <f>IF((M351=""),"",MAX(E352:M352))</f>
        <v>972</v>
      </c>
      <c r="O350" s="94">
        <f>IF(M351="","",MIN(E352:M352))</f>
        <v>810</v>
      </c>
      <c r="P350" s="94">
        <f>IF((M352=""),"",AVERAGE(E352:M352))</f>
        <v>896.22222222222217</v>
      </c>
      <c r="Q350" s="94">
        <f>IF((M351=""),"",STDEV(E352:M352))</f>
        <v>61.265360885613788</v>
      </c>
      <c r="R350" s="94">
        <f>IF((M351=""),"",(N350-O350)/(N350+O350)*100)</f>
        <v>9.0909090909090917</v>
      </c>
      <c r="S350" s="96" t="str">
        <f>IF(M351="","",IF(R350&lt;15,IF(P350&gt;850,IF(P350&lt;970,"Pass","Fail"),"Fail"),"Fail"))</f>
        <v>Pass</v>
      </c>
      <c r="T350" s="237" t="s">
        <v>41</v>
      </c>
      <c r="U350" s="254"/>
      <c r="V350" s="295"/>
      <c r="W350" s="153">
        <v>850</v>
      </c>
      <c r="X350" s="153">
        <v>970</v>
      </c>
      <c r="Y350" s="153">
        <v>710</v>
      </c>
      <c r="Z350" s="153">
        <v>910</v>
      </c>
      <c r="AA350" s="153">
        <v>14.5</v>
      </c>
      <c r="AB350" s="154">
        <v>17</v>
      </c>
    </row>
    <row r="351" spans="1:30" ht="15.75" customHeight="1">
      <c r="A351"/>
      <c r="B351" s="93"/>
      <c r="C351" s="162"/>
      <c r="D351" s="90" t="s">
        <v>100</v>
      </c>
      <c r="E351" s="128">
        <v>2417</v>
      </c>
      <c r="F351" s="128">
        <v>2376</v>
      </c>
      <c r="G351" s="128">
        <v>2358</v>
      </c>
      <c r="H351" s="128">
        <v>2348</v>
      </c>
      <c r="I351" s="128">
        <v>2380</v>
      </c>
      <c r="J351" s="128">
        <v>2363</v>
      </c>
      <c r="K351" s="128">
        <v>2358</v>
      </c>
      <c r="L351" s="128">
        <v>2353</v>
      </c>
      <c r="M351" s="128">
        <v>2382</v>
      </c>
      <c r="N351" s="99"/>
      <c r="O351" s="99"/>
      <c r="P351" s="99"/>
      <c r="Q351" s="99"/>
      <c r="R351" s="100"/>
      <c r="S351" s="101"/>
      <c r="T351" s="241"/>
      <c r="U351" s="234"/>
      <c r="V351" s="238"/>
      <c r="W351" s="138"/>
      <c r="X351" s="135"/>
      <c r="Y351" s="135"/>
      <c r="Z351" s="135"/>
      <c r="AA351" s="135"/>
      <c r="AB351" s="139"/>
    </row>
    <row r="352" spans="1:30" s="179" customFormat="1" ht="25.5" customHeight="1">
      <c r="A352"/>
      <c r="B352" s="93"/>
      <c r="C352" s="162"/>
      <c r="D352" s="30" t="s">
        <v>120</v>
      </c>
      <c r="E352" s="29">
        <f t="shared" ref="E352:M352" si="110">IF(((E350="")*AND(E351="")),"",(E350-E351)*2)</f>
        <v>964</v>
      </c>
      <c r="F352" s="29">
        <f t="shared" si="110"/>
        <v>852</v>
      </c>
      <c r="G352" s="29">
        <f t="shared" si="110"/>
        <v>810</v>
      </c>
      <c r="H352" s="29">
        <f t="shared" si="110"/>
        <v>858</v>
      </c>
      <c r="I352" s="29">
        <f t="shared" si="110"/>
        <v>950</v>
      </c>
      <c r="J352" s="29">
        <f t="shared" si="110"/>
        <v>972</v>
      </c>
      <c r="K352" s="29">
        <f t="shared" si="110"/>
        <v>852</v>
      </c>
      <c r="L352" s="29">
        <f t="shared" si="110"/>
        <v>860</v>
      </c>
      <c r="M352" s="29">
        <f t="shared" si="110"/>
        <v>948</v>
      </c>
      <c r="N352" s="102"/>
      <c r="O352" s="102"/>
      <c r="P352" s="102"/>
      <c r="Q352" s="102"/>
      <c r="R352" s="103"/>
      <c r="S352" s="104"/>
      <c r="T352" s="282"/>
      <c r="U352" s="281"/>
      <c r="V352" s="285"/>
      <c r="W352" s="140"/>
      <c r="X352" s="141"/>
      <c r="Y352" s="141"/>
      <c r="Z352" s="141"/>
      <c r="AA352" s="141"/>
      <c r="AB352" s="142"/>
    </row>
    <row r="353" spans="1:28" ht="12.75" customHeight="1">
      <c r="A353" s="130">
        <v>42888</v>
      </c>
      <c r="B353" s="121" t="s">
        <v>18</v>
      </c>
      <c r="C353" s="161" t="s">
        <v>122</v>
      </c>
      <c r="D353" s="91" t="s">
        <v>99</v>
      </c>
      <c r="E353" s="128">
        <v>7163</v>
      </c>
      <c r="F353" s="128">
        <v>7039</v>
      </c>
      <c r="G353" s="128">
        <v>7039</v>
      </c>
      <c r="H353" s="128">
        <v>7065</v>
      </c>
      <c r="I353" s="128">
        <v>7220</v>
      </c>
      <c r="J353" s="128">
        <v>6797</v>
      </c>
      <c r="K353" s="128">
        <v>7012</v>
      </c>
      <c r="L353" s="128">
        <v>7035</v>
      </c>
      <c r="M353" s="128">
        <v>6692</v>
      </c>
      <c r="N353" s="99">
        <f>IF((M354=""),"",MAX(E355:M355))</f>
        <v>536</v>
      </c>
      <c r="O353" s="99">
        <f>IF(M354="","",MIN(E355:M355))</f>
        <v>506</v>
      </c>
      <c r="P353" s="99">
        <f>IF((M355=""),"",AVERAGE(E355:M355))</f>
        <v>522.22222222222217</v>
      </c>
      <c r="Q353" s="99">
        <f>IF((M354=""),"",STDEV(E355:M355))</f>
        <v>9.6666666666663321</v>
      </c>
      <c r="R353" s="99">
        <f>IF((M354=""),"",(N353-O353)/(N353+O353)*100)</f>
        <v>2.8790786948176583</v>
      </c>
      <c r="S353" s="101" t="str">
        <f>IF(M354="","",IF(R353&lt;6.3,IF(P353&gt;490,IF(P353&lt;590,"Pass","Fail"),"Fail"),"Fail"))</f>
        <v>Pass</v>
      </c>
      <c r="T353" s="241" t="s">
        <v>41</v>
      </c>
      <c r="U353" s="263"/>
      <c r="V353" s="272"/>
      <c r="W353" s="138">
        <v>490</v>
      </c>
      <c r="X353" s="135">
        <v>590</v>
      </c>
      <c r="Y353" s="135">
        <v>430</v>
      </c>
      <c r="Z353" s="135">
        <v>590</v>
      </c>
      <c r="AA353" s="137">
        <v>6.3</v>
      </c>
      <c r="AB353" s="148">
        <v>6.3</v>
      </c>
    </row>
    <row r="354" spans="1:28" ht="15.75" customHeight="1">
      <c r="A354"/>
      <c r="B354" s="93"/>
      <c r="C354" s="162"/>
      <c r="D354" s="90" t="s">
        <v>100</v>
      </c>
      <c r="E354" s="128">
        <v>6899</v>
      </c>
      <c r="F354" s="128">
        <v>6776</v>
      </c>
      <c r="G354" s="128">
        <v>6786</v>
      </c>
      <c r="H354" s="128">
        <v>6810</v>
      </c>
      <c r="I354" s="128">
        <v>6960</v>
      </c>
      <c r="J354" s="128">
        <v>6532</v>
      </c>
      <c r="K354" s="128">
        <v>6753</v>
      </c>
      <c r="L354" s="128">
        <v>6772</v>
      </c>
      <c r="M354" s="128">
        <v>6424</v>
      </c>
      <c r="N354" s="99"/>
      <c r="O354" s="99"/>
      <c r="P354" s="99"/>
      <c r="Q354" s="99"/>
      <c r="R354" s="100"/>
      <c r="S354" s="101"/>
      <c r="T354" s="241"/>
      <c r="U354" s="234"/>
      <c r="V354" s="238"/>
      <c r="W354" s="138"/>
      <c r="X354" s="135"/>
      <c r="Y354" s="135"/>
      <c r="Z354" s="135"/>
      <c r="AA354" s="135"/>
      <c r="AB354" s="139"/>
    </row>
    <row r="355" spans="1:28" ht="25.5" customHeight="1">
      <c r="A355"/>
      <c r="B355" s="93"/>
      <c r="C355" s="162"/>
      <c r="D355" s="90" t="s">
        <v>120</v>
      </c>
      <c r="E355" s="29">
        <f t="shared" ref="E355:M355" si="111">IF(((E353="")*AND(E354="")),"",(E353-E354)*2)</f>
        <v>528</v>
      </c>
      <c r="F355" s="29">
        <f t="shared" si="111"/>
        <v>526</v>
      </c>
      <c r="G355" s="29">
        <f t="shared" si="111"/>
        <v>506</v>
      </c>
      <c r="H355" s="29">
        <f t="shared" si="111"/>
        <v>510</v>
      </c>
      <c r="I355" s="29">
        <f t="shared" si="111"/>
        <v>520</v>
      </c>
      <c r="J355" s="29">
        <f t="shared" si="111"/>
        <v>530</v>
      </c>
      <c r="K355" s="29">
        <f t="shared" si="111"/>
        <v>518</v>
      </c>
      <c r="L355" s="29">
        <f t="shared" si="111"/>
        <v>526</v>
      </c>
      <c r="M355" s="29">
        <f t="shared" si="111"/>
        <v>536</v>
      </c>
      <c r="N355" s="102"/>
      <c r="O355" s="102"/>
      <c r="P355" s="102"/>
      <c r="Q355" s="102"/>
      <c r="R355" s="103"/>
      <c r="S355" s="104"/>
      <c r="T355" s="282"/>
      <c r="U355" s="281"/>
      <c r="V355" s="285"/>
      <c r="W355" s="140"/>
      <c r="X355" s="141"/>
      <c r="Y355" s="141"/>
      <c r="Z355" s="141"/>
      <c r="AA355" s="141"/>
      <c r="AB355" s="142"/>
    </row>
    <row r="356" spans="1:28" ht="12.75" customHeight="1">
      <c r="A356" s="122">
        <v>42888</v>
      </c>
      <c r="B356" s="93" t="s">
        <v>18</v>
      </c>
      <c r="C356" s="162" t="s">
        <v>123</v>
      </c>
      <c r="D356" s="90" t="s">
        <v>99</v>
      </c>
      <c r="E356" s="129">
        <v>4350</v>
      </c>
      <c r="F356" s="129">
        <v>4422</v>
      </c>
      <c r="G356" s="129">
        <v>4539</v>
      </c>
      <c r="H356" s="129">
        <v>4469</v>
      </c>
      <c r="I356" s="129">
        <v>4417</v>
      </c>
      <c r="J356" s="129">
        <v>4217</v>
      </c>
      <c r="K356" s="129">
        <v>4382</v>
      </c>
      <c r="L356" s="129">
        <v>4422</v>
      </c>
      <c r="M356" s="129">
        <v>4117</v>
      </c>
      <c r="N356" s="94">
        <f>IF((M357=""),"",MAX(E358:M358))</f>
        <v>308</v>
      </c>
      <c r="O356" s="94">
        <f>IF(M357="","",MIN(E358:M358))</f>
        <v>228</v>
      </c>
      <c r="P356" s="94">
        <f>IF((M358=""),"",AVERAGE(E358:M358))</f>
        <v>262</v>
      </c>
      <c r="Q356" s="94">
        <f>IF((M357=""),"",STDEV(E358:M358))</f>
        <v>27.477263328068172</v>
      </c>
      <c r="R356" s="94">
        <f>IF((M357=""),"",(N356-O356)/(N356+O356)*100)</f>
        <v>14.925373134328357</v>
      </c>
      <c r="S356" s="96" t="str">
        <f>IF(M357="","",IF(R356&lt;15,IF(P356&gt;155,IF(P356&lt;315,"Pass","Fail"),"Fail"),"Fail"))</f>
        <v>Pass</v>
      </c>
      <c r="T356" s="237" t="s">
        <v>41</v>
      </c>
      <c r="U356" s="237"/>
      <c r="V356" s="301"/>
      <c r="W356" s="143">
        <v>222</v>
      </c>
      <c r="X356" s="136">
        <v>340</v>
      </c>
      <c r="Y356" s="136">
        <v>155</v>
      </c>
      <c r="Z356" s="136">
        <v>315</v>
      </c>
      <c r="AA356" s="148">
        <v>15</v>
      </c>
      <c r="AB356" s="154">
        <v>15</v>
      </c>
    </row>
    <row r="357" spans="1:28" ht="15.75" customHeight="1">
      <c r="A357"/>
      <c r="B357" s="93"/>
      <c r="C357" s="162"/>
      <c r="D357" s="90" t="s">
        <v>100</v>
      </c>
      <c r="E357" s="128">
        <v>4211</v>
      </c>
      <c r="F357" s="128">
        <v>4308</v>
      </c>
      <c r="G357" s="128">
        <v>4425</v>
      </c>
      <c r="H357" s="128">
        <v>4315</v>
      </c>
      <c r="I357" s="128">
        <v>4289</v>
      </c>
      <c r="J357" s="128">
        <v>4079</v>
      </c>
      <c r="K357" s="128">
        <v>4265</v>
      </c>
      <c r="L357" s="128">
        <v>4285</v>
      </c>
      <c r="M357" s="128">
        <v>3979</v>
      </c>
      <c r="N357" s="99"/>
      <c r="O357" s="99"/>
      <c r="P357" s="99"/>
      <c r="Q357" s="99"/>
      <c r="R357" s="100"/>
      <c r="S357" s="101"/>
      <c r="T357" s="241"/>
      <c r="U357" s="234"/>
      <c r="V357" s="238"/>
      <c r="W357" s="138"/>
      <c r="X357" s="135"/>
      <c r="Y357" s="135"/>
      <c r="Z357" s="135"/>
      <c r="AA357" s="135"/>
      <c r="AB357" s="139"/>
    </row>
    <row r="358" spans="1:28" s="180" customFormat="1" ht="26.25" customHeight="1" thickBot="1">
      <c r="A358"/>
      <c r="B358" s="105"/>
      <c r="C358" s="163"/>
      <c r="D358" s="106" t="s">
        <v>120</v>
      </c>
      <c r="E358" s="107">
        <f t="shared" ref="E358:M358" si="112">IF(((E356="")*AND(E357="")),"",(E356-E357)*2)</f>
        <v>278</v>
      </c>
      <c r="F358" s="107">
        <f t="shared" si="112"/>
        <v>228</v>
      </c>
      <c r="G358" s="107">
        <f t="shared" si="112"/>
        <v>228</v>
      </c>
      <c r="H358" s="107">
        <f t="shared" si="112"/>
        <v>308</v>
      </c>
      <c r="I358" s="107">
        <f t="shared" si="112"/>
        <v>256</v>
      </c>
      <c r="J358" s="107">
        <f t="shared" si="112"/>
        <v>276</v>
      </c>
      <c r="K358" s="107">
        <f t="shared" si="112"/>
        <v>234</v>
      </c>
      <c r="L358" s="107">
        <f t="shared" si="112"/>
        <v>274</v>
      </c>
      <c r="M358" s="107">
        <f t="shared" si="112"/>
        <v>276</v>
      </c>
      <c r="N358" s="108"/>
      <c r="O358" s="108"/>
      <c r="P358" s="108"/>
      <c r="Q358" s="108"/>
      <c r="R358" s="109"/>
      <c r="S358" s="110"/>
      <c r="T358" s="284"/>
      <c r="U358" s="283"/>
      <c r="V358" s="286"/>
      <c r="W358" s="155"/>
      <c r="X358" s="156"/>
      <c r="Y358" s="156"/>
      <c r="Z358" s="156"/>
      <c r="AA358" s="156"/>
      <c r="AB358" s="157"/>
    </row>
    <row r="359" spans="1:28" ht="12.75" customHeight="1">
      <c r="A359" s="130">
        <v>42893</v>
      </c>
      <c r="B359" s="121" t="s">
        <v>18</v>
      </c>
      <c r="C359" s="161" t="s">
        <v>119</v>
      </c>
      <c r="D359" s="91" t="s">
        <v>99</v>
      </c>
      <c r="E359" s="125">
        <v>2517</v>
      </c>
      <c r="F359" s="125">
        <v>2453</v>
      </c>
      <c r="G359" s="125">
        <v>2425</v>
      </c>
      <c r="H359" s="125">
        <v>2429</v>
      </c>
      <c r="I359" s="125">
        <v>2480</v>
      </c>
      <c r="J359" s="125">
        <v>2462</v>
      </c>
      <c r="K359" s="125">
        <v>2436</v>
      </c>
      <c r="L359" s="125">
        <v>2434</v>
      </c>
      <c r="M359" s="125">
        <v>2473</v>
      </c>
      <c r="N359" s="99">
        <f>IF((M360=""),"",MAX(E361:M361))</f>
        <v>824</v>
      </c>
      <c r="O359" s="99">
        <f>IF(M360="","",MIN(E361:M361))</f>
        <v>726</v>
      </c>
      <c r="P359" s="99">
        <f>IF((M361=""),"",AVERAGE(E361:M361))</f>
        <v>774</v>
      </c>
      <c r="Q359" s="99">
        <f>IF((M360=""),"",STDEV(E361:M361))</f>
        <v>39.761790704142086</v>
      </c>
      <c r="R359" s="100">
        <f>IF((M360=""),"",(N359-O359)/(N359+O359)*100)</f>
        <v>6.3225806451612909</v>
      </c>
      <c r="S359" s="101" t="str">
        <f>IF(M360="","",IF(R359&lt;10,IF(P359&gt;645,IF(P359&lt;790,"Pass","Fail"),"Fail"),"Fail"))</f>
        <v>Pass</v>
      </c>
      <c r="T359" s="241">
        <v>1159</v>
      </c>
      <c r="U359" s="234"/>
      <c r="V359" s="238"/>
      <c r="W359" s="147">
        <v>645</v>
      </c>
      <c r="X359" s="88">
        <v>790</v>
      </c>
      <c r="Y359" s="88">
        <v>670</v>
      </c>
      <c r="Z359" s="88">
        <v>830</v>
      </c>
      <c r="AA359" s="88">
        <v>8.6999999999999993</v>
      </c>
      <c r="AB359" s="148">
        <v>10</v>
      </c>
    </row>
    <row r="360" spans="1:28" ht="15.75" customHeight="1">
      <c r="A360"/>
      <c r="B360" s="93"/>
      <c r="C360" s="162"/>
      <c r="D360" s="90" t="s">
        <v>100</v>
      </c>
      <c r="E360" s="128">
        <v>2105</v>
      </c>
      <c r="F360" s="128">
        <v>2079</v>
      </c>
      <c r="G360" s="128">
        <v>2062</v>
      </c>
      <c r="H360" s="128">
        <v>2059</v>
      </c>
      <c r="I360" s="128">
        <v>2077</v>
      </c>
      <c r="J360" s="128">
        <v>2052</v>
      </c>
      <c r="K360" s="128">
        <v>2062</v>
      </c>
      <c r="L360" s="128">
        <v>2062</v>
      </c>
      <c r="M360" s="128">
        <v>2068</v>
      </c>
      <c r="N360" s="99"/>
      <c r="O360" s="99"/>
      <c r="P360" s="99"/>
      <c r="Q360" s="99"/>
      <c r="R360" s="100"/>
      <c r="S360" s="101"/>
      <c r="T360" s="241"/>
      <c r="U360" s="234"/>
      <c r="V360" s="238"/>
      <c r="W360" s="138"/>
      <c r="X360" s="135"/>
      <c r="Y360" s="135"/>
      <c r="Z360" s="135"/>
      <c r="AA360" s="135"/>
      <c r="AB360" s="139"/>
    </row>
    <row r="361" spans="1:28" ht="25.5" customHeight="1">
      <c r="A361"/>
      <c r="B361" s="93"/>
      <c r="C361" s="162"/>
      <c r="D361" s="90" t="s">
        <v>120</v>
      </c>
      <c r="E361" s="29">
        <f t="shared" ref="E361:M361" si="113">IF(((E359="")*AND(E360="")),"",(E359-E360)*2)</f>
        <v>824</v>
      </c>
      <c r="F361" s="29">
        <f t="shared" si="113"/>
        <v>748</v>
      </c>
      <c r="G361" s="29">
        <f t="shared" si="113"/>
        <v>726</v>
      </c>
      <c r="H361" s="29">
        <f t="shared" si="113"/>
        <v>740</v>
      </c>
      <c r="I361" s="29">
        <f t="shared" si="113"/>
        <v>806</v>
      </c>
      <c r="J361" s="29">
        <f t="shared" si="113"/>
        <v>820</v>
      </c>
      <c r="K361" s="29">
        <f t="shared" si="113"/>
        <v>748</v>
      </c>
      <c r="L361" s="29">
        <f t="shared" si="113"/>
        <v>744</v>
      </c>
      <c r="M361" s="29">
        <f t="shared" si="113"/>
        <v>810</v>
      </c>
      <c r="N361" s="102"/>
      <c r="O361" s="102"/>
      <c r="P361" s="102"/>
      <c r="Q361" s="102"/>
      <c r="R361" s="103"/>
      <c r="S361" s="104"/>
      <c r="T361" s="282"/>
      <c r="U361" s="281"/>
      <c r="V361" s="285"/>
      <c r="W361" s="140"/>
      <c r="X361" s="141"/>
      <c r="Y361" s="141"/>
      <c r="Z361" s="141"/>
      <c r="AA361" s="141"/>
      <c r="AB361" s="142"/>
    </row>
    <row r="362" spans="1:28">
      <c r="A362" s="122">
        <v>42893</v>
      </c>
      <c r="B362" s="93" t="s">
        <v>18</v>
      </c>
      <c r="C362" s="162" t="s">
        <v>121</v>
      </c>
      <c r="D362" s="90" t="s">
        <v>99</v>
      </c>
      <c r="E362" s="128">
        <v>2416</v>
      </c>
      <c r="F362" s="128">
        <v>2376</v>
      </c>
      <c r="G362" s="128">
        <v>2356</v>
      </c>
      <c r="H362" s="128">
        <v>2346</v>
      </c>
      <c r="I362" s="128">
        <v>2379</v>
      </c>
      <c r="J362" s="128">
        <v>2362</v>
      </c>
      <c r="K362" s="128">
        <v>2357</v>
      </c>
      <c r="L362" s="128">
        <v>2352</v>
      </c>
      <c r="M362" s="128">
        <v>2380</v>
      </c>
      <c r="N362" s="94">
        <f>IF((M363=""),"",MAX(E364:M364))</f>
        <v>998</v>
      </c>
      <c r="O362" s="94">
        <f>IF(M363="","",MIN(E364:M364))</f>
        <v>812</v>
      </c>
      <c r="P362" s="94">
        <f>IF((M364=""),"",AVERAGE(E364:M364))</f>
        <v>907.33333333333337</v>
      </c>
      <c r="Q362" s="94">
        <f>IF((M363=""),"",STDEV(E364:M364))</f>
        <v>71.99305522062528</v>
      </c>
      <c r="R362" s="94">
        <f>IF((M363=""),"",(N362-O362)/(N362+O362)*100)</f>
        <v>10.276243093922652</v>
      </c>
      <c r="S362" s="96" t="str">
        <f>IF(M363="","",IF(R362&lt;15,IF(P362&gt;850,IF(P362&lt;970,"Pass","Fail"),"Fail"),"Fail"))</f>
        <v>Pass</v>
      </c>
      <c r="T362" s="237">
        <v>1159</v>
      </c>
      <c r="U362" s="254"/>
      <c r="V362" s="295"/>
      <c r="W362" s="153">
        <v>850</v>
      </c>
      <c r="X362" s="153">
        <v>970</v>
      </c>
      <c r="Y362" s="153">
        <v>710</v>
      </c>
      <c r="Z362" s="153">
        <v>910</v>
      </c>
      <c r="AA362" s="153">
        <v>14.5</v>
      </c>
      <c r="AB362" s="154">
        <v>17</v>
      </c>
    </row>
    <row r="363" spans="1:28" ht="15.75" customHeight="1">
      <c r="A363"/>
      <c r="B363" s="93"/>
      <c r="C363" s="162"/>
      <c r="D363" s="90" t="s">
        <v>100</v>
      </c>
      <c r="E363" s="128">
        <v>1921</v>
      </c>
      <c r="F363" s="128">
        <v>1946</v>
      </c>
      <c r="G363" s="128">
        <v>1950</v>
      </c>
      <c r="H363" s="128">
        <v>1918</v>
      </c>
      <c r="I363" s="128">
        <v>1895</v>
      </c>
      <c r="J363" s="128">
        <v>1863</v>
      </c>
      <c r="K363" s="128">
        <v>1927</v>
      </c>
      <c r="L363" s="128">
        <v>1925</v>
      </c>
      <c r="M363" s="128">
        <v>1896</v>
      </c>
      <c r="N363" s="99"/>
      <c r="O363" s="99"/>
      <c r="P363" s="99"/>
      <c r="Q363" s="99"/>
      <c r="R363" s="100"/>
      <c r="S363" s="101"/>
      <c r="T363" s="241"/>
      <c r="U363" s="234"/>
      <c r="V363" s="238"/>
      <c r="W363" s="138"/>
      <c r="X363" s="135"/>
      <c r="Y363" s="135"/>
      <c r="Z363" s="135"/>
      <c r="AA363" s="135"/>
      <c r="AB363" s="139"/>
    </row>
    <row r="364" spans="1:28" s="179" customFormat="1" ht="25.5" customHeight="1">
      <c r="A364"/>
      <c r="B364" s="93"/>
      <c r="C364" s="162"/>
      <c r="D364" s="30" t="s">
        <v>120</v>
      </c>
      <c r="E364" s="29">
        <f t="shared" ref="E364:M364" si="114">IF(((E362="")*AND(E363="")),"",(E362-E363)*2)</f>
        <v>990</v>
      </c>
      <c r="F364" s="29">
        <f t="shared" si="114"/>
        <v>860</v>
      </c>
      <c r="G364" s="29">
        <f t="shared" si="114"/>
        <v>812</v>
      </c>
      <c r="H364" s="29">
        <f t="shared" si="114"/>
        <v>856</v>
      </c>
      <c r="I364" s="29">
        <f t="shared" si="114"/>
        <v>968</v>
      </c>
      <c r="J364" s="29">
        <f t="shared" si="114"/>
        <v>998</v>
      </c>
      <c r="K364" s="29">
        <f t="shared" si="114"/>
        <v>860</v>
      </c>
      <c r="L364" s="29">
        <f t="shared" si="114"/>
        <v>854</v>
      </c>
      <c r="M364" s="29">
        <f t="shared" si="114"/>
        <v>968</v>
      </c>
      <c r="N364" s="102"/>
      <c r="O364" s="102"/>
      <c r="P364" s="102"/>
      <c r="Q364" s="102"/>
      <c r="R364" s="103"/>
      <c r="S364" s="104"/>
      <c r="T364" s="282"/>
      <c r="U364" s="281"/>
      <c r="V364" s="285"/>
      <c r="W364" s="140"/>
      <c r="X364" s="141"/>
      <c r="Y364" s="141"/>
      <c r="Z364" s="141"/>
      <c r="AA364" s="141"/>
      <c r="AB364" s="142"/>
    </row>
    <row r="365" spans="1:28" ht="12.75" customHeight="1">
      <c r="A365" s="130">
        <v>42893</v>
      </c>
      <c r="B365" s="121" t="s">
        <v>18</v>
      </c>
      <c r="C365" s="161" t="s">
        <v>122</v>
      </c>
      <c r="D365" s="91" t="s">
        <v>99</v>
      </c>
      <c r="E365" s="128">
        <v>6903</v>
      </c>
      <c r="F365" s="128">
        <v>6783</v>
      </c>
      <c r="G365" s="128">
        <v>6793</v>
      </c>
      <c r="H365" s="128">
        <v>6813</v>
      </c>
      <c r="I365" s="128">
        <v>6962</v>
      </c>
      <c r="J365" s="128">
        <v>6541</v>
      </c>
      <c r="K365" s="128">
        <v>6756</v>
      </c>
      <c r="L365" s="128">
        <v>6779</v>
      </c>
      <c r="M365" s="128">
        <v>6430</v>
      </c>
      <c r="N365" s="99">
        <f>IF((M366=""),"",MAX(E367:M367))</f>
        <v>548</v>
      </c>
      <c r="O365" s="99">
        <f>IF(M366="","",MIN(E367:M367))</f>
        <v>516</v>
      </c>
      <c r="P365" s="99">
        <f>IF((M367=""),"",AVERAGE(E367:M367))</f>
        <v>527.77777777777783</v>
      </c>
      <c r="Q365" s="99">
        <f>IF((M366=""),"",STDEV(E367:M367))</f>
        <v>10.365541203643829</v>
      </c>
      <c r="R365" s="99">
        <f>IF((M366=""),"",(N365-O365)/(N365+O365)*100)</f>
        <v>3.007518796992481</v>
      </c>
      <c r="S365" s="101" t="str">
        <f>IF(M366="","",IF(R365&lt;6.3,IF(P365&gt;490,IF(P365&lt;590,"Pass","Fail"),"Fail"),"Fail"))</f>
        <v>Pass</v>
      </c>
      <c r="T365" s="241">
        <v>1159</v>
      </c>
      <c r="U365" s="263"/>
      <c r="V365" s="272"/>
      <c r="W365" s="138">
        <v>490</v>
      </c>
      <c r="X365" s="135">
        <v>590</v>
      </c>
      <c r="Y365" s="135">
        <v>430</v>
      </c>
      <c r="Z365" s="135">
        <v>590</v>
      </c>
      <c r="AA365" s="137">
        <v>6.3</v>
      </c>
      <c r="AB365" s="148">
        <v>6.3</v>
      </c>
    </row>
    <row r="366" spans="1:28" ht="15.75" customHeight="1">
      <c r="A366"/>
      <c r="B366" s="93"/>
      <c r="C366" s="162"/>
      <c r="D366" s="90" t="s">
        <v>100</v>
      </c>
      <c r="E366" s="128">
        <v>6637</v>
      </c>
      <c r="F366" s="128">
        <v>6523</v>
      </c>
      <c r="G366" s="128">
        <v>6533</v>
      </c>
      <c r="H366" s="128">
        <v>6555</v>
      </c>
      <c r="I366" s="128">
        <v>6699</v>
      </c>
      <c r="J366" s="128">
        <v>6267</v>
      </c>
      <c r="K366" s="128">
        <v>6496</v>
      </c>
      <c r="L366" s="128">
        <v>6514</v>
      </c>
      <c r="M366" s="128">
        <v>6161</v>
      </c>
      <c r="N366" s="99"/>
      <c r="O366" s="99"/>
      <c r="P366" s="99"/>
      <c r="Q366" s="99"/>
      <c r="R366" s="100"/>
      <c r="S366" s="101"/>
      <c r="T366" s="241"/>
      <c r="U366" s="234"/>
      <c r="V366" s="238"/>
      <c r="W366" s="138"/>
      <c r="X366" s="135"/>
      <c r="Y366" s="135"/>
      <c r="Z366" s="135"/>
      <c r="AA366" s="135"/>
      <c r="AB366" s="139"/>
    </row>
    <row r="367" spans="1:28" ht="25.5" customHeight="1">
      <c r="A367"/>
      <c r="B367" s="93"/>
      <c r="C367" s="162"/>
      <c r="D367" s="90" t="s">
        <v>120</v>
      </c>
      <c r="E367" s="29">
        <f t="shared" ref="E367:M367" si="115">IF(((E365="")*AND(E366="")),"",(E365-E366)*2)</f>
        <v>532</v>
      </c>
      <c r="F367" s="29">
        <f t="shared" si="115"/>
        <v>520</v>
      </c>
      <c r="G367" s="29">
        <f t="shared" si="115"/>
        <v>520</v>
      </c>
      <c r="H367" s="29">
        <f t="shared" si="115"/>
        <v>516</v>
      </c>
      <c r="I367" s="29">
        <f t="shared" si="115"/>
        <v>526</v>
      </c>
      <c r="J367" s="29">
        <f t="shared" si="115"/>
        <v>548</v>
      </c>
      <c r="K367" s="29">
        <f t="shared" si="115"/>
        <v>520</v>
      </c>
      <c r="L367" s="29">
        <f t="shared" si="115"/>
        <v>530</v>
      </c>
      <c r="M367" s="29">
        <f t="shared" si="115"/>
        <v>538</v>
      </c>
      <c r="N367" s="102"/>
      <c r="O367" s="102"/>
      <c r="P367" s="102"/>
      <c r="Q367" s="102"/>
      <c r="R367" s="103"/>
      <c r="S367" s="104"/>
      <c r="T367" s="282"/>
      <c r="U367" s="281"/>
      <c r="V367" s="285"/>
      <c r="W367" s="140"/>
      <c r="X367" s="141"/>
      <c r="Y367" s="141"/>
      <c r="Z367" s="141"/>
      <c r="AA367" s="141"/>
      <c r="AB367" s="142"/>
    </row>
    <row r="368" spans="1:28" ht="12.75" customHeight="1">
      <c r="A368" s="122">
        <v>42893</v>
      </c>
      <c r="B368" s="93" t="s">
        <v>18</v>
      </c>
      <c r="C368" s="162" t="s">
        <v>123</v>
      </c>
      <c r="D368" s="90" t="s">
        <v>99</v>
      </c>
      <c r="E368" s="129">
        <v>7207</v>
      </c>
      <c r="F368" s="129">
        <v>7056</v>
      </c>
      <c r="G368" s="129">
        <v>6997</v>
      </c>
      <c r="H368" s="129">
        <v>6995</v>
      </c>
      <c r="I368" s="129">
        <v>7070</v>
      </c>
      <c r="J368" s="129">
        <v>7181</v>
      </c>
      <c r="K368" s="129">
        <v>7039</v>
      </c>
      <c r="L368" s="129">
        <v>7021</v>
      </c>
      <c r="M368" s="129">
        <v>7153</v>
      </c>
      <c r="N368" s="94">
        <f>IF((M369=""),"",MAX(E370:M370))</f>
        <v>292</v>
      </c>
      <c r="O368" s="94">
        <f>IF(M369="","",MIN(E370:M370))</f>
        <v>256</v>
      </c>
      <c r="P368" s="94">
        <f>IF((M370=""),"",AVERAGE(E370:M370))</f>
        <v>272</v>
      </c>
      <c r="Q368" s="94">
        <f>IF((M369=""),"",STDEV(E370:M370))</f>
        <v>14.317821063276353</v>
      </c>
      <c r="R368" s="94">
        <f>IF((M369=""),"",(N368-O368)/(N368+O368)*100)</f>
        <v>6.5693430656934311</v>
      </c>
      <c r="S368" s="96" t="str">
        <f>IF(M369="","",IF(R368&lt;15,IF(P368&gt;155,IF(P368&lt;315,"Pass","Fail"),"Fail"),"Fail"))</f>
        <v>Pass</v>
      </c>
      <c r="T368" s="237">
        <v>1159</v>
      </c>
      <c r="U368" s="237"/>
      <c r="V368" s="301"/>
      <c r="W368" s="143">
        <v>222</v>
      </c>
      <c r="X368" s="136">
        <v>340</v>
      </c>
      <c r="Y368" s="136">
        <v>155</v>
      </c>
      <c r="Z368" s="136">
        <v>315</v>
      </c>
      <c r="AA368" s="148">
        <v>15</v>
      </c>
      <c r="AB368" s="154">
        <v>15</v>
      </c>
    </row>
    <row r="369" spans="1:28" ht="15.75" customHeight="1">
      <c r="A369"/>
      <c r="B369" s="93"/>
      <c r="C369" s="162"/>
      <c r="D369" s="90" t="s">
        <v>100</v>
      </c>
      <c r="E369" s="128">
        <v>7067</v>
      </c>
      <c r="F369" s="128">
        <v>6925</v>
      </c>
      <c r="G369" s="128">
        <v>6869</v>
      </c>
      <c r="H369" s="128">
        <v>6865</v>
      </c>
      <c r="I369" s="128">
        <v>6928</v>
      </c>
      <c r="J369" s="128">
        <v>7036</v>
      </c>
      <c r="K369" s="128">
        <v>6909</v>
      </c>
      <c r="L369" s="128">
        <v>6889</v>
      </c>
      <c r="M369" s="128">
        <v>7007</v>
      </c>
      <c r="N369" s="99"/>
      <c r="O369" s="99"/>
      <c r="P369" s="99"/>
      <c r="Q369" s="99"/>
      <c r="R369" s="100"/>
      <c r="S369" s="101"/>
      <c r="T369" s="241"/>
      <c r="U369" s="234"/>
      <c r="V369" s="238"/>
      <c r="W369" s="138"/>
      <c r="X369" s="135"/>
      <c r="Y369" s="135"/>
      <c r="Z369" s="135"/>
      <c r="AA369" s="135"/>
      <c r="AB369" s="139"/>
    </row>
    <row r="370" spans="1:28" s="180" customFormat="1" ht="26.25" customHeight="1" thickBot="1">
      <c r="A370"/>
      <c r="B370" s="105"/>
      <c r="C370" s="163"/>
      <c r="D370" s="106" t="s">
        <v>120</v>
      </c>
      <c r="E370" s="107">
        <f t="shared" ref="E370:M370" si="116">IF(((E368="")*AND(E369="")),"",(E368-E369)*2)</f>
        <v>280</v>
      </c>
      <c r="F370" s="107">
        <f t="shared" si="116"/>
        <v>262</v>
      </c>
      <c r="G370" s="107">
        <f t="shared" si="116"/>
        <v>256</v>
      </c>
      <c r="H370" s="107">
        <f t="shared" si="116"/>
        <v>260</v>
      </c>
      <c r="I370" s="107">
        <f t="shared" si="116"/>
        <v>284</v>
      </c>
      <c r="J370" s="107">
        <f t="shared" si="116"/>
        <v>290</v>
      </c>
      <c r="K370" s="107">
        <f t="shared" si="116"/>
        <v>260</v>
      </c>
      <c r="L370" s="107">
        <f t="shared" si="116"/>
        <v>264</v>
      </c>
      <c r="M370" s="107">
        <f t="shared" si="116"/>
        <v>292</v>
      </c>
      <c r="N370" s="108"/>
      <c r="O370" s="108"/>
      <c r="P370" s="108"/>
      <c r="Q370" s="108"/>
      <c r="R370" s="109"/>
      <c r="S370" s="110"/>
      <c r="T370" s="284"/>
      <c r="U370" s="283"/>
      <c r="V370" s="286"/>
      <c r="W370" s="155"/>
      <c r="X370" s="156"/>
      <c r="Y370" s="156"/>
      <c r="Z370" s="156"/>
      <c r="AA370" s="156"/>
      <c r="AB370" s="157"/>
    </row>
    <row r="371" spans="1:28" ht="12.75" customHeight="1">
      <c r="A371" s="130">
        <v>42926</v>
      </c>
      <c r="B371" s="121" t="s">
        <v>18</v>
      </c>
      <c r="C371" s="161" t="s">
        <v>119</v>
      </c>
      <c r="D371" s="91" t="s">
        <v>99</v>
      </c>
      <c r="E371" s="13">
        <v>2315.59</v>
      </c>
      <c r="F371" s="13">
        <v>2308.9299999999998</v>
      </c>
      <c r="G371" s="13">
        <v>2316.98</v>
      </c>
      <c r="H371" s="13">
        <v>2324.06</v>
      </c>
      <c r="I371" s="13">
        <v>2360.04</v>
      </c>
      <c r="J371" s="13">
        <v>2320.84</v>
      </c>
      <c r="K371" s="13">
        <v>2307.13</v>
      </c>
      <c r="L371" s="13">
        <v>2335.5300000000002</v>
      </c>
      <c r="M371" s="13">
        <v>2395.0100000000002</v>
      </c>
      <c r="N371" s="99">
        <f>IF((M372=""),"",MAX(E373:M373))</f>
        <v>780.30000000000064</v>
      </c>
      <c r="O371" s="99">
        <f>IF(M372="","",MIN(E373:M373))</f>
        <v>680.13999999999987</v>
      </c>
      <c r="P371" s="99">
        <f>IF((M373=""),"",AVERAGE(E373:M373))</f>
        <v>730.00000000000023</v>
      </c>
      <c r="Q371" s="99">
        <f>IF((M372=""),"",STDEV(E373:M373))</f>
        <v>40.550176325138175</v>
      </c>
      <c r="R371" s="100">
        <f>IF((M372=""),"",(N371-O371)/(N371+O371)*100)</f>
        <v>6.8582071156638227</v>
      </c>
      <c r="S371" s="101" t="str">
        <f>IF(M372="","",IF(R371&lt;10,IF(P371&gt;645,IF(P371&lt;790,"Pass","Fail"),"Fail"),"Fail"))</f>
        <v>Pass</v>
      </c>
      <c r="T371" s="241">
        <v>121</v>
      </c>
      <c r="U371" s="234"/>
      <c r="V371" s="238"/>
      <c r="W371" s="147">
        <v>645</v>
      </c>
      <c r="X371" s="88">
        <v>790</v>
      </c>
      <c r="Y371" s="88">
        <v>670</v>
      </c>
      <c r="Z371" s="88">
        <v>830</v>
      </c>
      <c r="AA371" s="88">
        <v>8.6999999999999993</v>
      </c>
      <c r="AB371" s="148">
        <v>10</v>
      </c>
    </row>
    <row r="372" spans="1:28" ht="15.75" customHeight="1">
      <c r="A372"/>
      <c r="B372" s="93"/>
      <c r="C372" s="162"/>
      <c r="D372" s="90" t="s">
        <v>100</v>
      </c>
      <c r="E372" s="13">
        <v>1929.21</v>
      </c>
      <c r="F372" s="13">
        <v>1957.7</v>
      </c>
      <c r="G372" s="13">
        <v>1976.91</v>
      </c>
      <c r="H372" s="13">
        <v>1974.38</v>
      </c>
      <c r="I372" s="13">
        <v>1976.54</v>
      </c>
      <c r="J372" s="13">
        <v>1936.88</v>
      </c>
      <c r="K372" s="13">
        <v>1958.2</v>
      </c>
      <c r="L372" s="13">
        <v>1984.43</v>
      </c>
      <c r="M372" s="13">
        <v>2004.86</v>
      </c>
      <c r="N372" s="99"/>
      <c r="O372" s="99"/>
      <c r="P372" s="99"/>
      <c r="Q372" s="99"/>
      <c r="R372" s="100"/>
      <c r="S372" s="101"/>
      <c r="T372" s="241"/>
      <c r="U372" s="234"/>
      <c r="V372" s="238"/>
      <c r="W372" s="138"/>
      <c r="X372" s="135"/>
      <c r="Y372" s="135"/>
      <c r="Z372" s="135"/>
      <c r="AA372" s="135"/>
      <c r="AB372" s="139"/>
    </row>
    <row r="373" spans="1:28" ht="25.5" customHeight="1">
      <c r="A373"/>
      <c r="B373" s="93"/>
      <c r="C373" s="162"/>
      <c r="D373" s="90" t="s">
        <v>120</v>
      </c>
      <c r="E373" s="29">
        <f t="shared" ref="E373:M373" si="117">IF(((E371="")*AND(E372="")),"",(E371-E372)*2)</f>
        <v>772.76000000000022</v>
      </c>
      <c r="F373" s="29">
        <f t="shared" si="117"/>
        <v>702.45999999999958</v>
      </c>
      <c r="G373" s="29">
        <f t="shared" si="117"/>
        <v>680.13999999999987</v>
      </c>
      <c r="H373" s="29">
        <f t="shared" si="117"/>
        <v>699.35999999999967</v>
      </c>
      <c r="I373" s="29">
        <f t="shared" si="117"/>
        <v>767</v>
      </c>
      <c r="J373" s="29">
        <f t="shared" si="117"/>
        <v>767.92000000000007</v>
      </c>
      <c r="K373" s="29">
        <f t="shared" si="117"/>
        <v>697.86000000000013</v>
      </c>
      <c r="L373" s="29">
        <f t="shared" si="117"/>
        <v>702.20000000000027</v>
      </c>
      <c r="M373" s="29">
        <f t="shared" si="117"/>
        <v>780.30000000000064</v>
      </c>
      <c r="N373" s="102"/>
      <c r="O373" s="102"/>
      <c r="P373" s="102"/>
      <c r="Q373" s="102"/>
      <c r="R373" s="103"/>
      <c r="S373" s="104"/>
      <c r="T373" s="282"/>
      <c r="U373" s="281"/>
      <c r="V373" s="285"/>
      <c r="W373" s="140"/>
      <c r="X373" s="141"/>
      <c r="Y373" s="141"/>
      <c r="Z373" s="141"/>
      <c r="AA373" s="141"/>
      <c r="AB373" s="142"/>
    </row>
    <row r="374" spans="1:28">
      <c r="A374" s="122">
        <v>42926</v>
      </c>
      <c r="B374" s="93" t="s">
        <v>18</v>
      </c>
      <c r="C374" s="162" t="s">
        <v>121</v>
      </c>
      <c r="D374" s="90" t="s">
        <v>99</v>
      </c>
      <c r="E374" s="13">
        <v>2422.25</v>
      </c>
      <c r="F374" s="13">
        <v>2387.42</v>
      </c>
      <c r="G374" s="13">
        <v>2385.21</v>
      </c>
      <c r="H374" s="13">
        <v>2404.4299999999998</v>
      </c>
      <c r="I374" s="13">
        <v>2460.8000000000002</v>
      </c>
      <c r="J374" s="13">
        <v>2430.38</v>
      </c>
      <c r="K374" s="13">
        <v>2387.92</v>
      </c>
      <c r="L374" s="13">
        <v>2412.17</v>
      </c>
      <c r="M374" s="13">
        <v>2483.9</v>
      </c>
      <c r="N374" s="94">
        <f>IF((M375=""),"",MAX(E376:M376))</f>
        <v>1007.0400000000004</v>
      </c>
      <c r="O374" s="94">
        <f>IF(M375="","",MIN(E376:M376))</f>
        <v>821.70000000000027</v>
      </c>
      <c r="P374" s="94">
        <f>IF((M376=""),"",AVERAGE(E376:M376))</f>
        <v>913.60666666666702</v>
      </c>
      <c r="Q374" s="94">
        <f>IF((M375=""),"",STDEV(E376:M376))</f>
        <v>70.207929751558112</v>
      </c>
      <c r="R374" s="94">
        <f>IF((M375=""),"",(N374-O374)/(N374+O374)*100)</f>
        <v>10.134846943797372</v>
      </c>
      <c r="S374" s="96" t="str">
        <f>IF(M375="","",IF(R374&lt;15,IF(P374&gt;850,IF(P374&lt;970,"Pass","Fail"),"Fail"),"Fail"))</f>
        <v>Pass</v>
      </c>
      <c r="T374" s="237">
        <v>121</v>
      </c>
      <c r="U374" s="254"/>
      <c r="V374" s="295"/>
      <c r="W374" s="153">
        <v>850</v>
      </c>
      <c r="X374" s="153">
        <v>970</v>
      </c>
      <c r="Y374" s="153">
        <v>710</v>
      </c>
      <c r="Z374" s="153">
        <v>910</v>
      </c>
      <c r="AA374" s="153">
        <v>14.5</v>
      </c>
      <c r="AB374" s="154">
        <v>17</v>
      </c>
    </row>
    <row r="375" spans="1:28" ht="15.75" customHeight="1">
      <c r="A375"/>
      <c r="B375" s="93"/>
      <c r="C375" s="162"/>
      <c r="D375" s="90" t="s">
        <v>100</v>
      </c>
      <c r="E375" s="13">
        <v>1924.66</v>
      </c>
      <c r="F375" s="13">
        <v>1954.78</v>
      </c>
      <c r="G375" s="13">
        <v>1974.36</v>
      </c>
      <c r="H375" s="13">
        <v>1971.96</v>
      </c>
      <c r="I375" s="13">
        <v>1972.64</v>
      </c>
      <c r="J375" s="13">
        <v>1926.86</v>
      </c>
      <c r="K375" s="13">
        <v>1953.2</v>
      </c>
      <c r="L375" s="13">
        <v>1981.54</v>
      </c>
      <c r="M375" s="13">
        <v>2003.25</v>
      </c>
      <c r="N375" s="99"/>
      <c r="O375" s="99"/>
      <c r="P375" s="99"/>
      <c r="Q375" s="99"/>
      <c r="R375" s="100"/>
      <c r="S375" s="101"/>
      <c r="T375" s="241"/>
      <c r="U375" s="234"/>
      <c r="V375" s="238"/>
      <c r="W375" s="138"/>
      <c r="X375" s="135"/>
      <c r="Y375" s="135"/>
      <c r="Z375" s="135"/>
      <c r="AA375" s="135"/>
      <c r="AB375" s="139"/>
    </row>
    <row r="376" spans="1:28" s="179" customFormat="1" ht="25.5" customHeight="1">
      <c r="A376"/>
      <c r="B376" s="93"/>
      <c r="C376" s="162"/>
      <c r="D376" s="30" t="s">
        <v>120</v>
      </c>
      <c r="E376" s="29">
        <f t="shared" ref="E376:M376" si="118">IF(((E374="")*AND(E375="")),"",(E374-E375)*2)</f>
        <v>995.17999999999984</v>
      </c>
      <c r="F376" s="29">
        <f t="shared" si="118"/>
        <v>865.2800000000002</v>
      </c>
      <c r="G376" s="29">
        <f t="shared" si="118"/>
        <v>821.70000000000027</v>
      </c>
      <c r="H376" s="29">
        <f t="shared" si="118"/>
        <v>864.9399999999996</v>
      </c>
      <c r="I376" s="29">
        <f t="shared" si="118"/>
        <v>976.32000000000016</v>
      </c>
      <c r="J376" s="29">
        <f t="shared" si="118"/>
        <v>1007.0400000000004</v>
      </c>
      <c r="K376" s="29">
        <f t="shared" si="118"/>
        <v>869.44</v>
      </c>
      <c r="L376" s="29">
        <f t="shared" si="118"/>
        <v>861.26000000000022</v>
      </c>
      <c r="M376" s="29">
        <f t="shared" si="118"/>
        <v>961.30000000000018</v>
      </c>
      <c r="N376" s="102"/>
      <c r="O376" s="102"/>
      <c r="P376" s="102"/>
      <c r="Q376" s="102"/>
      <c r="R376" s="103"/>
      <c r="S376" s="104"/>
      <c r="T376" s="282"/>
      <c r="U376" s="281"/>
      <c r="V376" s="285"/>
      <c r="W376" s="140"/>
      <c r="X376" s="141"/>
      <c r="Y376" s="141"/>
      <c r="Z376" s="141"/>
      <c r="AA376" s="141"/>
      <c r="AB376" s="142"/>
    </row>
    <row r="377" spans="1:28" ht="12.75" customHeight="1">
      <c r="A377" s="130">
        <v>42926</v>
      </c>
      <c r="B377" s="121" t="s">
        <v>18</v>
      </c>
      <c r="C377" s="161" t="s">
        <v>122</v>
      </c>
      <c r="D377" s="91" t="s">
        <v>99</v>
      </c>
      <c r="E377" s="13">
        <v>6386.19</v>
      </c>
      <c r="F377" s="13">
        <v>6316.03</v>
      </c>
      <c r="G377" s="13">
        <v>6284.81</v>
      </c>
      <c r="H377" s="13">
        <v>6253.71</v>
      </c>
      <c r="I377" s="13">
        <v>6234.68</v>
      </c>
      <c r="J377" s="13">
        <v>6346.05</v>
      </c>
      <c r="K377" s="13">
        <v>6295.06</v>
      </c>
      <c r="L377" s="13">
        <v>6280.16</v>
      </c>
      <c r="M377" s="13">
        <v>6321.46</v>
      </c>
      <c r="N377" s="99">
        <f>IF((M378=""),"",MAX(E379:M379))</f>
        <v>568.76000000000022</v>
      </c>
      <c r="O377" s="99">
        <f>IF(M378="","",MIN(E379:M379))</f>
        <v>551.42000000000007</v>
      </c>
      <c r="P377" s="99">
        <f>IF((M379=""),"",AVERAGE(E379:M379))</f>
        <v>563.42666666666685</v>
      </c>
      <c r="Q377" s="99">
        <f>IF((M378=""),"",STDEV(E379:M379))</f>
        <v>5.7306718628792472</v>
      </c>
      <c r="R377" s="99">
        <f>IF((M378=""),"",(N377-O377)/(N377+O377)*100)</f>
        <v>1.5479655055437644</v>
      </c>
      <c r="S377" s="101" t="str">
        <f>IF(M378="","",IF(R377&lt;6.3,IF(P377&gt;490,IF(P377&lt;590,"Pass","Fail"),"Fail"),"Fail"))</f>
        <v>Pass</v>
      </c>
      <c r="T377" s="241">
        <v>121</v>
      </c>
      <c r="U377" s="263"/>
      <c r="V377" s="272"/>
      <c r="W377" s="138">
        <v>490</v>
      </c>
      <c r="X377" s="135">
        <v>590</v>
      </c>
      <c r="Y377" s="135">
        <v>430</v>
      </c>
      <c r="Z377" s="135">
        <v>590</v>
      </c>
      <c r="AA377" s="137">
        <v>6.3</v>
      </c>
      <c r="AB377" s="148">
        <v>6.3</v>
      </c>
    </row>
    <row r="378" spans="1:28" ht="15.75" customHeight="1">
      <c r="A378"/>
      <c r="B378" s="93"/>
      <c r="C378" s="162"/>
      <c r="D378" s="90" t="s">
        <v>100</v>
      </c>
      <c r="E378" s="13">
        <v>6103.61</v>
      </c>
      <c r="F378" s="13">
        <v>6034.75</v>
      </c>
      <c r="G378" s="13">
        <v>6009.1</v>
      </c>
      <c r="H378" s="13">
        <v>5969.66</v>
      </c>
      <c r="I378" s="13">
        <v>5950.65</v>
      </c>
      <c r="J378" s="13">
        <v>6062.4</v>
      </c>
      <c r="K378" s="13">
        <v>6015.52</v>
      </c>
      <c r="L378" s="13">
        <v>5999.96</v>
      </c>
      <c r="M378" s="13">
        <v>6037.08</v>
      </c>
      <c r="N378" s="99"/>
      <c r="O378" s="99"/>
      <c r="P378" s="99"/>
      <c r="Q378" s="99"/>
      <c r="R378" s="100"/>
      <c r="S378" s="101"/>
      <c r="T378" s="241"/>
      <c r="U378" s="234"/>
      <c r="V378" s="238"/>
      <c r="W378" s="138"/>
      <c r="X378" s="135"/>
      <c r="Y378" s="135"/>
      <c r="Z378" s="135"/>
      <c r="AA378" s="135"/>
      <c r="AB378" s="139"/>
    </row>
    <row r="379" spans="1:28" ht="25.5" customHeight="1">
      <c r="A379"/>
      <c r="B379" s="93"/>
      <c r="C379" s="162"/>
      <c r="D379" s="90" t="s">
        <v>120</v>
      </c>
      <c r="E379" s="29">
        <f t="shared" ref="E379:M379" si="119">IF(((E377="")*AND(E378="")),"",(E377-E378)*2)</f>
        <v>565.15999999999985</v>
      </c>
      <c r="F379" s="29">
        <f t="shared" si="119"/>
        <v>562.55999999999949</v>
      </c>
      <c r="G379" s="29">
        <f t="shared" si="119"/>
        <v>551.42000000000007</v>
      </c>
      <c r="H379" s="29">
        <f t="shared" si="119"/>
        <v>568.10000000000036</v>
      </c>
      <c r="I379" s="29">
        <f t="shared" si="119"/>
        <v>568.06000000000131</v>
      </c>
      <c r="J379" s="29">
        <f t="shared" si="119"/>
        <v>567.30000000000109</v>
      </c>
      <c r="K379" s="29">
        <f t="shared" si="119"/>
        <v>559.07999999999993</v>
      </c>
      <c r="L379" s="29">
        <f t="shared" si="119"/>
        <v>560.39999999999964</v>
      </c>
      <c r="M379" s="29">
        <f t="shared" si="119"/>
        <v>568.76000000000022</v>
      </c>
      <c r="N379" s="102"/>
      <c r="O379" s="102"/>
      <c r="P379" s="102"/>
      <c r="Q379" s="102"/>
      <c r="R379" s="103"/>
      <c r="S379" s="104"/>
      <c r="T379" s="282"/>
      <c r="U379" s="281"/>
      <c r="V379" s="285"/>
      <c r="W379" s="140"/>
      <c r="X379" s="141"/>
      <c r="Y379" s="141"/>
      <c r="Z379" s="141"/>
      <c r="AA379" s="141"/>
      <c r="AB379" s="142"/>
    </row>
    <row r="380" spans="1:28" ht="12.75" customHeight="1">
      <c r="A380" s="122">
        <v>42926</v>
      </c>
      <c r="B380" s="93" t="s">
        <v>18</v>
      </c>
      <c r="C380" s="162" t="s">
        <v>123</v>
      </c>
      <c r="D380" s="90" t="s">
        <v>99</v>
      </c>
      <c r="E380" s="13">
        <v>5318.63</v>
      </c>
      <c r="F380" s="13">
        <v>5241.6400000000003</v>
      </c>
      <c r="G380" s="13">
        <v>5279.16</v>
      </c>
      <c r="H380" s="13">
        <v>5274.37</v>
      </c>
      <c r="I380" s="13">
        <v>5391.37</v>
      </c>
      <c r="J380" s="13">
        <v>4947.13</v>
      </c>
      <c r="K380" s="13">
        <v>5219.24</v>
      </c>
      <c r="L380" s="13">
        <v>5235.68</v>
      </c>
      <c r="M380" s="13">
        <v>4844.2</v>
      </c>
      <c r="N380" s="94">
        <f>IF((M381=""),"",MAX(E382:M382))</f>
        <v>273.15999999999985</v>
      </c>
      <c r="O380" s="94">
        <f>IF(M381="","",MIN(E382:M382))</f>
        <v>230.84000000000015</v>
      </c>
      <c r="P380" s="94">
        <f>IF((M382=""),"",AVERAGE(E382:M382))</f>
        <v>253.05777777777763</v>
      </c>
      <c r="Q380" s="94">
        <f>IF((M381=""),"",STDEV(E382:M382))</f>
        <v>15.846086092296169</v>
      </c>
      <c r="R380" s="94">
        <f>IF((M381=""),"",(N380-O380)/(N380+O380)*100)</f>
        <v>8.3968253968253386</v>
      </c>
      <c r="S380" s="96" t="str">
        <f>IF(M381="","",IF(R380&lt;15,IF(P380&gt;155,IF(P380&lt;315,"Pass","Fail"),"Fail"),"Fail"))</f>
        <v>Pass</v>
      </c>
      <c r="T380" s="237">
        <v>121</v>
      </c>
      <c r="U380" s="237"/>
      <c r="V380" s="301"/>
      <c r="W380" s="143">
        <v>222</v>
      </c>
      <c r="X380" s="136">
        <v>340</v>
      </c>
      <c r="Y380" s="136">
        <v>155</v>
      </c>
      <c r="Z380" s="136">
        <v>315</v>
      </c>
      <c r="AA380" s="148">
        <v>15</v>
      </c>
      <c r="AB380" s="154">
        <v>15</v>
      </c>
    </row>
    <row r="381" spans="1:28" ht="15.75" customHeight="1">
      <c r="A381"/>
      <c r="B381" s="93"/>
      <c r="C381" s="162"/>
      <c r="D381" s="90" t="s">
        <v>100</v>
      </c>
      <c r="E381" s="13">
        <v>5182.05</v>
      </c>
      <c r="F381" s="13">
        <v>5117.33</v>
      </c>
      <c r="G381" s="13">
        <v>5163.74</v>
      </c>
      <c r="H381" s="13">
        <v>5154.1000000000004</v>
      </c>
      <c r="I381" s="13">
        <v>5258.13</v>
      </c>
      <c r="J381" s="13">
        <v>4812.17</v>
      </c>
      <c r="K381" s="13">
        <v>5094.22</v>
      </c>
      <c r="L381" s="13">
        <v>5118.51</v>
      </c>
      <c r="M381" s="13">
        <v>4712.41</v>
      </c>
      <c r="N381" s="99"/>
      <c r="O381" s="99"/>
      <c r="P381" s="99"/>
      <c r="Q381" s="99"/>
      <c r="R381" s="100"/>
      <c r="S381" s="101"/>
      <c r="T381" s="241"/>
      <c r="U381" s="234"/>
      <c r="V381" s="238"/>
      <c r="W381" s="138"/>
      <c r="X381" s="135"/>
      <c r="Y381" s="135"/>
      <c r="Z381" s="135"/>
      <c r="AA381" s="135"/>
      <c r="AB381" s="139"/>
    </row>
    <row r="382" spans="1:28" s="180" customFormat="1" ht="26.25" customHeight="1" thickBot="1">
      <c r="A382"/>
      <c r="B382" s="105"/>
      <c r="C382" s="163"/>
      <c r="D382" s="106" t="s">
        <v>120</v>
      </c>
      <c r="E382" s="107">
        <f t="shared" ref="E382:M382" si="120">IF(((E380="")*AND(E381="")),"",(E380-E381)*2)</f>
        <v>273.15999999999985</v>
      </c>
      <c r="F382" s="107">
        <f t="shared" si="120"/>
        <v>248.6200000000008</v>
      </c>
      <c r="G382" s="107">
        <f t="shared" si="120"/>
        <v>230.84000000000015</v>
      </c>
      <c r="H382" s="107">
        <f t="shared" si="120"/>
        <v>240.53999999999905</v>
      </c>
      <c r="I382" s="107">
        <f t="shared" si="120"/>
        <v>266.47999999999956</v>
      </c>
      <c r="J382" s="107">
        <f t="shared" si="120"/>
        <v>269.92000000000007</v>
      </c>
      <c r="K382" s="107">
        <f t="shared" si="120"/>
        <v>250.03999999999905</v>
      </c>
      <c r="L382" s="107">
        <f t="shared" si="120"/>
        <v>234.34000000000015</v>
      </c>
      <c r="M382" s="107">
        <f t="shared" si="120"/>
        <v>263.57999999999993</v>
      </c>
      <c r="N382" s="108"/>
      <c r="O382" s="108"/>
      <c r="P382" s="108"/>
      <c r="Q382" s="108"/>
      <c r="R382" s="109"/>
      <c r="S382" s="110"/>
      <c r="T382" s="284"/>
      <c r="U382" s="283"/>
      <c r="V382" s="286"/>
      <c r="W382" s="155"/>
      <c r="X382" s="156"/>
      <c r="Y382" s="156"/>
      <c r="Z382" s="156"/>
      <c r="AA382" s="156"/>
      <c r="AB382" s="157"/>
    </row>
    <row r="383" spans="1:28" ht="12.75" customHeight="1">
      <c r="A383" s="130">
        <v>42933</v>
      </c>
      <c r="B383" s="121" t="s">
        <v>18</v>
      </c>
      <c r="C383" s="161" t="s">
        <v>119</v>
      </c>
      <c r="D383" s="91" t="s">
        <v>99</v>
      </c>
      <c r="E383" s="13">
        <v>1926.88</v>
      </c>
      <c r="F383" s="13">
        <v>1956.42</v>
      </c>
      <c r="G383" s="13">
        <v>1975.26</v>
      </c>
      <c r="H383" s="13">
        <v>1971.19</v>
      </c>
      <c r="I383" s="13">
        <v>1975.08</v>
      </c>
      <c r="J383" s="13">
        <v>1934.95</v>
      </c>
      <c r="K383" s="13">
        <v>1955.73</v>
      </c>
      <c r="L383" s="13">
        <v>1981.06</v>
      </c>
      <c r="M383" s="13">
        <v>2001.87</v>
      </c>
      <c r="N383" s="99">
        <f>IF((M384=""),"",MAX(E385:M385))</f>
        <v>757.88000000000011</v>
      </c>
      <c r="O383" s="99">
        <f>IF(M384="","",MIN(E385:M385))</f>
        <v>660.59999999999991</v>
      </c>
      <c r="P383" s="99">
        <f>IF((M385=""),"",AVERAGE(E385:M385))</f>
        <v>707.87111111111108</v>
      </c>
      <c r="Q383" s="99">
        <f>IF((M384=""),"",STDEV(E385:M385))</f>
        <v>38.597361452713123</v>
      </c>
      <c r="R383" s="100">
        <f>IF((M384=""),"",(N383-O383)/(N383+O383)*100)</f>
        <v>6.8580452315154385</v>
      </c>
      <c r="S383" s="101" t="str">
        <f>IF(M384="","",IF(R383&lt;10,IF(P383&gt;645,IF(P383&lt;790,"Pass","Fail"),"Fail"),"Fail"))</f>
        <v>Pass</v>
      </c>
      <c r="T383" s="241">
        <v>1335</v>
      </c>
      <c r="U383" s="234"/>
      <c r="V383" s="238"/>
      <c r="W383" s="147">
        <v>645</v>
      </c>
      <c r="X383" s="88">
        <v>790</v>
      </c>
      <c r="Y383" s="88">
        <v>670</v>
      </c>
      <c r="Z383" s="88">
        <v>830</v>
      </c>
      <c r="AA383" s="88">
        <v>8.6999999999999993</v>
      </c>
      <c r="AB383" s="148">
        <v>10</v>
      </c>
    </row>
    <row r="384" spans="1:28" ht="15.75" customHeight="1">
      <c r="A384"/>
      <c r="B384" s="93"/>
      <c r="C384" s="162"/>
      <c r="D384" s="90" t="s">
        <v>100</v>
      </c>
      <c r="E384" s="13">
        <v>1552.41</v>
      </c>
      <c r="F384" s="13">
        <v>1616.44</v>
      </c>
      <c r="G384" s="13">
        <v>1644.96</v>
      </c>
      <c r="H384" s="13">
        <v>1631.35</v>
      </c>
      <c r="I384" s="13">
        <v>1601.91</v>
      </c>
      <c r="J384" s="13">
        <v>1556.01</v>
      </c>
      <c r="K384" s="13">
        <v>1613.52</v>
      </c>
      <c r="L384" s="13">
        <v>1643.17</v>
      </c>
      <c r="M384" s="13">
        <v>1633.25</v>
      </c>
      <c r="N384" s="99"/>
      <c r="O384" s="99"/>
      <c r="P384" s="99"/>
      <c r="Q384" s="99"/>
      <c r="R384" s="100"/>
      <c r="S384" s="101"/>
      <c r="T384" s="241"/>
      <c r="U384" s="234"/>
      <c r="V384" s="238"/>
      <c r="W384" s="138"/>
      <c r="X384" s="135"/>
      <c r="Y384" s="135"/>
      <c r="Z384" s="135"/>
      <c r="AA384" s="135"/>
      <c r="AB384" s="139"/>
    </row>
    <row r="385" spans="1:28" ht="25.5" customHeight="1">
      <c r="A385"/>
      <c r="B385" s="93"/>
      <c r="C385" s="162"/>
      <c r="D385" s="90" t="s">
        <v>120</v>
      </c>
      <c r="E385" s="29">
        <f t="shared" ref="E385:M385" si="121">IF(((E383="")*AND(E384="")),"",(E383-E384)*2)</f>
        <v>748.94</v>
      </c>
      <c r="F385" s="29">
        <f t="shared" si="121"/>
        <v>679.96</v>
      </c>
      <c r="G385" s="29">
        <f t="shared" si="121"/>
        <v>660.59999999999991</v>
      </c>
      <c r="H385" s="29">
        <f t="shared" si="121"/>
        <v>679.68000000000029</v>
      </c>
      <c r="I385" s="29">
        <f t="shared" si="121"/>
        <v>746.33999999999969</v>
      </c>
      <c r="J385" s="29">
        <f t="shared" si="121"/>
        <v>757.88000000000011</v>
      </c>
      <c r="K385" s="29">
        <f t="shared" si="121"/>
        <v>684.42000000000007</v>
      </c>
      <c r="L385" s="29">
        <f t="shared" si="121"/>
        <v>675.77999999999975</v>
      </c>
      <c r="M385" s="29">
        <f t="shared" si="121"/>
        <v>737.23999999999978</v>
      </c>
      <c r="N385" s="102"/>
      <c r="O385" s="102"/>
      <c r="P385" s="102"/>
      <c r="Q385" s="102"/>
      <c r="R385" s="103"/>
      <c r="S385" s="104"/>
      <c r="T385" s="282"/>
      <c r="U385" s="281"/>
      <c r="V385" s="285"/>
      <c r="W385" s="140"/>
      <c r="X385" s="141"/>
      <c r="Y385" s="141"/>
      <c r="Z385" s="141"/>
      <c r="AA385" s="141"/>
      <c r="AB385" s="142"/>
    </row>
    <row r="386" spans="1:28">
      <c r="A386" s="122">
        <v>42933</v>
      </c>
      <c r="B386" s="93" t="s">
        <v>18</v>
      </c>
      <c r="C386" s="162" t="s">
        <v>121</v>
      </c>
      <c r="D386" s="90" t="s">
        <v>99</v>
      </c>
      <c r="E386" s="13">
        <v>2318.0700000000002</v>
      </c>
      <c r="F386" s="13">
        <v>2316.7800000000002</v>
      </c>
      <c r="G386" s="13">
        <v>2327.69</v>
      </c>
      <c r="H386" s="13">
        <v>2336.7600000000002</v>
      </c>
      <c r="I386" s="13">
        <v>2368.79</v>
      </c>
      <c r="J386" s="13">
        <v>2329.85</v>
      </c>
      <c r="K386" s="13">
        <v>2316.54</v>
      </c>
      <c r="L386" s="13">
        <v>2348.85</v>
      </c>
      <c r="M386" s="13">
        <v>2404.61</v>
      </c>
      <c r="N386" s="94">
        <f>IF((M387=""),"",MAX(E388:M388))</f>
        <v>982.17999999999984</v>
      </c>
      <c r="O386" s="94">
        <f>IF(M387="","",MIN(E388:M388))</f>
        <v>808.72000000000025</v>
      </c>
      <c r="P386" s="94">
        <f>IF((M388=""),"",AVERAGE(E388:M388))</f>
        <v>899.62888888888904</v>
      </c>
      <c r="Q386" s="94">
        <f>IF((M387=""),"",STDEV(E388:M388))</f>
        <v>68.821023031563698</v>
      </c>
      <c r="R386" s="94">
        <f>IF((M387=""),"",(N386-O386)/(N386+O386)*100)</f>
        <v>9.6856329219945039</v>
      </c>
      <c r="S386" s="96" t="str">
        <f>IF(M387="","",IF(R386&lt;15,IF(P386&gt;850,IF(P386&lt;970,"Pass","Fail"),"Fail"),"Fail"))</f>
        <v>Pass</v>
      </c>
      <c r="T386" s="237">
        <v>1335</v>
      </c>
      <c r="U386" s="254"/>
      <c r="V386" s="295"/>
      <c r="W386" s="153">
        <v>850</v>
      </c>
      <c r="X386" s="153">
        <v>970</v>
      </c>
      <c r="Y386" s="153">
        <v>710</v>
      </c>
      <c r="Z386" s="153">
        <v>910</v>
      </c>
      <c r="AA386" s="153">
        <v>14.5</v>
      </c>
      <c r="AB386" s="154">
        <v>17</v>
      </c>
    </row>
    <row r="387" spans="1:28" ht="15.75" customHeight="1">
      <c r="A387"/>
      <c r="B387" s="93"/>
      <c r="C387" s="162"/>
      <c r="D387" s="90" t="s">
        <v>100</v>
      </c>
      <c r="E387" s="13">
        <v>1827.4</v>
      </c>
      <c r="F387" s="13">
        <v>1891.51</v>
      </c>
      <c r="G387" s="13">
        <v>1923.33</v>
      </c>
      <c r="H387" s="13">
        <v>1910.95</v>
      </c>
      <c r="I387" s="13">
        <v>1891.52</v>
      </c>
      <c r="J387" s="13">
        <v>1838.76</v>
      </c>
      <c r="K387" s="13">
        <v>1891</v>
      </c>
      <c r="L387" s="13">
        <v>1921.84</v>
      </c>
      <c r="M387" s="13">
        <v>1923.3</v>
      </c>
      <c r="N387" s="99"/>
      <c r="O387" s="99"/>
      <c r="P387" s="99"/>
      <c r="Q387" s="99"/>
      <c r="R387" s="100"/>
      <c r="S387" s="101"/>
      <c r="T387" s="241"/>
      <c r="U387" s="234"/>
      <c r="V387" s="238"/>
      <c r="W387" s="138"/>
      <c r="X387" s="135"/>
      <c r="Y387" s="135"/>
      <c r="Z387" s="135"/>
      <c r="AA387" s="135"/>
      <c r="AB387" s="139"/>
    </row>
    <row r="388" spans="1:28" s="179" customFormat="1" ht="25.5" customHeight="1">
      <c r="A388"/>
      <c r="B388" s="93"/>
      <c r="C388" s="162"/>
      <c r="D388" s="30" t="s">
        <v>120</v>
      </c>
      <c r="E388" s="29">
        <f t="shared" ref="E388:M388" si="122">IF(((E386="")*AND(E387="")),"",(E386-E387)*2)</f>
        <v>981.34000000000015</v>
      </c>
      <c r="F388" s="29">
        <f t="shared" si="122"/>
        <v>850.54000000000042</v>
      </c>
      <c r="G388" s="29">
        <f t="shared" si="122"/>
        <v>808.72000000000025</v>
      </c>
      <c r="H388" s="29">
        <f t="shared" si="122"/>
        <v>851.62000000000035</v>
      </c>
      <c r="I388" s="29">
        <f t="shared" si="122"/>
        <v>954.54</v>
      </c>
      <c r="J388" s="29">
        <f t="shared" si="122"/>
        <v>982.17999999999984</v>
      </c>
      <c r="K388" s="29">
        <f t="shared" si="122"/>
        <v>851.07999999999993</v>
      </c>
      <c r="L388" s="29">
        <f t="shared" si="122"/>
        <v>854.02</v>
      </c>
      <c r="M388" s="29">
        <f t="shared" si="122"/>
        <v>962.62000000000035</v>
      </c>
      <c r="N388" s="102"/>
      <c r="O388" s="102"/>
      <c r="P388" s="102"/>
      <c r="Q388" s="102"/>
      <c r="R388" s="103"/>
      <c r="S388" s="104"/>
      <c r="T388" s="282"/>
      <c r="U388" s="281"/>
      <c r="V388" s="285"/>
      <c r="W388" s="140"/>
      <c r="X388" s="141"/>
      <c r="Y388" s="141"/>
      <c r="Z388" s="141"/>
      <c r="AA388" s="141"/>
      <c r="AB388" s="142"/>
    </row>
    <row r="389" spans="1:28" ht="12.75" customHeight="1">
      <c r="A389" s="130">
        <v>42933</v>
      </c>
      <c r="B389" s="121" t="s">
        <v>18</v>
      </c>
      <c r="C389" s="161" t="s">
        <v>122</v>
      </c>
      <c r="D389" s="91" t="s">
        <v>99</v>
      </c>
      <c r="E389" s="13">
        <v>6116.43</v>
      </c>
      <c r="F389" s="13">
        <v>6049.56</v>
      </c>
      <c r="G389" s="13">
        <v>6022.73</v>
      </c>
      <c r="H389" s="13">
        <v>5984.18</v>
      </c>
      <c r="I389" s="13">
        <v>5964.09</v>
      </c>
      <c r="J389" s="13">
        <v>6075.76</v>
      </c>
      <c r="K389" s="13">
        <v>6029.37</v>
      </c>
      <c r="L389" s="13">
        <v>6012.83</v>
      </c>
      <c r="M389" s="13">
        <v>6046.87</v>
      </c>
      <c r="N389" s="99">
        <f>IF((M390=""),"",MAX(E391:M391))</f>
        <v>576.64000000000124</v>
      </c>
      <c r="O389" s="99">
        <f>IF(M390="","",MIN(E391:M391))</f>
        <v>547.05999999999949</v>
      </c>
      <c r="P389" s="99">
        <f>IF((M391=""),"",AVERAGE(E391:M391))</f>
        <v>559.70888888888896</v>
      </c>
      <c r="Q389" s="99">
        <f>IF((M390=""),"",STDEV(E391:M391))</f>
        <v>8.5895524395123584</v>
      </c>
      <c r="R389" s="99">
        <f>IF((M390=""),"",(N389-O389)/(N389+O389)*100)</f>
        <v>2.6323751891075666</v>
      </c>
      <c r="S389" s="101" t="str">
        <f>IF(M390="","",IF(R389&lt;6.3,IF(P389&gt;490,IF(P389&lt;590,"Pass","Fail"),"Fail"),"Fail"))</f>
        <v>Pass</v>
      </c>
      <c r="T389" s="241">
        <v>1335</v>
      </c>
      <c r="U389" s="263"/>
      <c r="V389" s="272"/>
      <c r="W389" s="116">
        <v>490</v>
      </c>
      <c r="X389" s="116">
        <v>590</v>
      </c>
      <c r="Y389" s="116">
        <v>430</v>
      </c>
      <c r="Z389" s="116">
        <v>590</v>
      </c>
      <c r="AA389" s="137">
        <v>6.3</v>
      </c>
      <c r="AB389" s="148">
        <v>6.3</v>
      </c>
    </row>
    <row r="390" spans="1:28" ht="15.75" customHeight="1">
      <c r="A390"/>
      <c r="B390" s="93"/>
      <c r="C390" s="162"/>
      <c r="D390" s="90" t="s">
        <v>100</v>
      </c>
      <c r="E390" s="13">
        <v>5832.55</v>
      </c>
      <c r="F390" s="13">
        <v>5769.68</v>
      </c>
      <c r="G390" s="13">
        <v>5749.2</v>
      </c>
      <c r="H390" s="13">
        <v>5706.74</v>
      </c>
      <c r="I390" s="13">
        <v>5683.78</v>
      </c>
      <c r="J390" s="13">
        <v>5787.44</v>
      </c>
      <c r="K390" s="13">
        <v>5748.79</v>
      </c>
      <c r="L390" s="13">
        <v>5736.1</v>
      </c>
      <c r="M390" s="13">
        <v>5768.85</v>
      </c>
      <c r="N390" s="99"/>
      <c r="O390" s="99"/>
      <c r="P390" s="99"/>
      <c r="Q390" s="99"/>
      <c r="R390" s="100"/>
      <c r="S390" s="101"/>
      <c r="T390" s="241"/>
      <c r="U390" s="234"/>
      <c r="V390" s="238"/>
      <c r="W390" s="116"/>
      <c r="X390" s="116"/>
      <c r="Y390" s="116"/>
      <c r="Z390" s="116"/>
      <c r="AA390" s="116"/>
      <c r="AB390" s="139"/>
    </row>
    <row r="391" spans="1:28" ht="25.5" customHeight="1">
      <c r="A391"/>
      <c r="B391" s="93"/>
      <c r="C391" s="162"/>
      <c r="D391" s="90" t="s">
        <v>120</v>
      </c>
      <c r="E391" s="29">
        <f t="shared" ref="E391:M391" si="123">IF(((E389="")*AND(E390="")),"",(E389-E390)*2)</f>
        <v>567.76000000000022</v>
      </c>
      <c r="F391" s="29">
        <f t="shared" si="123"/>
        <v>559.76000000000022</v>
      </c>
      <c r="G391" s="29">
        <f t="shared" si="123"/>
        <v>547.05999999999949</v>
      </c>
      <c r="H391" s="29">
        <f t="shared" si="123"/>
        <v>554.88000000000102</v>
      </c>
      <c r="I391" s="29">
        <f t="shared" si="123"/>
        <v>560.6200000000008</v>
      </c>
      <c r="J391" s="29">
        <f t="shared" si="123"/>
        <v>576.64000000000124</v>
      </c>
      <c r="K391" s="29">
        <f t="shared" si="123"/>
        <v>561.15999999999985</v>
      </c>
      <c r="L391" s="29">
        <f t="shared" si="123"/>
        <v>553.45999999999913</v>
      </c>
      <c r="M391" s="29">
        <f t="shared" si="123"/>
        <v>556.03999999999905</v>
      </c>
      <c r="N391" s="102"/>
      <c r="O391" s="102"/>
      <c r="P391" s="102"/>
      <c r="Q391" s="102"/>
      <c r="R391" s="103"/>
      <c r="S391" s="104"/>
      <c r="T391" s="282"/>
      <c r="U391" s="281"/>
      <c r="V391" s="285"/>
      <c r="W391" s="116"/>
      <c r="X391" s="116"/>
      <c r="Y391" s="116"/>
      <c r="Z391" s="116"/>
      <c r="AA391" s="116"/>
      <c r="AB391" s="139"/>
    </row>
    <row r="392" spans="1:28" ht="12.75" customHeight="1">
      <c r="A392" s="122">
        <v>42933</v>
      </c>
      <c r="B392" s="93" t="s">
        <v>18</v>
      </c>
      <c r="C392" s="162" t="s">
        <v>123</v>
      </c>
      <c r="D392" s="90" t="s">
        <v>99</v>
      </c>
      <c r="E392" s="13">
        <v>5185.74</v>
      </c>
      <c r="F392" s="13">
        <v>5120.76</v>
      </c>
      <c r="G392" s="13">
        <v>5168.05</v>
      </c>
      <c r="H392" s="13">
        <v>5159.78</v>
      </c>
      <c r="I392" s="13">
        <v>5267.9</v>
      </c>
      <c r="J392" s="13">
        <v>4816.46</v>
      </c>
      <c r="K392" s="13">
        <v>5097.1499999999996</v>
      </c>
      <c r="L392" s="13">
        <v>5119.12</v>
      </c>
      <c r="M392" s="13">
        <v>4715.6000000000004</v>
      </c>
      <c r="N392" s="94">
        <f>IF((M393=""),"",MAX(E394:M394))</f>
        <v>283.31999999999971</v>
      </c>
      <c r="O392" s="94">
        <f>IF(M393="","",MIN(E394:M394))</f>
        <v>239.27999999999884</v>
      </c>
      <c r="P392" s="94">
        <f>IF((M394=""),"",AVERAGE(E394:M394))</f>
        <v>258.59555555555539</v>
      </c>
      <c r="Q392" s="94">
        <f>IF((M393=""),"",STDEV(E394:M394))</f>
        <v>14.025294213590765</v>
      </c>
      <c r="R392" s="94">
        <f>IF((M393=""),"",(N392-O392)/(N392+O392)*100)</f>
        <v>8.4270952927671257</v>
      </c>
      <c r="S392" s="96" t="str">
        <f>IF(M393="","",IF(R392&lt;15,IF(P392&gt;155,IF(P392&lt;315,"Pass","Fail"),"Fail"),"Fail"))</f>
        <v>Pass</v>
      </c>
      <c r="T392" s="237">
        <v>1335</v>
      </c>
      <c r="U392" s="237"/>
      <c r="V392" s="301"/>
      <c r="W392" s="62">
        <v>222</v>
      </c>
      <c r="X392" s="62">
        <v>340</v>
      </c>
      <c r="Y392" s="62">
        <v>155</v>
      </c>
      <c r="Z392" s="62">
        <v>315</v>
      </c>
      <c r="AA392" s="148">
        <v>15</v>
      </c>
      <c r="AB392" s="139">
        <v>15</v>
      </c>
    </row>
    <row r="393" spans="1:28" ht="15.75" customHeight="1">
      <c r="A393"/>
      <c r="B393" s="93"/>
      <c r="C393" s="162"/>
      <c r="D393" s="90" t="s">
        <v>100</v>
      </c>
      <c r="E393" s="13">
        <v>5049.26</v>
      </c>
      <c r="F393" s="13">
        <v>4995.76</v>
      </c>
      <c r="G393" s="13">
        <v>5042.9399999999996</v>
      </c>
      <c r="H393" s="13">
        <v>5034.26</v>
      </c>
      <c r="I393" s="13">
        <v>5126.24</v>
      </c>
      <c r="J393" s="13">
        <v>4683.3999999999996</v>
      </c>
      <c r="K393" s="13">
        <v>4977.51</v>
      </c>
      <c r="L393" s="13">
        <v>4994.41</v>
      </c>
      <c r="M393" s="13">
        <v>4583.1000000000004</v>
      </c>
      <c r="N393" s="99"/>
      <c r="O393" s="99"/>
      <c r="P393" s="99"/>
      <c r="Q393" s="99"/>
      <c r="R393" s="100"/>
      <c r="S393" s="101"/>
      <c r="T393" s="241"/>
      <c r="U393" s="234"/>
      <c r="V393" s="238"/>
      <c r="W393" s="116"/>
      <c r="X393" s="116"/>
      <c r="Y393" s="116"/>
      <c r="Z393" s="116"/>
      <c r="AA393" s="116"/>
      <c r="AB393" s="139"/>
    </row>
    <row r="394" spans="1:28" s="180" customFormat="1" ht="26.25" customHeight="1" thickBot="1">
      <c r="A394"/>
      <c r="B394" s="105"/>
      <c r="C394" s="163"/>
      <c r="D394" s="106" t="s">
        <v>120</v>
      </c>
      <c r="E394" s="107">
        <f t="shared" ref="E394:M394" si="124">IF(((E392="")*AND(E393="")),"",(E392-E393)*2)</f>
        <v>272.95999999999913</v>
      </c>
      <c r="F394" s="107">
        <f t="shared" si="124"/>
        <v>250</v>
      </c>
      <c r="G394" s="107">
        <f t="shared" si="124"/>
        <v>250.22000000000116</v>
      </c>
      <c r="H394" s="107">
        <f t="shared" si="124"/>
        <v>251.03999999999905</v>
      </c>
      <c r="I394" s="107">
        <f t="shared" si="124"/>
        <v>283.31999999999971</v>
      </c>
      <c r="J394" s="107">
        <f t="shared" si="124"/>
        <v>266.1200000000008</v>
      </c>
      <c r="K394" s="107">
        <f t="shared" si="124"/>
        <v>239.27999999999884</v>
      </c>
      <c r="L394" s="107">
        <f t="shared" si="124"/>
        <v>249.42000000000007</v>
      </c>
      <c r="M394" s="107">
        <f t="shared" si="124"/>
        <v>265</v>
      </c>
      <c r="N394" s="108"/>
      <c r="O394" s="108"/>
      <c r="P394" s="108"/>
      <c r="Q394" s="108"/>
      <c r="R394" s="109"/>
      <c r="S394" s="110"/>
      <c r="T394" s="284"/>
      <c r="U394" s="283"/>
      <c r="V394" s="286"/>
      <c r="W394" s="156"/>
      <c r="X394" s="156"/>
      <c r="Y394" s="156"/>
      <c r="Z394" s="156"/>
      <c r="AA394" s="156"/>
      <c r="AB394" s="157"/>
    </row>
    <row r="395" spans="1:28" ht="12.75" customHeight="1">
      <c r="A395" s="130">
        <v>42940</v>
      </c>
      <c r="B395" s="121" t="s">
        <v>18</v>
      </c>
      <c r="C395" s="161" t="s">
        <v>119</v>
      </c>
      <c r="D395" s="91" t="s">
        <v>99</v>
      </c>
      <c r="E395" s="13">
        <v>1550.47</v>
      </c>
      <c r="F395" s="13">
        <v>1614.08</v>
      </c>
      <c r="G395" s="13">
        <v>1642.79</v>
      </c>
      <c r="H395" s="13">
        <v>1628.95</v>
      </c>
      <c r="I395" s="13">
        <v>1600.52</v>
      </c>
      <c r="J395" s="13">
        <v>1554.52</v>
      </c>
      <c r="K395" s="13">
        <v>1611.33</v>
      </c>
      <c r="L395" s="13">
        <v>1640.44</v>
      </c>
      <c r="M395" s="13">
        <v>1629.7</v>
      </c>
      <c r="N395" s="99">
        <f>IF((M396=""),"",MAX(E397:M397))</f>
        <v>778.09999999999991</v>
      </c>
      <c r="O395" s="99">
        <f>IF(M396="","",MIN(E397:M397))</f>
        <v>681.92000000000007</v>
      </c>
      <c r="P395" s="99">
        <f>IF((M397=""),"",AVERAGE(E397:M397))</f>
        <v>732.5622222222222</v>
      </c>
      <c r="Q395" s="99">
        <f>IF((M396=""),"",STDEV(E397:M397))</f>
        <v>39.401890112588184</v>
      </c>
      <c r="R395" s="100">
        <f>IF((M396=""),"",(N395-O395)/(N395+O395)*100)</f>
        <v>6.5875809920411932</v>
      </c>
      <c r="S395" s="101" t="str">
        <f>IF(M396="","",IF(R395&lt;10,IF(P395&gt;645,IF(P395&lt;790,"Pass","Fail"),"Fail"),"Fail"))</f>
        <v>Pass</v>
      </c>
      <c r="T395" s="241">
        <v>1159</v>
      </c>
      <c r="U395" s="234"/>
      <c r="V395" s="238"/>
      <c r="W395" s="147">
        <v>645</v>
      </c>
      <c r="X395" s="88">
        <v>790</v>
      </c>
      <c r="Y395" s="88">
        <v>670</v>
      </c>
      <c r="Z395" s="88">
        <v>830</v>
      </c>
      <c r="AA395" s="88">
        <v>8.6999999999999993</v>
      </c>
      <c r="AB395" s="148">
        <v>10</v>
      </c>
    </row>
    <row r="396" spans="1:28" ht="15.75" customHeight="1">
      <c r="A396"/>
      <c r="B396" s="93"/>
      <c r="C396" s="162"/>
      <c r="D396" s="90" t="s">
        <v>100</v>
      </c>
      <c r="E396" s="13">
        <v>1161.42</v>
      </c>
      <c r="F396" s="13">
        <v>1262.18</v>
      </c>
      <c r="G396" s="13">
        <v>1301.83</v>
      </c>
      <c r="H396" s="13">
        <v>1276.23</v>
      </c>
      <c r="I396" s="13">
        <v>1215.9000000000001</v>
      </c>
      <c r="J396" s="13">
        <v>1165.7</v>
      </c>
      <c r="K396" s="13">
        <v>1259.79</v>
      </c>
      <c r="L396" s="13">
        <v>1287.53</v>
      </c>
      <c r="M396" s="13">
        <v>1245.69</v>
      </c>
      <c r="N396" s="99"/>
      <c r="O396" s="99"/>
      <c r="P396" s="99"/>
      <c r="Q396" s="99"/>
      <c r="R396" s="100"/>
      <c r="S396" s="101"/>
      <c r="T396" s="241"/>
      <c r="U396" s="234"/>
      <c r="V396" s="238"/>
      <c r="W396" s="138"/>
      <c r="X396" s="135"/>
      <c r="Y396" s="135"/>
      <c r="Z396" s="135"/>
      <c r="AA396" s="135"/>
      <c r="AB396" s="139"/>
    </row>
    <row r="397" spans="1:28" ht="25.5" customHeight="1">
      <c r="A397"/>
      <c r="B397" s="93"/>
      <c r="C397" s="162"/>
      <c r="D397" s="90" t="s">
        <v>120</v>
      </c>
      <c r="E397" s="29">
        <f t="shared" ref="E397:M397" si="125">IF(((E395="")*AND(E396="")),"",(E395-E396)*2)</f>
        <v>778.09999999999991</v>
      </c>
      <c r="F397" s="29">
        <f t="shared" si="125"/>
        <v>703.79999999999973</v>
      </c>
      <c r="G397" s="29">
        <f t="shared" si="125"/>
        <v>681.92000000000007</v>
      </c>
      <c r="H397" s="29">
        <f t="shared" si="125"/>
        <v>705.44</v>
      </c>
      <c r="I397" s="29">
        <f t="shared" si="125"/>
        <v>769.23999999999978</v>
      </c>
      <c r="J397" s="29">
        <f t="shared" si="125"/>
        <v>777.63999999999987</v>
      </c>
      <c r="K397" s="29">
        <f t="shared" si="125"/>
        <v>703.07999999999993</v>
      </c>
      <c r="L397" s="29">
        <f t="shared" si="125"/>
        <v>705.82000000000016</v>
      </c>
      <c r="M397" s="29">
        <f t="shared" si="125"/>
        <v>768.02</v>
      </c>
      <c r="N397" s="102"/>
      <c r="O397" s="102"/>
      <c r="P397" s="102"/>
      <c r="Q397" s="102"/>
      <c r="R397" s="103"/>
      <c r="S397" s="104"/>
      <c r="T397" s="282"/>
      <c r="U397" s="281"/>
      <c r="V397" s="285"/>
      <c r="W397" s="140"/>
      <c r="X397" s="141"/>
      <c r="Y397" s="141"/>
      <c r="Z397" s="141"/>
      <c r="AA397" s="141"/>
      <c r="AB397" s="142"/>
    </row>
    <row r="398" spans="1:28">
      <c r="A398" s="122">
        <v>42940</v>
      </c>
      <c r="B398" s="93" t="s">
        <v>18</v>
      </c>
      <c r="C398" s="162" t="s">
        <v>121</v>
      </c>
      <c r="D398" s="90" t="s">
        <v>99</v>
      </c>
      <c r="E398" s="13">
        <v>1822.91</v>
      </c>
      <c r="F398" s="13">
        <v>1885.75</v>
      </c>
      <c r="G398" s="13">
        <v>1918.59</v>
      </c>
      <c r="H398" s="13">
        <v>1906.57</v>
      </c>
      <c r="I398" s="13">
        <v>1887.06</v>
      </c>
      <c r="J398" s="13">
        <v>1833.78</v>
      </c>
      <c r="K398" s="13">
        <v>1885.09</v>
      </c>
      <c r="L398" s="13">
        <v>1918.69</v>
      </c>
      <c r="M398" s="13">
        <v>1920</v>
      </c>
      <c r="N398" s="94">
        <f>IF((M399=""),"",MAX(E400:M400))</f>
        <v>978.84000000000015</v>
      </c>
      <c r="O398" s="94">
        <f>IF(M399="","",MIN(E400:M400))</f>
        <v>791.07999999999993</v>
      </c>
      <c r="P398" s="94">
        <f>IF((M400=""),"",AVERAGE(E400:M400))</f>
        <v>884.98666666666668</v>
      </c>
      <c r="Q398" s="94">
        <f>IF((M399=""),"",STDEV(E400:M400))</f>
        <v>71.60102303738303</v>
      </c>
      <c r="R398" s="94">
        <f>IF((M399=""),"",(N398-O398)/(N398+O398)*100)</f>
        <v>10.608389079732429</v>
      </c>
      <c r="S398" s="96" t="str">
        <f>IF(M399="","",IF(R398&lt;15,IF(P398&gt;850,IF(P398&lt;970,"Pass","Fail"),"Fail"),"Fail"))</f>
        <v>Pass</v>
      </c>
      <c r="T398" s="237">
        <v>1159</v>
      </c>
      <c r="U398" s="254"/>
      <c r="V398" s="295"/>
      <c r="W398" s="153">
        <v>850</v>
      </c>
      <c r="X398" s="153">
        <v>970</v>
      </c>
      <c r="Y398" s="153">
        <v>710</v>
      </c>
      <c r="Z398" s="153">
        <v>910</v>
      </c>
      <c r="AA398" s="153">
        <v>14.5</v>
      </c>
      <c r="AB398" s="154">
        <v>17</v>
      </c>
    </row>
    <row r="399" spans="1:28" ht="15.75" customHeight="1">
      <c r="A399"/>
      <c r="B399" s="93"/>
      <c r="C399" s="162"/>
      <c r="D399" s="90" t="s">
        <v>100</v>
      </c>
      <c r="E399" s="13">
        <v>1333.49</v>
      </c>
      <c r="F399" s="13">
        <v>1467.4</v>
      </c>
      <c r="G399" s="13">
        <v>1523.05</v>
      </c>
      <c r="H399" s="13">
        <v>1489.55</v>
      </c>
      <c r="I399" s="13">
        <v>1416</v>
      </c>
      <c r="J399" s="13">
        <v>1349.3</v>
      </c>
      <c r="K399" s="13">
        <v>1469.8</v>
      </c>
      <c r="L399" s="13">
        <v>1498.31</v>
      </c>
      <c r="M399" s="13">
        <v>1449.1</v>
      </c>
      <c r="N399" s="99"/>
      <c r="O399" s="99"/>
      <c r="P399" s="99"/>
      <c r="Q399" s="99"/>
      <c r="R399" s="100"/>
      <c r="S399" s="101"/>
      <c r="T399" s="241"/>
      <c r="U399" s="234"/>
      <c r="V399" s="238"/>
      <c r="W399" s="138"/>
      <c r="X399" s="135"/>
      <c r="Y399" s="135"/>
      <c r="Z399" s="135"/>
      <c r="AA399" s="135"/>
      <c r="AB399" s="139"/>
    </row>
    <row r="400" spans="1:28" s="179" customFormat="1" ht="25.5" customHeight="1">
      <c r="A400"/>
      <c r="B400" s="93"/>
      <c r="C400" s="162"/>
      <c r="D400" s="30" t="s">
        <v>120</v>
      </c>
      <c r="E400" s="29">
        <f t="shared" ref="E400:M400" si="126">IF(((E398="")*AND(E399="")),"",(E398-E399)*2)</f>
        <v>978.84000000000015</v>
      </c>
      <c r="F400" s="29">
        <f t="shared" si="126"/>
        <v>836.69999999999982</v>
      </c>
      <c r="G400" s="29">
        <f t="shared" si="126"/>
        <v>791.07999999999993</v>
      </c>
      <c r="H400" s="29">
        <f t="shared" si="126"/>
        <v>834.04</v>
      </c>
      <c r="I400" s="29">
        <f t="shared" si="126"/>
        <v>942.11999999999989</v>
      </c>
      <c r="J400" s="29">
        <f t="shared" si="126"/>
        <v>968.96</v>
      </c>
      <c r="K400" s="29">
        <f t="shared" si="126"/>
        <v>830.57999999999993</v>
      </c>
      <c r="L400" s="29">
        <f t="shared" si="126"/>
        <v>840.76000000000022</v>
      </c>
      <c r="M400" s="29">
        <f t="shared" si="126"/>
        <v>941.80000000000018</v>
      </c>
      <c r="N400" s="102"/>
      <c r="O400" s="102"/>
      <c r="P400" s="102"/>
      <c r="Q400" s="102"/>
      <c r="R400" s="103"/>
      <c r="S400" s="104"/>
      <c r="T400" s="282"/>
      <c r="U400" s="281"/>
      <c r="V400" s="285"/>
      <c r="W400" s="140"/>
      <c r="X400" s="141"/>
      <c r="Y400" s="141"/>
      <c r="Z400" s="141"/>
      <c r="AA400" s="141"/>
      <c r="AB400" s="142"/>
    </row>
    <row r="401" spans="1:28" ht="12.75" customHeight="1">
      <c r="A401" s="130">
        <v>42940</v>
      </c>
      <c r="B401" s="121" t="s">
        <v>18</v>
      </c>
      <c r="C401" s="161" t="s">
        <v>122</v>
      </c>
      <c r="D401" s="91" t="s">
        <v>99</v>
      </c>
      <c r="E401" s="13">
        <v>5846.1</v>
      </c>
      <c r="F401" s="13">
        <v>5782.4</v>
      </c>
      <c r="G401" s="13">
        <v>5762.32</v>
      </c>
      <c r="H401" s="13">
        <v>5717.35</v>
      </c>
      <c r="I401" s="13">
        <v>5695.6</v>
      </c>
      <c r="J401" s="13">
        <v>5800.22</v>
      </c>
      <c r="K401" s="13">
        <v>5761.34</v>
      </c>
      <c r="L401" s="13">
        <v>5747.86</v>
      </c>
      <c r="M401" s="13">
        <v>5783.44</v>
      </c>
      <c r="N401" s="99">
        <f>IF((M402=""),"",MAX(E403:M403))</f>
        <v>563.73999999999978</v>
      </c>
      <c r="O401" s="99">
        <f>IF(M402="","",MIN(E403:M403))</f>
        <v>545.21999999999935</v>
      </c>
      <c r="P401" s="99">
        <f>IF((M403=""),"",AVERAGE(E403:M403))</f>
        <v>553.13111111111095</v>
      </c>
      <c r="Q401" s="99">
        <f>IF((M402=""),"",STDEV(E403:M403))</f>
        <v>6.1649502115723873</v>
      </c>
      <c r="R401" s="99">
        <f>IF((M402=""),"",(N401-O401)/(N401+O401)*100)</f>
        <v>1.6700331842447385</v>
      </c>
      <c r="S401" s="101" t="str">
        <f>IF(M402="","",IF(R401&lt;6.3,IF(P401&gt;490,IF(P401&lt;590,"Pass","Fail"),"Fail"),"Fail"))</f>
        <v>Pass</v>
      </c>
      <c r="T401" s="241">
        <v>1159</v>
      </c>
      <c r="U401" s="263"/>
      <c r="V401" s="272"/>
      <c r="W401" s="138">
        <v>490</v>
      </c>
      <c r="X401" s="135">
        <v>590</v>
      </c>
      <c r="Y401" s="135">
        <v>430</v>
      </c>
      <c r="Z401" s="135">
        <v>590</v>
      </c>
      <c r="AA401" s="137">
        <v>6.3</v>
      </c>
      <c r="AB401" s="148">
        <v>6.3</v>
      </c>
    </row>
    <row r="402" spans="1:28" ht="15.75" customHeight="1">
      <c r="A402"/>
      <c r="B402" s="93"/>
      <c r="C402" s="162"/>
      <c r="D402" s="90" t="s">
        <v>100</v>
      </c>
      <c r="E402" s="13">
        <v>5565.03</v>
      </c>
      <c r="F402" s="13">
        <v>5506.96</v>
      </c>
      <c r="G402" s="13">
        <v>5489.71</v>
      </c>
      <c r="H402" s="13">
        <v>5442.79</v>
      </c>
      <c r="I402" s="13">
        <v>5418.92</v>
      </c>
      <c r="J402" s="13">
        <v>5518.35</v>
      </c>
      <c r="K402" s="13">
        <v>5484.68</v>
      </c>
      <c r="L402" s="13">
        <v>5473.84</v>
      </c>
      <c r="M402" s="13">
        <v>5507.26</v>
      </c>
      <c r="N402" s="99"/>
      <c r="O402" s="99"/>
      <c r="P402" s="99"/>
      <c r="Q402" s="99"/>
      <c r="R402" s="100"/>
      <c r="S402" s="101"/>
      <c r="T402" s="241"/>
      <c r="U402" s="234"/>
      <c r="V402" s="238"/>
      <c r="W402" s="138"/>
      <c r="X402" s="135"/>
      <c r="Y402" s="135"/>
      <c r="Z402" s="135"/>
      <c r="AA402" s="135"/>
      <c r="AB402" s="139"/>
    </row>
    <row r="403" spans="1:28" ht="25.5" customHeight="1">
      <c r="A403"/>
      <c r="B403" s="93"/>
      <c r="C403" s="162"/>
      <c r="D403" s="90" t="s">
        <v>120</v>
      </c>
      <c r="E403" s="29">
        <f t="shared" ref="E403:M403" si="127">IF(((E401="")*AND(E402="")),"",(E401-E402)*2)</f>
        <v>562.14000000000124</v>
      </c>
      <c r="F403" s="29">
        <f t="shared" si="127"/>
        <v>550.8799999999992</v>
      </c>
      <c r="G403" s="29">
        <f t="shared" si="127"/>
        <v>545.21999999999935</v>
      </c>
      <c r="H403" s="29">
        <f t="shared" si="127"/>
        <v>549.1200000000008</v>
      </c>
      <c r="I403" s="29">
        <f t="shared" si="127"/>
        <v>553.36000000000058</v>
      </c>
      <c r="J403" s="29">
        <f t="shared" si="127"/>
        <v>563.73999999999978</v>
      </c>
      <c r="K403" s="29">
        <f t="shared" si="127"/>
        <v>553.31999999999971</v>
      </c>
      <c r="L403" s="29">
        <f t="shared" si="127"/>
        <v>548.03999999999905</v>
      </c>
      <c r="M403" s="29">
        <f t="shared" si="127"/>
        <v>552.35999999999876</v>
      </c>
      <c r="N403" s="102"/>
      <c r="O403" s="102"/>
      <c r="P403" s="102"/>
      <c r="Q403" s="102"/>
      <c r="R403" s="103"/>
      <c r="S403" s="104"/>
      <c r="T403" s="282"/>
      <c r="U403" s="281"/>
      <c r="V403" s="285"/>
      <c r="W403" s="140"/>
      <c r="X403" s="141"/>
      <c r="Y403" s="141"/>
      <c r="Z403" s="141"/>
      <c r="AA403" s="141"/>
      <c r="AB403" s="142"/>
    </row>
    <row r="404" spans="1:28" ht="12.75" customHeight="1">
      <c r="A404" s="122">
        <v>42940</v>
      </c>
      <c r="B404" s="93" t="s">
        <v>18</v>
      </c>
      <c r="C404" s="162" t="s">
        <v>123</v>
      </c>
      <c r="D404" s="90" t="s">
        <v>99</v>
      </c>
      <c r="E404" s="13">
        <v>5059.6099999999997</v>
      </c>
      <c r="F404" s="13">
        <v>5001.3100000000004</v>
      </c>
      <c r="G404" s="13">
        <v>5051.83</v>
      </c>
      <c r="H404" s="13">
        <v>5038.33</v>
      </c>
      <c r="I404" s="13">
        <v>5131.1899999999996</v>
      </c>
      <c r="J404" s="13">
        <v>4682.12</v>
      </c>
      <c r="K404" s="13">
        <v>4978.2700000000004</v>
      </c>
      <c r="L404" s="13">
        <v>4999.9799999999996</v>
      </c>
      <c r="M404" s="13">
        <v>4588.05</v>
      </c>
      <c r="N404" s="94">
        <f>IF((M405=""),"",MAX(E406:M406))</f>
        <v>291.67999999999847</v>
      </c>
      <c r="O404" s="94">
        <f>IF(M405="","",MIN(E406:M406))</f>
        <v>243.03999999999905</v>
      </c>
      <c r="P404" s="94">
        <f>IF((M406=""),"",AVERAGE(E406:M406))</f>
        <v>266.84444444444426</v>
      </c>
      <c r="Q404" s="94">
        <f>IF((M405=""),"",STDEV(E406:M406))</f>
        <v>14.79797884096932</v>
      </c>
      <c r="R404" s="94">
        <f>IF((M405=""),"",(N404-O404)/(N404+O404)*100)</f>
        <v>9.0963494913224938</v>
      </c>
      <c r="S404" s="96" t="str">
        <f>IF(M405="","",IF(R404&lt;15,IF(P404&gt;155,IF(P404&lt;315,"Pass","Fail"),"Fail"),"Fail"))</f>
        <v>Pass</v>
      </c>
      <c r="T404" s="237">
        <v>1159</v>
      </c>
      <c r="U404" s="237"/>
      <c r="V404" s="301"/>
      <c r="W404" s="143">
        <v>222</v>
      </c>
      <c r="X404" s="136">
        <v>340</v>
      </c>
      <c r="Y404" s="136">
        <v>155</v>
      </c>
      <c r="Z404" s="136">
        <v>315</v>
      </c>
      <c r="AA404" s="148">
        <v>15</v>
      </c>
      <c r="AB404" s="154">
        <v>15</v>
      </c>
    </row>
    <row r="405" spans="1:28" ht="15.75" customHeight="1">
      <c r="A405"/>
      <c r="B405" s="93"/>
      <c r="C405" s="162"/>
      <c r="D405" s="90" t="s">
        <v>100</v>
      </c>
      <c r="E405" s="13">
        <v>4913.7700000000004</v>
      </c>
      <c r="F405" s="13">
        <v>4873.05</v>
      </c>
      <c r="G405" s="13">
        <v>4930.3100000000004</v>
      </c>
      <c r="H405" s="13">
        <v>4910.9399999999996</v>
      </c>
      <c r="I405" s="13">
        <v>4991.5</v>
      </c>
      <c r="J405" s="13">
        <v>4547.1400000000003</v>
      </c>
      <c r="K405" s="13">
        <v>4843.41</v>
      </c>
      <c r="L405" s="13">
        <v>4869.99</v>
      </c>
      <c r="M405" s="13">
        <v>4449.78</v>
      </c>
      <c r="N405" s="99"/>
      <c r="O405" s="99"/>
      <c r="P405" s="99"/>
      <c r="Q405" s="99"/>
      <c r="R405" s="100"/>
      <c r="S405" s="101"/>
      <c r="T405" s="241"/>
      <c r="U405" s="234"/>
      <c r="V405" s="238"/>
      <c r="W405" s="138"/>
      <c r="X405" s="135"/>
      <c r="Y405" s="135"/>
      <c r="Z405" s="135"/>
      <c r="AA405" s="135"/>
      <c r="AB405" s="139"/>
    </row>
    <row r="406" spans="1:28" s="180" customFormat="1" ht="26.25" customHeight="1" thickBot="1">
      <c r="A406"/>
      <c r="B406" s="105"/>
      <c r="C406" s="163"/>
      <c r="D406" s="106" t="s">
        <v>120</v>
      </c>
      <c r="E406" s="107">
        <f t="shared" ref="E406:M406" si="128">IF(((E404="")*AND(E405="")),"",(E404-E405)*2)</f>
        <v>291.67999999999847</v>
      </c>
      <c r="F406" s="107">
        <f t="shared" si="128"/>
        <v>256.52000000000044</v>
      </c>
      <c r="G406" s="107">
        <f t="shared" si="128"/>
        <v>243.03999999999905</v>
      </c>
      <c r="H406" s="107">
        <f t="shared" si="128"/>
        <v>254.78000000000065</v>
      </c>
      <c r="I406" s="107">
        <f t="shared" si="128"/>
        <v>279.3799999999992</v>
      </c>
      <c r="J406" s="107">
        <f t="shared" si="128"/>
        <v>269.95999999999913</v>
      </c>
      <c r="K406" s="107">
        <f t="shared" si="128"/>
        <v>269.72000000000116</v>
      </c>
      <c r="L406" s="107">
        <f t="shared" si="128"/>
        <v>259.97999999999956</v>
      </c>
      <c r="M406" s="107">
        <f t="shared" si="128"/>
        <v>276.54000000000087</v>
      </c>
      <c r="N406" s="108"/>
      <c r="O406" s="108"/>
      <c r="P406" s="108"/>
      <c r="Q406" s="108"/>
      <c r="R406" s="109"/>
      <c r="S406" s="110"/>
      <c r="T406" s="284"/>
      <c r="U406" s="283"/>
      <c r="V406" s="286"/>
      <c r="W406" s="155"/>
      <c r="X406" s="156"/>
      <c r="Y406" s="156"/>
      <c r="Z406" s="156"/>
      <c r="AA406" s="156"/>
      <c r="AB406" s="157"/>
    </row>
    <row r="407" spans="1:28" ht="12.75" customHeight="1">
      <c r="A407" s="130">
        <v>42947</v>
      </c>
      <c r="B407" s="121" t="s">
        <v>18</v>
      </c>
      <c r="C407" s="161" t="s">
        <v>119</v>
      </c>
      <c r="D407" s="91" t="s">
        <v>99</v>
      </c>
      <c r="E407" s="125">
        <v>2853.59</v>
      </c>
      <c r="F407" s="125">
        <v>2773.5</v>
      </c>
      <c r="G407" s="125">
        <v>2745.22</v>
      </c>
      <c r="H407" s="125">
        <v>2759.22</v>
      </c>
      <c r="I407" s="125">
        <v>2825.17</v>
      </c>
      <c r="J407" s="125">
        <v>2870.85</v>
      </c>
      <c r="K407" s="125">
        <v>2779.32</v>
      </c>
      <c r="L407" s="125">
        <v>2761.75</v>
      </c>
      <c r="M407" s="125">
        <v>2838.84</v>
      </c>
      <c r="N407" s="99">
        <f>IF((M408=""),"",MAX(E409:M409))</f>
        <v>773.4399999999996</v>
      </c>
      <c r="O407" s="99">
        <f>IF(M408="","",MIN(E409:M409))</f>
        <v>678.05999999999949</v>
      </c>
      <c r="P407" s="99">
        <f>IF((M409=""),"",AVERAGE(E409:M409))</f>
        <v>726.45555555555563</v>
      </c>
      <c r="Q407" s="99">
        <f>IF((M408=""),"",STDEV(E409:M409))</f>
        <v>36.742072311966112</v>
      </c>
      <c r="R407" s="100">
        <f>IF((M408=""),"",(N407-O407)/(N407+O407)*100)</f>
        <v>6.5711333103685963</v>
      </c>
      <c r="S407" s="101" t="str">
        <f>IF(M408="","",IF(R407&lt;10,IF(P407&gt;645,IF(P407&lt;790,"Pass","Fail"),"Fail"),"Fail"))</f>
        <v>Pass</v>
      </c>
      <c r="T407" s="241">
        <v>1159</v>
      </c>
      <c r="U407" s="234"/>
      <c r="V407" s="238"/>
      <c r="W407" s="147">
        <v>645</v>
      </c>
      <c r="X407" s="88">
        <v>790</v>
      </c>
      <c r="Y407" s="88">
        <v>670</v>
      </c>
      <c r="Z407" s="88">
        <v>830</v>
      </c>
      <c r="AA407" s="88">
        <v>8.6999999999999993</v>
      </c>
      <c r="AB407" s="148">
        <v>10</v>
      </c>
    </row>
    <row r="408" spans="1:28" ht="15.75" customHeight="1">
      <c r="A408"/>
      <c r="B408" s="93"/>
      <c r="C408" s="162"/>
      <c r="D408" s="90" t="s">
        <v>100</v>
      </c>
      <c r="E408" s="125">
        <v>2470.23</v>
      </c>
      <c r="F408" s="125">
        <v>2422.6</v>
      </c>
      <c r="G408" s="125">
        <v>2406.19</v>
      </c>
      <c r="H408" s="125">
        <v>2408.81</v>
      </c>
      <c r="I408" s="125">
        <v>2444.1999999999998</v>
      </c>
      <c r="J408" s="125">
        <v>2484.13</v>
      </c>
      <c r="K408" s="125">
        <v>2427.42</v>
      </c>
      <c r="L408" s="125">
        <v>2412.9699999999998</v>
      </c>
      <c r="M408" s="125">
        <v>2461.86</v>
      </c>
      <c r="N408" s="99"/>
      <c r="O408" s="99"/>
      <c r="P408" s="99"/>
      <c r="Q408" s="99"/>
      <c r="R408" s="100"/>
      <c r="S408" s="101"/>
      <c r="T408" s="241"/>
      <c r="U408" s="234"/>
      <c r="V408" s="238"/>
      <c r="W408" s="138"/>
      <c r="X408" s="135"/>
      <c r="Y408" s="135"/>
      <c r="Z408" s="135"/>
      <c r="AA408" s="135"/>
      <c r="AB408" s="139"/>
    </row>
    <row r="409" spans="1:28" ht="25.5" customHeight="1">
      <c r="A409"/>
      <c r="B409" s="93"/>
      <c r="C409" s="162"/>
      <c r="D409" s="90" t="s">
        <v>120</v>
      </c>
      <c r="E409" s="29">
        <f t="shared" ref="E409:M409" si="129">IF(((E407="")*AND(E408="")),"",(E407-E408)*2)</f>
        <v>766.72000000000025</v>
      </c>
      <c r="F409" s="29">
        <f t="shared" si="129"/>
        <v>701.80000000000018</v>
      </c>
      <c r="G409" s="29">
        <f t="shared" si="129"/>
        <v>678.05999999999949</v>
      </c>
      <c r="H409" s="29">
        <f t="shared" si="129"/>
        <v>700.81999999999971</v>
      </c>
      <c r="I409" s="29">
        <f t="shared" si="129"/>
        <v>761.94000000000051</v>
      </c>
      <c r="J409" s="29">
        <f t="shared" si="129"/>
        <v>773.4399999999996</v>
      </c>
      <c r="K409" s="29">
        <f t="shared" si="129"/>
        <v>703.80000000000018</v>
      </c>
      <c r="L409" s="29">
        <f t="shared" si="129"/>
        <v>697.5600000000004</v>
      </c>
      <c r="M409" s="29">
        <f t="shared" si="129"/>
        <v>753.96</v>
      </c>
      <c r="N409" s="102"/>
      <c r="O409" s="102"/>
      <c r="P409" s="102"/>
      <c r="Q409" s="102"/>
      <c r="R409" s="103"/>
      <c r="S409" s="104"/>
      <c r="T409" s="282"/>
      <c r="U409" s="281"/>
      <c r="V409" s="285"/>
      <c r="W409" s="140"/>
      <c r="X409" s="141"/>
      <c r="Y409" s="141"/>
      <c r="Z409" s="141"/>
      <c r="AA409" s="141"/>
      <c r="AB409" s="142"/>
    </row>
    <row r="410" spans="1:28">
      <c r="A410" s="122">
        <v>42947</v>
      </c>
      <c r="B410" s="93" t="s">
        <v>18</v>
      </c>
      <c r="C410" s="162" t="s">
        <v>121</v>
      </c>
      <c r="D410" s="90" t="s">
        <v>99</v>
      </c>
      <c r="E410" s="125">
        <v>2861.07</v>
      </c>
      <c r="F410" s="125">
        <v>2774.37</v>
      </c>
      <c r="G410" s="125">
        <v>2743.86</v>
      </c>
      <c r="H410" s="125">
        <v>2758.14</v>
      </c>
      <c r="I410" s="125">
        <v>2818.13</v>
      </c>
      <c r="J410" s="125">
        <v>2865.33</v>
      </c>
      <c r="K410" s="125">
        <v>2775.7</v>
      </c>
      <c r="L410" s="125">
        <v>2761.09</v>
      </c>
      <c r="M410" s="125">
        <v>2830.96</v>
      </c>
      <c r="N410" s="94">
        <f>IF((M411=""),"",MAX(E412:M412))</f>
        <v>974.65999999999985</v>
      </c>
      <c r="O410" s="94">
        <f>IF(M411="","",MIN(E412:M412))</f>
        <v>809.68000000000029</v>
      </c>
      <c r="P410" s="94">
        <f>IF((M412=""),"",AVERAGE(E412:M412))</f>
        <v>899.05555555555554</v>
      </c>
      <c r="Q410" s="94">
        <f>IF((M411=""),"",STDEV(E412:M412))</f>
        <v>63.956469397379024</v>
      </c>
      <c r="R410" s="94">
        <f>IF((M411=""),"",(N410-O410)/(N410+O410)*100)</f>
        <v>9.2459957183047816</v>
      </c>
      <c r="S410" s="96" t="str">
        <f>IF(M411="","",IF(R410&lt;15,IF(P410&gt;850,IF(P410&lt;970,"Pass","Fail"),"Fail"),"Fail"))</f>
        <v>Pass</v>
      </c>
      <c r="T410" s="237">
        <v>1159</v>
      </c>
      <c r="U410" s="254"/>
      <c r="V410" s="295"/>
      <c r="W410" s="153">
        <v>850</v>
      </c>
      <c r="X410" s="153">
        <v>970</v>
      </c>
      <c r="Y410" s="153">
        <v>710</v>
      </c>
      <c r="Z410" s="153">
        <v>910</v>
      </c>
      <c r="AA410" s="153">
        <v>14.5</v>
      </c>
      <c r="AB410" s="154">
        <v>17</v>
      </c>
    </row>
    <row r="411" spans="1:28" ht="15.75" customHeight="1">
      <c r="A411"/>
      <c r="B411" s="93"/>
      <c r="C411" s="162"/>
      <c r="D411" s="90" t="s">
        <v>100</v>
      </c>
      <c r="E411" s="125">
        <v>2377.62</v>
      </c>
      <c r="F411" s="125">
        <v>2348.8200000000002</v>
      </c>
      <c r="G411" s="125">
        <v>2339.02</v>
      </c>
      <c r="H411" s="125">
        <v>2327.4</v>
      </c>
      <c r="I411" s="125">
        <v>2338.23</v>
      </c>
      <c r="J411" s="125">
        <v>2378</v>
      </c>
      <c r="K411" s="125">
        <v>2349.29</v>
      </c>
      <c r="L411" s="125">
        <v>2331.65</v>
      </c>
      <c r="M411" s="125">
        <v>2352.87</v>
      </c>
      <c r="N411" s="99"/>
      <c r="O411" s="99"/>
      <c r="P411" s="99"/>
      <c r="Q411" s="99"/>
      <c r="R411" s="100"/>
      <c r="S411" s="101"/>
      <c r="T411" s="241"/>
      <c r="U411" s="234"/>
      <c r="V411" s="238"/>
      <c r="W411" s="138"/>
      <c r="X411" s="135"/>
      <c r="Y411" s="135"/>
      <c r="Z411" s="135"/>
      <c r="AA411" s="135"/>
      <c r="AB411" s="139"/>
    </row>
    <row r="412" spans="1:28" s="179" customFormat="1" ht="25.5" customHeight="1">
      <c r="A412"/>
      <c r="B412" s="93"/>
      <c r="C412" s="162"/>
      <c r="D412" s="30" t="s">
        <v>120</v>
      </c>
      <c r="E412" s="29">
        <f t="shared" ref="E412:M412" si="130">IF(((E410="")*AND(E411="")),"",(E410-E411)*2)</f>
        <v>966.90000000000055</v>
      </c>
      <c r="F412" s="29">
        <f t="shared" si="130"/>
        <v>851.09999999999945</v>
      </c>
      <c r="G412" s="29">
        <f t="shared" si="130"/>
        <v>809.68000000000029</v>
      </c>
      <c r="H412" s="29">
        <f t="shared" si="130"/>
        <v>861.47999999999956</v>
      </c>
      <c r="I412" s="29">
        <f t="shared" si="130"/>
        <v>959.80000000000018</v>
      </c>
      <c r="J412" s="29">
        <f t="shared" si="130"/>
        <v>974.65999999999985</v>
      </c>
      <c r="K412" s="29">
        <f t="shared" si="130"/>
        <v>852.81999999999971</v>
      </c>
      <c r="L412" s="29">
        <f t="shared" si="130"/>
        <v>858.88000000000011</v>
      </c>
      <c r="M412" s="29">
        <f t="shared" si="130"/>
        <v>956.18000000000029</v>
      </c>
      <c r="N412" s="102"/>
      <c r="O412" s="102"/>
      <c r="P412" s="102"/>
      <c r="Q412" s="102"/>
      <c r="R412" s="103"/>
      <c r="S412" s="104"/>
      <c r="T412" s="282"/>
      <c r="U412" s="281"/>
      <c r="V412" s="285"/>
      <c r="W412" s="140"/>
      <c r="X412" s="141"/>
      <c r="Y412" s="141"/>
      <c r="Z412" s="141"/>
      <c r="AA412" s="141"/>
      <c r="AB412" s="142"/>
    </row>
    <row r="413" spans="1:28" ht="12.75" customHeight="1">
      <c r="A413" s="130">
        <v>42947</v>
      </c>
      <c r="B413" s="121" t="s">
        <v>18</v>
      </c>
      <c r="C413" s="161" t="s">
        <v>122</v>
      </c>
      <c r="D413" s="91" t="s">
        <v>99</v>
      </c>
      <c r="E413" s="125">
        <v>5583.92</v>
      </c>
      <c r="F413" s="125">
        <v>5525.96</v>
      </c>
      <c r="G413" s="125">
        <v>5509.09</v>
      </c>
      <c r="H413" s="125">
        <v>5462.06</v>
      </c>
      <c r="I413" s="125">
        <v>5435.07</v>
      </c>
      <c r="J413" s="125">
        <v>5536.7</v>
      </c>
      <c r="K413" s="125">
        <v>5503.34</v>
      </c>
      <c r="L413" s="125">
        <v>5492.87</v>
      </c>
      <c r="M413" s="125">
        <v>5525.31</v>
      </c>
      <c r="N413" s="99">
        <f>IF((M414=""),"",MAX(E415:M415))</f>
        <v>555.52000000000044</v>
      </c>
      <c r="O413" s="99">
        <f>IF(M414="","",MIN(E415:M415))</f>
        <v>529.47999999999956</v>
      </c>
      <c r="P413" s="99">
        <f>IF((M415=""),"",AVERAGE(E415:M415))</f>
        <v>542.24222222222249</v>
      </c>
      <c r="Q413" s="99">
        <f>IF((M414=""),"",STDEV(E415:M415))</f>
        <v>7.5009695669593084</v>
      </c>
      <c r="R413" s="99">
        <f>IF((M414=""),"",(N413-O413)/(N413+O413)*100)</f>
        <v>2.4000000000000807</v>
      </c>
      <c r="S413" s="101" t="str">
        <f>IF(M414="","",IF(R413&lt;6.3,IF(P413&gt;490,IF(P413&lt;590,"Pass","Fail"),"Fail"),"Fail"))</f>
        <v>Pass</v>
      </c>
      <c r="T413" s="241">
        <v>1159</v>
      </c>
      <c r="U413" s="263"/>
      <c r="V413" s="272"/>
      <c r="W413" s="138">
        <v>490</v>
      </c>
      <c r="X413" s="135">
        <v>590</v>
      </c>
      <c r="Y413" s="135">
        <v>430</v>
      </c>
      <c r="Z413" s="135">
        <v>590</v>
      </c>
      <c r="AA413" s="137">
        <v>6.3</v>
      </c>
      <c r="AB413" s="148">
        <v>6.3</v>
      </c>
    </row>
    <row r="414" spans="1:28" ht="15.75" customHeight="1">
      <c r="A414"/>
      <c r="B414" s="93"/>
      <c r="C414" s="162"/>
      <c r="D414" s="90" t="s">
        <v>100</v>
      </c>
      <c r="E414" s="125">
        <v>5311.72</v>
      </c>
      <c r="F414" s="125">
        <v>5258.41</v>
      </c>
      <c r="G414" s="125">
        <v>5244.35</v>
      </c>
      <c r="H414" s="125">
        <v>5189.78</v>
      </c>
      <c r="I414" s="125">
        <v>5160.9799999999996</v>
      </c>
      <c r="J414" s="125">
        <v>5258.94</v>
      </c>
      <c r="K414" s="125">
        <v>5231.72</v>
      </c>
      <c r="L414" s="125">
        <v>5223.47</v>
      </c>
      <c r="M414" s="125">
        <v>5254.86</v>
      </c>
      <c r="N414" s="99"/>
      <c r="O414" s="99"/>
      <c r="P414" s="99"/>
      <c r="Q414" s="99"/>
      <c r="R414" s="100"/>
      <c r="S414" s="101"/>
      <c r="T414" s="241"/>
      <c r="U414" s="234"/>
      <c r="V414" s="238"/>
      <c r="W414" s="138"/>
      <c r="X414" s="135"/>
      <c r="Y414" s="135"/>
      <c r="Z414" s="135"/>
      <c r="AA414" s="135"/>
      <c r="AB414" s="139"/>
    </row>
    <row r="415" spans="1:28" ht="25.5" customHeight="1">
      <c r="A415"/>
      <c r="B415" s="93"/>
      <c r="C415" s="162"/>
      <c r="D415" s="90" t="s">
        <v>120</v>
      </c>
      <c r="E415" s="29">
        <f t="shared" ref="E415:M415" si="131">IF(((E413="")*AND(E414="")),"",(E413-E414)*2)</f>
        <v>544.39999999999964</v>
      </c>
      <c r="F415" s="29">
        <f t="shared" si="131"/>
        <v>535.10000000000036</v>
      </c>
      <c r="G415" s="29">
        <f t="shared" si="131"/>
        <v>529.47999999999956</v>
      </c>
      <c r="H415" s="29">
        <f t="shared" si="131"/>
        <v>544.56000000000131</v>
      </c>
      <c r="I415" s="29">
        <f t="shared" si="131"/>
        <v>548.18000000000029</v>
      </c>
      <c r="J415" s="29">
        <f t="shared" si="131"/>
        <v>555.52000000000044</v>
      </c>
      <c r="K415" s="29">
        <f t="shared" si="131"/>
        <v>543.23999999999978</v>
      </c>
      <c r="L415" s="29">
        <f t="shared" si="131"/>
        <v>538.79999999999927</v>
      </c>
      <c r="M415" s="29">
        <f t="shared" si="131"/>
        <v>540.90000000000146</v>
      </c>
      <c r="N415" s="102"/>
      <c r="O415" s="102"/>
      <c r="P415" s="102"/>
      <c r="Q415" s="102"/>
      <c r="R415" s="103"/>
      <c r="S415" s="104"/>
      <c r="T415" s="282"/>
      <c r="U415" s="281"/>
      <c r="V415" s="285"/>
      <c r="W415" s="140"/>
      <c r="X415" s="141"/>
      <c r="Y415" s="141"/>
      <c r="Z415" s="141"/>
      <c r="AA415" s="141"/>
      <c r="AB415" s="142"/>
    </row>
    <row r="416" spans="1:28" ht="12.75" customHeight="1">
      <c r="A416" s="122">
        <v>42947</v>
      </c>
      <c r="B416" s="93" t="s">
        <v>18</v>
      </c>
      <c r="C416" s="162" t="s">
        <v>123</v>
      </c>
      <c r="D416" s="90" t="s">
        <v>99</v>
      </c>
      <c r="E416" s="126">
        <v>4921.5600000000004</v>
      </c>
      <c r="F416" s="126">
        <v>4876.28</v>
      </c>
      <c r="G416" s="126">
        <v>4933.58</v>
      </c>
      <c r="H416" s="126">
        <v>4913.45</v>
      </c>
      <c r="I416" s="126">
        <v>4999.3500000000004</v>
      </c>
      <c r="J416" s="126">
        <v>4556.3100000000004</v>
      </c>
      <c r="K416" s="126">
        <v>4855.93</v>
      </c>
      <c r="L416" s="126">
        <v>4877.3900000000003</v>
      </c>
      <c r="M416" s="126">
        <v>4455.6499999999996</v>
      </c>
      <c r="N416" s="94">
        <f>IF((M417=""),"",MAX(E418:M418))</f>
        <v>292.04000000000087</v>
      </c>
      <c r="O416" s="94">
        <f>IF(M417="","",MIN(E418:M418))</f>
        <v>239.71999999999935</v>
      </c>
      <c r="P416" s="94">
        <f>IF((M418=""),"",AVERAGE(E418:M418))</f>
        <v>263.08666666666693</v>
      </c>
      <c r="Q416" s="94">
        <f>IF((M417=""),"",STDEV(E418:M418))</f>
        <v>16.12152908380622</v>
      </c>
      <c r="R416" s="94">
        <f>IF((M417=""),"",(N416-O416)/(N416+O416)*100)</f>
        <v>9.839025124116425</v>
      </c>
      <c r="S416" s="96" t="str">
        <f>IF(M417="","",IF(R416&lt;15,IF(P416&gt;155,IF(P416&lt;315,"Pass","Fail"),"Fail"),"Fail"))</f>
        <v>Pass</v>
      </c>
      <c r="T416" s="237">
        <v>1159</v>
      </c>
      <c r="U416" s="237"/>
      <c r="V416" s="301"/>
      <c r="W416" s="143">
        <v>222</v>
      </c>
      <c r="X416" s="136">
        <v>340</v>
      </c>
      <c r="Y416" s="136">
        <v>155</v>
      </c>
      <c r="Z416" s="136">
        <v>315</v>
      </c>
      <c r="AA416" s="148">
        <v>15</v>
      </c>
      <c r="AB416" s="154">
        <v>15</v>
      </c>
    </row>
    <row r="417" spans="1:28" ht="15.75" customHeight="1">
      <c r="A417"/>
      <c r="B417" s="93"/>
      <c r="C417" s="162"/>
      <c r="D417" s="90" t="s">
        <v>100</v>
      </c>
      <c r="E417" s="125">
        <v>4788.32</v>
      </c>
      <c r="F417" s="125">
        <v>4748.93</v>
      </c>
      <c r="G417" s="125">
        <v>4813.72</v>
      </c>
      <c r="H417" s="125">
        <v>4787.07</v>
      </c>
      <c r="I417" s="125">
        <v>4853.33</v>
      </c>
      <c r="J417" s="125">
        <v>4416.6499999999996</v>
      </c>
      <c r="K417" s="125">
        <v>4729.6400000000003</v>
      </c>
      <c r="L417" s="125">
        <v>4748.79</v>
      </c>
      <c r="M417" s="125">
        <v>4319.16</v>
      </c>
      <c r="N417" s="99"/>
      <c r="O417" s="99"/>
      <c r="P417" s="99"/>
      <c r="Q417" s="99"/>
      <c r="R417" s="100"/>
      <c r="S417" s="101"/>
      <c r="T417" s="241"/>
      <c r="U417" s="234"/>
      <c r="V417" s="238"/>
      <c r="W417" s="138"/>
      <c r="X417" s="135"/>
      <c r="Y417" s="135"/>
      <c r="Z417" s="135"/>
      <c r="AA417" s="135"/>
      <c r="AB417" s="139"/>
    </row>
    <row r="418" spans="1:28" s="180" customFormat="1" ht="26.25" customHeight="1" thickBot="1">
      <c r="A418"/>
      <c r="B418" s="105"/>
      <c r="C418" s="163"/>
      <c r="D418" s="106" t="s">
        <v>120</v>
      </c>
      <c r="E418" s="107">
        <f t="shared" ref="E418:M418" si="132">IF(((E416="")*AND(E417="")),"",(E416-E417)*2)</f>
        <v>266.48000000000138</v>
      </c>
      <c r="F418" s="107">
        <f t="shared" si="132"/>
        <v>254.69999999999891</v>
      </c>
      <c r="G418" s="107">
        <f t="shared" si="132"/>
        <v>239.71999999999935</v>
      </c>
      <c r="H418" s="107">
        <f t="shared" si="132"/>
        <v>252.76000000000022</v>
      </c>
      <c r="I418" s="107">
        <f t="shared" si="132"/>
        <v>292.04000000000087</v>
      </c>
      <c r="J418" s="107">
        <f t="shared" si="132"/>
        <v>279.32000000000153</v>
      </c>
      <c r="K418" s="107">
        <f t="shared" si="132"/>
        <v>252.57999999999993</v>
      </c>
      <c r="L418" s="107">
        <f t="shared" si="132"/>
        <v>257.20000000000073</v>
      </c>
      <c r="M418" s="107">
        <f t="shared" si="132"/>
        <v>272.97999999999956</v>
      </c>
      <c r="N418" s="108"/>
      <c r="O418" s="108"/>
      <c r="P418" s="108"/>
      <c r="Q418" s="108"/>
      <c r="R418" s="109"/>
      <c r="S418" s="110"/>
      <c r="T418" s="284"/>
      <c r="U418" s="283"/>
      <c r="V418" s="286"/>
      <c r="W418" s="155"/>
      <c r="X418" s="156"/>
      <c r="Y418" s="156"/>
      <c r="Z418" s="156"/>
      <c r="AA418" s="156"/>
      <c r="AB418" s="157"/>
    </row>
    <row r="419" spans="1:28" ht="12.75" customHeight="1">
      <c r="A419" s="122">
        <v>42950</v>
      </c>
      <c r="B419" s="121" t="s">
        <v>18</v>
      </c>
      <c r="C419" s="161" t="s">
        <v>119</v>
      </c>
      <c r="D419" s="91" t="s">
        <v>99</v>
      </c>
      <c r="E419" s="13">
        <v>2469.4499999999998</v>
      </c>
      <c r="F419" s="13">
        <v>2422.06</v>
      </c>
      <c r="G419" s="13">
        <v>2405.9</v>
      </c>
      <c r="H419" s="13">
        <v>2408.34</v>
      </c>
      <c r="I419" s="13">
        <v>2443.52</v>
      </c>
      <c r="J419" s="13">
        <v>2483.81</v>
      </c>
      <c r="K419" s="13">
        <v>2426.79</v>
      </c>
      <c r="L419" s="13">
        <v>2412.2600000000002</v>
      </c>
      <c r="M419" s="13">
        <v>2461.4299999999998</v>
      </c>
      <c r="N419" s="94">
        <f>IF((M420=""),"",MAX(E421:M421))</f>
        <v>821.61999999999989</v>
      </c>
      <c r="O419" s="94">
        <f>IF(M420="","",MIN(E421:M421))</f>
        <v>673.80000000000018</v>
      </c>
      <c r="P419" s="94">
        <f>IF((M421=""),"",AVERAGE(E421:M421))</f>
        <v>739.45777777777778</v>
      </c>
      <c r="Q419" s="94">
        <f>IF((M420=""),"",STDEV(E421:M421))</f>
        <v>48.2185300941902</v>
      </c>
      <c r="R419" s="95">
        <f>IF((M420=""),"",(N419-O419)/(N419+O419)*100)</f>
        <v>9.8848484037928941</v>
      </c>
      <c r="S419" s="96" t="str">
        <f>IF(M420="","",IF(R419&lt;10,IF(P419&gt;645,IF(P419&lt;790,"Pass","Fail"),"Fail"),"Fail"))</f>
        <v>Pass</v>
      </c>
      <c r="T419" s="237">
        <v>1159</v>
      </c>
      <c r="U419" s="235"/>
      <c r="V419" s="300"/>
      <c r="W419" s="147">
        <v>645</v>
      </c>
      <c r="X419" s="88">
        <v>790</v>
      </c>
      <c r="Y419" s="88">
        <v>670</v>
      </c>
      <c r="Z419" s="88">
        <v>830</v>
      </c>
      <c r="AA419" s="88">
        <v>8.6999999999999993</v>
      </c>
      <c r="AB419" s="148">
        <v>10</v>
      </c>
    </row>
    <row r="420" spans="1:28" ht="15.75" customHeight="1">
      <c r="A420"/>
      <c r="B420" s="93"/>
      <c r="C420" s="162"/>
      <c r="D420" s="90" t="s">
        <v>100</v>
      </c>
      <c r="E420" s="13">
        <v>2091</v>
      </c>
      <c r="F420" s="13">
        <v>2068</v>
      </c>
      <c r="G420" s="13">
        <v>2069</v>
      </c>
      <c r="H420" s="13">
        <v>2063</v>
      </c>
      <c r="I420" s="13">
        <v>2058</v>
      </c>
      <c r="J420" s="13">
        <v>2073</v>
      </c>
      <c r="K420" s="13">
        <v>2052</v>
      </c>
      <c r="L420" s="13">
        <v>2060</v>
      </c>
      <c r="M420" s="13">
        <v>2072</v>
      </c>
      <c r="N420" s="99"/>
      <c r="O420" s="99"/>
      <c r="P420" s="99"/>
      <c r="Q420" s="99"/>
      <c r="R420" s="100"/>
      <c r="S420" s="101"/>
      <c r="T420" s="241"/>
      <c r="U420" s="234"/>
      <c r="V420" s="238"/>
      <c r="W420" s="138"/>
      <c r="X420" s="135"/>
      <c r="Y420" s="135"/>
      <c r="Z420" s="135"/>
      <c r="AA420" s="135"/>
      <c r="AB420" s="139"/>
    </row>
    <row r="421" spans="1:28" ht="25.5" customHeight="1">
      <c r="A421"/>
      <c r="B421" s="93"/>
      <c r="C421" s="162"/>
      <c r="D421" s="90" t="s">
        <v>120</v>
      </c>
      <c r="E421" s="29">
        <f t="shared" ref="E421:M421" si="133">IF(((E419="")*AND(E420="")),"",(E419-E420)*2)</f>
        <v>756.89999999999964</v>
      </c>
      <c r="F421" s="29">
        <f t="shared" si="133"/>
        <v>708.11999999999989</v>
      </c>
      <c r="G421" s="29">
        <f t="shared" si="133"/>
        <v>673.80000000000018</v>
      </c>
      <c r="H421" s="29">
        <f t="shared" si="133"/>
        <v>690.68000000000029</v>
      </c>
      <c r="I421" s="29">
        <f t="shared" si="133"/>
        <v>771.04</v>
      </c>
      <c r="J421" s="29">
        <f t="shared" si="133"/>
        <v>821.61999999999989</v>
      </c>
      <c r="K421" s="29">
        <f t="shared" si="133"/>
        <v>749.57999999999993</v>
      </c>
      <c r="L421" s="29">
        <f t="shared" si="133"/>
        <v>704.52000000000044</v>
      </c>
      <c r="M421" s="29">
        <f t="shared" si="133"/>
        <v>778.85999999999967</v>
      </c>
      <c r="N421" s="102"/>
      <c r="O421" s="102"/>
      <c r="P421" s="102"/>
      <c r="Q421" s="102"/>
      <c r="R421" s="103"/>
      <c r="S421" s="104"/>
      <c r="T421" s="282"/>
      <c r="U421" s="281"/>
      <c r="V421" s="285"/>
      <c r="W421" s="140"/>
      <c r="X421" s="141"/>
      <c r="Y421" s="141"/>
      <c r="Z421" s="141"/>
      <c r="AA421" s="141"/>
      <c r="AB421" s="142"/>
    </row>
    <row r="422" spans="1:28">
      <c r="A422" s="122">
        <v>42950</v>
      </c>
      <c r="B422" s="93" t="s">
        <v>18</v>
      </c>
      <c r="C422" s="162" t="s">
        <v>121</v>
      </c>
      <c r="D422" s="90" t="s">
        <v>99</v>
      </c>
      <c r="E422" s="13">
        <v>2376.9699999999998</v>
      </c>
      <c r="F422" s="13">
        <v>2347.13</v>
      </c>
      <c r="G422" s="13">
        <v>2337.15</v>
      </c>
      <c r="H422" s="13">
        <v>2325.4899999999998</v>
      </c>
      <c r="I422" s="13">
        <v>2337.02</v>
      </c>
      <c r="J422" s="13">
        <v>2376.64</v>
      </c>
      <c r="K422" s="13">
        <v>2348.04</v>
      </c>
      <c r="L422" s="13">
        <v>2329.6999999999998</v>
      </c>
      <c r="M422" s="13">
        <v>2353.48</v>
      </c>
      <c r="N422" s="94">
        <f>IF((M423=""),"",MAX(E424:M424))</f>
        <v>990.65999999999985</v>
      </c>
      <c r="O422" s="94">
        <f>IF(M423="","",MIN(E424:M424))</f>
        <v>812.74000000000024</v>
      </c>
      <c r="P422" s="94">
        <f>IF((M424=""),"",AVERAGE(E424:M424))</f>
        <v>903.35333333333324</v>
      </c>
      <c r="Q422" s="94">
        <f>IF((M423=""),"",STDEV(E424:M424))</f>
        <v>67.197020023211309</v>
      </c>
      <c r="R422" s="94">
        <f>IF((M423=""),"",(N422-O422)/(N422+O422)*100)</f>
        <v>9.8658090273926824</v>
      </c>
      <c r="S422" s="96" t="str">
        <f>IF(M423="","",IF(R422&lt;15,IF(P422&gt;850,IF(P422&lt;970,"Pass","Fail"),"Fail"),"Fail"))</f>
        <v>Pass</v>
      </c>
      <c r="T422" s="237">
        <v>1159</v>
      </c>
      <c r="U422" s="254"/>
      <c r="V422" s="295"/>
      <c r="W422" s="153">
        <v>850</v>
      </c>
      <c r="X422" s="153">
        <v>970</v>
      </c>
      <c r="Y422" s="153">
        <v>710</v>
      </c>
      <c r="Z422" s="153">
        <v>910</v>
      </c>
      <c r="AA422" s="153">
        <v>14.5</v>
      </c>
      <c r="AB422" s="154">
        <v>17</v>
      </c>
    </row>
    <row r="423" spans="1:28" ht="16.5" customHeight="1">
      <c r="A423"/>
      <c r="B423" s="93"/>
      <c r="C423" s="162"/>
      <c r="D423" s="90" t="s">
        <v>100</v>
      </c>
      <c r="E423" s="13">
        <v>1885.24</v>
      </c>
      <c r="F423" s="13">
        <v>1917.17</v>
      </c>
      <c r="G423" s="13">
        <v>1930.78</v>
      </c>
      <c r="H423" s="13">
        <v>1896.76</v>
      </c>
      <c r="I423" s="13">
        <v>1856.55</v>
      </c>
      <c r="J423" s="13">
        <v>1881.31</v>
      </c>
      <c r="K423" s="13">
        <v>1918.79</v>
      </c>
      <c r="L423" s="13">
        <v>1901.93</v>
      </c>
      <c r="M423" s="13">
        <v>1878</v>
      </c>
      <c r="N423" s="99"/>
      <c r="O423" s="99"/>
      <c r="P423" s="99"/>
      <c r="Q423" s="99"/>
      <c r="R423" s="100"/>
      <c r="S423" s="101"/>
      <c r="T423" s="241"/>
      <c r="U423" s="234"/>
      <c r="V423" s="238"/>
      <c r="W423" s="138"/>
      <c r="X423" s="135"/>
      <c r="Y423" s="135"/>
      <c r="Z423" s="135"/>
      <c r="AA423" s="135"/>
      <c r="AB423" s="139"/>
    </row>
    <row r="424" spans="1:28" ht="26.25" customHeight="1" thickBot="1">
      <c r="A424"/>
      <c r="B424" s="117"/>
      <c r="C424" s="165"/>
      <c r="D424" s="97" t="s">
        <v>120</v>
      </c>
      <c r="E424" s="119">
        <f t="shared" ref="E424:M424" si="134">IF(((E422="")*AND(E423="")),"",(E422-E423)*2)</f>
        <v>983.45999999999958</v>
      </c>
      <c r="F424" s="119">
        <f t="shared" si="134"/>
        <v>859.92000000000007</v>
      </c>
      <c r="G424" s="119">
        <f t="shared" si="134"/>
        <v>812.74000000000024</v>
      </c>
      <c r="H424" s="119">
        <f t="shared" si="134"/>
        <v>857.45999999999958</v>
      </c>
      <c r="I424" s="119">
        <f t="shared" si="134"/>
        <v>960.94</v>
      </c>
      <c r="J424" s="119">
        <f t="shared" si="134"/>
        <v>990.65999999999985</v>
      </c>
      <c r="K424" s="119">
        <f t="shared" si="134"/>
        <v>858.5</v>
      </c>
      <c r="L424" s="119">
        <f t="shared" si="134"/>
        <v>855.53999999999951</v>
      </c>
      <c r="M424" s="119">
        <f t="shared" si="134"/>
        <v>950.96</v>
      </c>
      <c r="N424" s="108"/>
      <c r="O424" s="108"/>
      <c r="P424" s="108"/>
      <c r="Q424" s="108"/>
      <c r="R424" s="109"/>
      <c r="S424" s="110"/>
      <c r="T424" s="284"/>
      <c r="U424" s="283"/>
      <c r="V424" s="286"/>
      <c r="W424" s="140"/>
      <c r="X424" s="141"/>
      <c r="Y424" s="141"/>
      <c r="Z424" s="141"/>
      <c r="AA424" s="141"/>
      <c r="AB424" s="142"/>
    </row>
    <row r="425" spans="1:28" ht="12.75" customHeight="1">
      <c r="A425" s="122">
        <v>42950</v>
      </c>
      <c r="B425" s="121" t="s">
        <v>18</v>
      </c>
      <c r="C425" s="161" t="s">
        <v>122</v>
      </c>
      <c r="D425" s="91" t="s">
        <v>99</v>
      </c>
      <c r="E425" s="13">
        <v>4444.3900000000003</v>
      </c>
      <c r="F425" s="13">
        <v>4314.37</v>
      </c>
      <c r="G425" s="13">
        <v>4277.2</v>
      </c>
      <c r="H425" s="13">
        <v>4251.8500000000004</v>
      </c>
      <c r="I425" s="13">
        <v>4298.45</v>
      </c>
      <c r="J425" s="13">
        <v>4378.7299999999996</v>
      </c>
      <c r="K425" s="13">
        <v>4283.2</v>
      </c>
      <c r="L425" s="13">
        <v>4281.0200000000004</v>
      </c>
      <c r="M425" s="13">
        <v>4396.55</v>
      </c>
      <c r="N425" s="113">
        <f>IF((M426=""),"",MAX(E427:M427))</f>
        <v>559.6200000000008</v>
      </c>
      <c r="O425" s="113">
        <f>IF(M426="","",MIN(E427:M427))</f>
        <v>553.73999999999978</v>
      </c>
      <c r="P425" s="113">
        <f>IF((M427=""),"",AVERAGE(E427:M427))</f>
        <v>556.76222222222225</v>
      </c>
      <c r="Q425" s="113">
        <f>IF((M426=""),"",STDEV(E427:M427))</f>
        <v>1.9378453097230024</v>
      </c>
      <c r="R425" s="113">
        <f>IF((M426=""),"",(N425-O425)/(N425+O425)*100)</f>
        <v>0.52813106272912758</v>
      </c>
      <c r="S425" s="115" t="str">
        <f>IF(M426="","",IF(R425&lt;6.3,IF(P425&gt;490,IF(P425&lt;590,"Pass","Fail"),"Fail"),"Fail"))</f>
        <v>Pass</v>
      </c>
      <c r="T425" s="242">
        <v>1159</v>
      </c>
      <c r="U425" s="264"/>
      <c r="V425" s="303"/>
      <c r="W425" s="138">
        <v>490</v>
      </c>
      <c r="X425" s="135">
        <v>590</v>
      </c>
      <c r="Y425" s="135">
        <v>430</v>
      </c>
      <c r="Z425" s="135">
        <v>590</v>
      </c>
      <c r="AA425" s="137">
        <v>6.3</v>
      </c>
      <c r="AB425" s="148">
        <v>6.3</v>
      </c>
    </row>
    <row r="426" spans="1:28" ht="15.75" customHeight="1">
      <c r="A426"/>
      <c r="B426" s="93"/>
      <c r="C426" s="162"/>
      <c r="D426" s="90" t="s">
        <v>100</v>
      </c>
      <c r="E426" s="13">
        <v>4164.9399999999996</v>
      </c>
      <c r="F426" s="13">
        <v>4035.28</v>
      </c>
      <c r="G426" s="13">
        <v>3999.18</v>
      </c>
      <c r="H426" s="13">
        <v>3972.04</v>
      </c>
      <c r="I426" s="13">
        <v>4021.58</v>
      </c>
      <c r="J426" s="13">
        <v>4100.7700000000004</v>
      </c>
      <c r="K426" s="13">
        <v>4005.02</v>
      </c>
      <c r="L426" s="13">
        <v>4002.31</v>
      </c>
      <c r="M426" s="13">
        <v>4119.21</v>
      </c>
      <c r="N426" s="99"/>
      <c r="O426" s="99"/>
      <c r="P426" s="99"/>
      <c r="Q426" s="99"/>
      <c r="R426" s="100"/>
      <c r="S426" s="101"/>
      <c r="T426" s="241"/>
      <c r="U426" s="234"/>
      <c r="V426" s="238"/>
      <c r="W426" s="138"/>
      <c r="X426" s="135"/>
      <c r="Y426" s="135"/>
      <c r="Z426" s="135"/>
      <c r="AA426" s="135"/>
      <c r="AB426" s="139"/>
    </row>
    <row r="427" spans="1:28" ht="25.5" customHeight="1">
      <c r="A427"/>
      <c r="B427" s="93"/>
      <c r="C427" s="162"/>
      <c r="D427" s="90" t="s">
        <v>120</v>
      </c>
      <c r="E427" s="29">
        <f t="shared" ref="E427:M427" si="135">IF(((E425="")*AND(E426="")),"",(E425-E426)*2)</f>
        <v>558.90000000000146</v>
      </c>
      <c r="F427" s="29">
        <f t="shared" si="135"/>
        <v>558.17999999999938</v>
      </c>
      <c r="G427" s="29">
        <f t="shared" si="135"/>
        <v>556.04</v>
      </c>
      <c r="H427" s="29">
        <f t="shared" si="135"/>
        <v>559.6200000000008</v>
      </c>
      <c r="I427" s="29">
        <f t="shared" si="135"/>
        <v>553.73999999999978</v>
      </c>
      <c r="J427" s="29">
        <f t="shared" si="135"/>
        <v>555.91999999999825</v>
      </c>
      <c r="K427" s="29">
        <f t="shared" si="135"/>
        <v>556.35999999999967</v>
      </c>
      <c r="L427" s="29">
        <f t="shared" si="135"/>
        <v>557.42000000000098</v>
      </c>
      <c r="M427" s="29">
        <f t="shared" si="135"/>
        <v>554.68000000000029</v>
      </c>
      <c r="N427" s="102"/>
      <c r="O427" s="102"/>
      <c r="P427" s="102"/>
      <c r="Q427" s="102"/>
      <c r="R427" s="103"/>
      <c r="S427" s="104"/>
      <c r="T427" s="282"/>
      <c r="U427" s="281"/>
      <c r="V427" s="285"/>
      <c r="W427" s="140"/>
      <c r="X427" s="141"/>
      <c r="Y427" s="141"/>
      <c r="Z427" s="141"/>
      <c r="AA427" s="141"/>
      <c r="AB427" s="142"/>
    </row>
    <row r="428" spans="1:28" ht="12.75" customHeight="1">
      <c r="A428" s="122">
        <v>42950</v>
      </c>
      <c r="B428" s="93" t="s">
        <v>18</v>
      </c>
      <c r="C428" s="162" t="s">
        <v>123</v>
      </c>
      <c r="D428" s="90" t="s">
        <v>99</v>
      </c>
      <c r="E428" s="13">
        <v>4789.79</v>
      </c>
      <c r="F428" s="13">
        <v>4759.0600000000004</v>
      </c>
      <c r="G428" s="13">
        <v>4816.68</v>
      </c>
      <c r="H428" s="13">
        <v>4790.18</v>
      </c>
      <c r="I428" s="13">
        <v>4861.4799999999996</v>
      </c>
      <c r="J428" s="13">
        <v>4421.6099999999997</v>
      </c>
      <c r="K428" s="13">
        <v>4732.88</v>
      </c>
      <c r="L428" s="13">
        <v>4755.38</v>
      </c>
      <c r="M428" s="13">
        <v>4324.5600000000004</v>
      </c>
      <c r="N428" s="94">
        <f>IF((M429=""),"",MAX(E430:M430))</f>
        <v>292.98000000000138</v>
      </c>
      <c r="O428" s="94">
        <f>IF(M429="","",MIN(E430:M430))</f>
        <v>241.38000000000102</v>
      </c>
      <c r="P428" s="94">
        <f>IF((M430=""),"",AVERAGE(E430:M430))</f>
        <v>264.24888888888887</v>
      </c>
      <c r="Q428" s="94">
        <f>IF((M429=""),"",STDEV(E430:M430))</f>
        <v>17.957798058534308</v>
      </c>
      <c r="R428" s="94">
        <f>IF((M429=""),"",(N428-O428)/(N428+O428)*100)</f>
        <v>9.6564114080395491</v>
      </c>
      <c r="S428" s="96" t="str">
        <f>IF(M429="","",IF(R428&lt;15,IF(P428&gt;155,IF(P428&lt;315,"Pass","Fail"),"Fail"),"Fail"))</f>
        <v>Pass</v>
      </c>
      <c r="T428" s="237">
        <v>1159</v>
      </c>
      <c r="U428" s="237"/>
      <c r="V428" s="301"/>
      <c r="W428" s="143">
        <v>222</v>
      </c>
      <c r="X428" s="136">
        <v>340</v>
      </c>
      <c r="Y428" s="136">
        <v>155</v>
      </c>
      <c r="Z428" s="136">
        <v>315</v>
      </c>
      <c r="AA428" s="148">
        <v>15</v>
      </c>
      <c r="AB428" s="154">
        <v>15</v>
      </c>
    </row>
    <row r="429" spans="1:28" ht="15.75" customHeight="1">
      <c r="A429"/>
      <c r="B429" s="93"/>
      <c r="C429" s="162"/>
      <c r="D429" s="90" t="s">
        <v>100</v>
      </c>
      <c r="E429" s="13">
        <v>4650.26</v>
      </c>
      <c r="F429" s="13">
        <v>4634.0200000000004</v>
      </c>
      <c r="G429" s="13">
        <v>4695.99</v>
      </c>
      <c r="H429" s="13">
        <v>4663.01</v>
      </c>
      <c r="I429" s="13">
        <v>4722.46</v>
      </c>
      <c r="J429" s="13">
        <v>4282.3900000000003</v>
      </c>
      <c r="K429" s="13">
        <v>4608.46</v>
      </c>
      <c r="L429" s="13">
        <v>4627.84</v>
      </c>
      <c r="M429" s="13">
        <v>4178.07</v>
      </c>
      <c r="N429" s="99"/>
      <c r="O429" s="99"/>
      <c r="P429" s="99"/>
      <c r="Q429" s="99"/>
      <c r="R429" s="100"/>
      <c r="S429" s="101"/>
      <c r="T429" s="241"/>
      <c r="U429" s="234"/>
      <c r="V429" s="238"/>
      <c r="W429" s="138"/>
      <c r="X429" s="135"/>
      <c r="Y429" s="135"/>
      <c r="Z429" s="135"/>
      <c r="AA429" s="135"/>
      <c r="AB429" s="139"/>
    </row>
    <row r="430" spans="1:28" ht="26.25" customHeight="1" thickBot="1">
      <c r="A430"/>
      <c r="B430" s="93"/>
      <c r="C430" s="162"/>
      <c r="D430" s="90" t="s">
        <v>120</v>
      </c>
      <c r="E430" s="29">
        <f t="shared" ref="E430:M430" si="136">IF(((E428="")*AND(E429="")),"",(E428-E429)*2)</f>
        <v>279.05999999999949</v>
      </c>
      <c r="F430" s="29">
        <f t="shared" si="136"/>
        <v>250.07999999999993</v>
      </c>
      <c r="G430" s="29">
        <f t="shared" si="136"/>
        <v>241.38000000000102</v>
      </c>
      <c r="H430" s="29">
        <f t="shared" si="136"/>
        <v>254.34000000000015</v>
      </c>
      <c r="I430" s="29">
        <f t="shared" si="136"/>
        <v>278.03999999999905</v>
      </c>
      <c r="J430" s="29">
        <f t="shared" si="136"/>
        <v>278.43999999999869</v>
      </c>
      <c r="K430" s="29">
        <f t="shared" si="136"/>
        <v>248.84000000000015</v>
      </c>
      <c r="L430" s="29">
        <f t="shared" si="136"/>
        <v>255.07999999999993</v>
      </c>
      <c r="M430" s="29">
        <f t="shared" si="136"/>
        <v>292.98000000000138</v>
      </c>
      <c r="N430" s="102"/>
      <c r="O430" s="102"/>
      <c r="P430" s="102"/>
      <c r="Q430" s="102"/>
      <c r="R430" s="103"/>
      <c r="S430" s="104"/>
      <c r="T430" s="282"/>
      <c r="U430" s="281"/>
      <c r="V430" s="285"/>
      <c r="W430" s="155"/>
      <c r="X430" s="156"/>
      <c r="Y430" s="156"/>
      <c r="Z430" s="156"/>
      <c r="AA430" s="156"/>
      <c r="AB430" s="157"/>
    </row>
    <row r="431" spans="1:28" ht="12.75" customHeight="1">
      <c r="A431" s="122">
        <v>42956</v>
      </c>
      <c r="B431" s="121" t="s">
        <v>18</v>
      </c>
      <c r="C431" s="161" t="s">
        <v>119</v>
      </c>
      <c r="D431" s="91" t="s">
        <v>99</v>
      </c>
      <c r="E431" s="125">
        <v>2082.73</v>
      </c>
      <c r="F431" s="125">
        <v>2066.64</v>
      </c>
      <c r="G431" s="125">
        <v>2058.73</v>
      </c>
      <c r="H431" s="125">
        <v>2048.21</v>
      </c>
      <c r="I431" s="125">
        <v>2061</v>
      </c>
      <c r="J431" s="125">
        <v>2091.37</v>
      </c>
      <c r="K431" s="125">
        <v>2068.35</v>
      </c>
      <c r="L431" s="125">
        <v>2054.59</v>
      </c>
      <c r="M431" s="125">
        <v>2053</v>
      </c>
      <c r="N431" s="94">
        <f>IF((M432=""),"",MAX(E433:M433))</f>
        <v>798.52</v>
      </c>
      <c r="O431" s="94">
        <f>IF(M432="","",MIN(E433:M433))</f>
        <v>690.04</v>
      </c>
      <c r="P431" s="94">
        <f>IF((M433=""),"",AVERAGE(E433:M433))</f>
        <v>736.10666666666657</v>
      </c>
      <c r="Q431" s="94">
        <f>IF((M432=""),"",STDEV(E433:M433))</f>
        <v>38.352306319178659</v>
      </c>
      <c r="R431" s="95">
        <f>IF((M432=""),"",(N431-O431)/(N431+O431)*100)</f>
        <v>7.2875799430321937</v>
      </c>
      <c r="S431" s="96" t="str">
        <f>IF(M432="","",IF(R431&lt;10,IF(P431&gt;645,IF(P431&lt;790,"Pass","Fail"),"Fail"),"Fail"))</f>
        <v>Pass</v>
      </c>
      <c r="T431" s="237"/>
      <c r="U431" s="235"/>
      <c r="V431" s="300"/>
      <c r="W431" s="147">
        <v>645</v>
      </c>
      <c r="X431" s="88">
        <v>790</v>
      </c>
      <c r="Y431" s="88">
        <v>670</v>
      </c>
      <c r="Z431" s="88">
        <v>830</v>
      </c>
      <c r="AA431" s="88">
        <v>8.6999999999999993</v>
      </c>
      <c r="AB431" s="148">
        <v>10</v>
      </c>
    </row>
    <row r="432" spans="1:28" ht="15.75" customHeight="1">
      <c r="A432"/>
      <c r="B432" s="93"/>
      <c r="C432" s="162"/>
      <c r="D432" s="90" t="s">
        <v>100</v>
      </c>
      <c r="E432" s="125">
        <v>1695.91</v>
      </c>
      <c r="F432" s="125">
        <v>1712.69</v>
      </c>
      <c r="G432" s="125">
        <v>1713.71</v>
      </c>
      <c r="H432" s="125">
        <v>1691.82</v>
      </c>
      <c r="I432" s="125">
        <v>1661.74</v>
      </c>
      <c r="J432" s="125">
        <v>1702.43</v>
      </c>
      <c r="K432" s="125">
        <v>1713.8</v>
      </c>
      <c r="L432" s="125">
        <v>1697.71</v>
      </c>
      <c r="M432" s="125">
        <v>1682.33</v>
      </c>
      <c r="N432" s="99"/>
      <c r="O432" s="99"/>
      <c r="P432" s="99"/>
      <c r="Q432" s="99"/>
      <c r="R432" s="100"/>
      <c r="S432" s="101"/>
      <c r="T432" s="241"/>
      <c r="U432" s="234"/>
      <c r="V432" s="238"/>
      <c r="W432" s="138"/>
      <c r="X432" s="135"/>
      <c r="Y432" s="135"/>
      <c r="Z432" s="135"/>
      <c r="AA432" s="135"/>
      <c r="AB432" s="139"/>
    </row>
    <row r="433" spans="1:28" ht="25.5" customHeight="1">
      <c r="A433"/>
      <c r="B433" s="93"/>
      <c r="C433" s="162"/>
      <c r="D433" s="90" t="s">
        <v>120</v>
      </c>
      <c r="E433" s="29">
        <f t="shared" ref="E433:M433" si="137">IF(((E431="")*AND(E432="")),"",(E431-E432)*2)</f>
        <v>773.63999999999987</v>
      </c>
      <c r="F433" s="29">
        <f t="shared" si="137"/>
        <v>707.89999999999964</v>
      </c>
      <c r="G433" s="29">
        <f t="shared" si="137"/>
        <v>690.04</v>
      </c>
      <c r="H433" s="29">
        <f t="shared" si="137"/>
        <v>712.7800000000002</v>
      </c>
      <c r="I433" s="29">
        <f t="shared" si="137"/>
        <v>798.52</v>
      </c>
      <c r="J433" s="29">
        <f t="shared" si="137"/>
        <v>777.87999999999965</v>
      </c>
      <c r="K433" s="29">
        <f t="shared" si="137"/>
        <v>709.09999999999991</v>
      </c>
      <c r="L433" s="29">
        <f t="shared" si="137"/>
        <v>713.76000000000022</v>
      </c>
      <c r="M433" s="29">
        <f t="shared" si="137"/>
        <v>741.34000000000015</v>
      </c>
      <c r="N433" s="102"/>
      <c r="O433" s="102"/>
      <c r="P433" s="102"/>
      <c r="Q433" s="102"/>
      <c r="R433" s="103"/>
      <c r="S433" s="104"/>
      <c r="T433" s="282"/>
      <c r="U433" s="281"/>
      <c r="V433" s="285"/>
      <c r="W433" s="140"/>
      <c r="X433" s="141"/>
      <c r="Y433" s="141"/>
      <c r="Z433" s="141"/>
      <c r="AA433" s="141"/>
      <c r="AB433" s="142"/>
    </row>
    <row r="434" spans="1:28">
      <c r="A434" s="122">
        <v>42956</v>
      </c>
      <c r="B434" s="93" t="s">
        <v>18</v>
      </c>
      <c r="C434" s="162" t="s">
        <v>121</v>
      </c>
      <c r="D434" s="90" t="s">
        <v>99</v>
      </c>
      <c r="E434" s="125">
        <v>1881.11</v>
      </c>
      <c r="F434" s="125">
        <v>1913.62</v>
      </c>
      <c r="G434" s="125">
        <v>1926.32</v>
      </c>
      <c r="H434" s="125">
        <v>1893.14</v>
      </c>
      <c r="I434" s="125">
        <v>1853.94</v>
      </c>
      <c r="J434" s="125">
        <v>1877.17</v>
      </c>
      <c r="K434" s="125">
        <v>1913.74</v>
      </c>
      <c r="L434" s="125">
        <v>1897.05</v>
      </c>
      <c r="M434" s="125">
        <v>1872.54</v>
      </c>
      <c r="N434" s="94">
        <f>IF((M435=""),"",MAX(E436:M436))</f>
        <v>973.73999999999978</v>
      </c>
      <c r="O434" s="94">
        <f>IF(M435="","",MIN(E436:M436))</f>
        <v>787.65999999999985</v>
      </c>
      <c r="P434" s="94">
        <f>IF((M436=""),"",AVERAGE(E436:M436))</f>
        <v>888.90444444444461</v>
      </c>
      <c r="Q434" s="94">
        <f>IF((M435=""),"",STDEV(E436:M436))</f>
        <v>75.463146487391768</v>
      </c>
      <c r="R434" s="94">
        <f>IF((M435=""),"",(N434-O434)/(N434+O434)*100)</f>
        <v>10.564323833314408</v>
      </c>
      <c r="S434" s="96" t="str">
        <f>IF(M435="","",IF(R434&lt;15,IF(P434&gt;850,IF(P434&lt;970,"Pass","Fail"),"Fail"),"Fail"))</f>
        <v>Pass</v>
      </c>
      <c r="T434" s="237"/>
      <c r="U434" s="254"/>
      <c r="V434" s="295"/>
      <c r="W434" s="153">
        <v>850</v>
      </c>
      <c r="X434" s="153">
        <v>970</v>
      </c>
      <c r="Y434" s="153">
        <v>710</v>
      </c>
      <c r="Z434" s="153">
        <v>910</v>
      </c>
      <c r="AA434" s="153">
        <v>14.5</v>
      </c>
      <c r="AB434" s="154">
        <v>17</v>
      </c>
    </row>
    <row r="435" spans="1:28" ht="15.75" customHeight="1">
      <c r="A435"/>
      <c r="B435" s="93"/>
      <c r="C435" s="162"/>
      <c r="D435" s="90" t="s">
        <v>100</v>
      </c>
      <c r="E435" s="125">
        <v>1394.24</v>
      </c>
      <c r="F435" s="125">
        <v>1495.19</v>
      </c>
      <c r="G435" s="125">
        <v>1532.49</v>
      </c>
      <c r="H435" s="125">
        <v>1474.61</v>
      </c>
      <c r="I435" s="125">
        <v>1372.76</v>
      </c>
      <c r="J435" s="125">
        <v>1393.04</v>
      </c>
      <c r="K435" s="125">
        <v>1497.15</v>
      </c>
      <c r="L435" s="125">
        <v>1477.71</v>
      </c>
      <c r="M435" s="125">
        <v>1391.37</v>
      </c>
      <c r="N435" s="99"/>
      <c r="O435" s="99"/>
      <c r="P435" s="99"/>
      <c r="Q435" s="99"/>
      <c r="R435" s="100"/>
      <c r="S435" s="101"/>
      <c r="T435" s="241"/>
      <c r="U435" s="234"/>
      <c r="V435" s="238"/>
      <c r="W435" s="138"/>
      <c r="X435" s="135"/>
      <c r="Y435" s="135"/>
      <c r="Z435" s="135"/>
      <c r="AA435" s="135"/>
      <c r="AB435" s="139"/>
    </row>
    <row r="436" spans="1:28" s="179" customFormat="1" ht="25.5" customHeight="1">
      <c r="A436"/>
      <c r="B436" s="93"/>
      <c r="C436" s="162"/>
      <c r="D436" s="30" t="s">
        <v>120</v>
      </c>
      <c r="E436" s="29">
        <f t="shared" ref="E436:M436" si="138">IF(((E434="")*AND(E435="")),"",(E434-E435)*2)</f>
        <v>973.73999999999978</v>
      </c>
      <c r="F436" s="29">
        <f t="shared" si="138"/>
        <v>836.85999999999967</v>
      </c>
      <c r="G436" s="29">
        <f t="shared" si="138"/>
        <v>787.65999999999985</v>
      </c>
      <c r="H436" s="29">
        <f t="shared" si="138"/>
        <v>837.0600000000004</v>
      </c>
      <c r="I436" s="29">
        <f t="shared" si="138"/>
        <v>962.36000000000013</v>
      </c>
      <c r="J436" s="29">
        <f t="shared" si="138"/>
        <v>968.26000000000022</v>
      </c>
      <c r="K436" s="29">
        <f t="shared" si="138"/>
        <v>833.17999999999984</v>
      </c>
      <c r="L436" s="29">
        <f t="shared" si="138"/>
        <v>838.67999999999984</v>
      </c>
      <c r="M436" s="29">
        <f t="shared" si="138"/>
        <v>962.34000000000015</v>
      </c>
      <c r="N436" s="102"/>
      <c r="O436" s="102"/>
      <c r="P436" s="102"/>
      <c r="Q436" s="102"/>
      <c r="R436" s="103"/>
      <c r="S436" s="104"/>
      <c r="T436" s="282"/>
      <c r="U436" s="281"/>
      <c r="V436" s="285"/>
      <c r="W436" s="140"/>
      <c r="X436" s="141"/>
      <c r="Y436" s="141"/>
      <c r="Z436" s="141"/>
      <c r="AA436" s="141"/>
      <c r="AB436" s="142"/>
    </row>
    <row r="437" spans="1:28" ht="12.75" customHeight="1">
      <c r="A437" s="130">
        <v>42956</v>
      </c>
      <c r="B437" s="121" t="s">
        <v>18</v>
      </c>
      <c r="C437" s="161" t="s">
        <v>122</v>
      </c>
      <c r="D437" s="91" t="s">
        <v>99</v>
      </c>
      <c r="E437" s="125">
        <v>4173.97</v>
      </c>
      <c r="F437" s="125">
        <v>4045.34</v>
      </c>
      <c r="G437" s="125">
        <v>4011.09</v>
      </c>
      <c r="H437" s="125">
        <v>3982.22</v>
      </c>
      <c r="I437" s="125">
        <v>4033.26</v>
      </c>
      <c r="J437" s="125">
        <v>4112.66</v>
      </c>
      <c r="K437" s="125">
        <v>4014.77</v>
      </c>
      <c r="L437" s="125">
        <v>4015.41</v>
      </c>
      <c r="M437" s="125">
        <v>4130.3599999999997</v>
      </c>
      <c r="N437" s="99">
        <f>IF((M438=""),"",MAX(E439:M439))</f>
        <v>561.64000000000033</v>
      </c>
      <c r="O437" s="99">
        <f>IF(M438="","",MIN(E439:M439))</f>
        <v>542.55999999999949</v>
      </c>
      <c r="P437" s="99">
        <f>IF((M439=""),"",AVERAGE(E439:M439))</f>
        <v>554.28</v>
      </c>
      <c r="Q437" s="99">
        <f>IF((M438=""),"",STDEV(E439:M439))</f>
        <v>6.4048419184236867</v>
      </c>
      <c r="R437" s="99">
        <f>IF((M438=""),"",(N437-O437)/(N437+O437)*100)</f>
        <v>1.7279478355371163</v>
      </c>
      <c r="S437" s="101" t="str">
        <f>IF(M438="","",IF(R437&lt;6.3,IF(P437&gt;490,IF(P437&lt;590,"Pass","Fail"),"Fail"),"Fail"))</f>
        <v>Pass</v>
      </c>
      <c r="T437" s="241"/>
      <c r="U437" s="263"/>
      <c r="V437" s="272"/>
      <c r="W437" s="138">
        <v>490</v>
      </c>
      <c r="X437" s="135">
        <v>590</v>
      </c>
      <c r="Y437" s="135">
        <v>430</v>
      </c>
      <c r="Z437" s="135">
        <v>590</v>
      </c>
      <c r="AA437" s="137">
        <v>6.3</v>
      </c>
      <c r="AB437" s="148">
        <v>6.3</v>
      </c>
    </row>
    <row r="438" spans="1:28" ht="15.75" customHeight="1">
      <c r="A438"/>
      <c r="B438" s="93"/>
      <c r="C438" s="162"/>
      <c r="D438" s="90" t="s">
        <v>100</v>
      </c>
      <c r="E438" s="125">
        <v>3897.79</v>
      </c>
      <c r="F438" s="125">
        <v>3768.13</v>
      </c>
      <c r="G438" s="125">
        <v>3732.9</v>
      </c>
      <c r="H438" s="125">
        <v>3702.3</v>
      </c>
      <c r="I438" s="125">
        <v>3760.31</v>
      </c>
      <c r="J438" s="125">
        <v>3833.11</v>
      </c>
      <c r="K438" s="125">
        <v>3733.95</v>
      </c>
      <c r="L438" s="125">
        <v>3737.25</v>
      </c>
      <c r="M438" s="125">
        <v>3859.08</v>
      </c>
      <c r="N438" s="99"/>
      <c r="O438" s="99"/>
      <c r="P438" s="99"/>
      <c r="Q438" s="99"/>
      <c r="R438" s="100"/>
      <c r="S438" s="101"/>
      <c r="T438" s="241"/>
      <c r="U438" s="234"/>
      <c r="V438" s="238"/>
      <c r="W438" s="138"/>
      <c r="X438" s="135"/>
      <c r="Y438" s="135"/>
      <c r="Z438" s="135"/>
      <c r="AA438" s="135"/>
      <c r="AB438" s="139"/>
    </row>
    <row r="439" spans="1:28" ht="25.5" customHeight="1">
      <c r="A439"/>
      <c r="B439" s="93"/>
      <c r="C439" s="162"/>
      <c r="D439" s="90" t="s">
        <v>120</v>
      </c>
      <c r="E439" s="29">
        <f t="shared" ref="E439:M439" si="139">IF(((E437="")*AND(E438="")),"",(E437-E438)*2)</f>
        <v>552.36000000000058</v>
      </c>
      <c r="F439" s="29">
        <f t="shared" si="139"/>
        <v>554.42000000000007</v>
      </c>
      <c r="G439" s="29">
        <f t="shared" si="139"/>
        <v>556.38000000000011</v>
      </c>
      <c r="H439" s="29">
        <f t="shared" si="139"/>
        <v>559.83999999999924</v>
      </c>
      <c r="I439" s="29">
        <f t="shared" si="139"/>
        <v>545.90000000000055</v>
      </c>
      <c r="J439" s="29">
        <f t="shared" si="139"/>
        <v>559.09999999999945</v>
      </c>
      <c r="K439" s="29">
        <f t="shared" si="139"/>
        <v>561.64000000000033</v>
      </c>
      <c r="L439" s="29">
        <f t="shared" si="139"/>
        <v>556.31999999999971</v>
      </c>
      <c r="M439" s="29">
        <f t="shared" si="139"/>
        <v>542.55999999999949</v>
      </c>
      <c r="N439" s="102"/>
      <c r="O439" s="102"/>
      <c r="P439" s="102"/>
      <c r="Q439" s="102"/>
      <c r="R439" s="103"/>
      <c r="S439" s="104"/>
      <c r="T439" s="282"/>
      <c r="U439" s="281"/>
      <c r="V439" s="285"/>
      <c r="W439" s="140"/>
      <c r="X439" s="141"/>
      <c r="Y439" s="141"/>
      <c r="Z439" s="141"/>
      <c r="AA439" s="141"/>
      <c r="AB439" s="142"/>
    </row>
    <row r="440" spans="1:28" ht="12.75" customHeight="1">
      <c r="A440" s="122">
        <v>42956</v>
      </c>
      <c r="B440" s="93" t="s">
        <v>18</v>
      </c>
      <c r="C440" s="162" t="s">
        <v>123</v>
      </c>
      <c r="D440" s="90" t="s">
        <v>99</v>
      </c>
      <c r="E440" s="126">
        <v>4663.6000000000004</v>
      </c>
      <c r="F440" s="126">
        <v>4642.99</v>
      </c>
      <c r="G440" s="126">
        <v>4699.3100000000004</v>
      </c>
      <c r="H440" s="126">
        <v>4676.72</v>
      </c>
      <c r="I440" s="126">
        <v>4730.7299999999996</v>
      </c>
      <c r="J440" s="126">
        <v>4287.46</v>
      </c>
      <c r="K440" s="126">
        <v>4618.57</v>
      </c>
      <c r="L440" s="126">
        <v>4637.21</v>
      </c>
      <c r="M440" s="126">
        <v>4189.04</v>
      </c>
      <c r="N440" s="94">
        <f>IF((M441=""),"",MAX(E442:M442))</f>
        <v>285.52000000000044</v>
      </c>
      <c r="O440" s="94">
        <f>IF(M441="","",MIN(E442:M442))</f>
        <v>233.72000000000116</v>
      </c>
      <c r="P440" s="94">
        <f>IF((M442=""),"",AVERAGE(E442:M442))</f>
        <v>263.54222222222222</v>
      </c>
      <c r="Q440" s="94">
        <f>IF((M441=""),"",STDEV(E442:M442))</f>
        <v>17.618091396188376</v>
      </c>
      <c r="R440" s="94">
        <f>IF((M441=""),"",(N440-O440)/(N440+O440)*100)</f>
        <v>9.9761189430704711</v>
      </c>
      <c r="S440" s="96" t="str">
        <f>IF(M441="","",IF(R440&lt;15,IF(P440&gt;155,IF(P440&lt;315,"Pass","Fail"),"Fail"),"Fail"))</f>
        <v>Pass</v>
      </c>
      <c r="T440" s="237"/>
      <c r="U440" s="237"/>
      <c r="V440" s="301"/>
      <c r="W440" s="143">
        <v>222</v>
      </c>
      <c r="X440" s="136">
        <v>340</v>
      </c>
      <c r="Y440" s="136">
        <v>155</v>
      </c>
      <c r="Z440" s="136">
        <v>315</v>
      </c>
      <c r="AA440" s="148">
        <v>15</v>
      </c>
      <c r="AB440" s="154">
        <v>15</v>
      </c>
    </row>
    <row r="441" spans="1:28" ht="15.75" customHeight="1">
      <c r="A441"/>
      <c r="B441" s="93"/>
      <c r="C441" s="162"/>
      <c r="D441" s="90" t="s">
        <v>100</v>
      </c>
      <c r="E441" s="125">
        <v>4520.84</v>
      </c>
      <c r="F441" s="125">
        <v>4515.51</v>
      </c>
      <c r="G441" s="125">
        <v>4582.45</v>
      </c>
      <c r="H441" s="125">
        <v>4547.71</v>
      </c>
      <c r="I441" s="125">
        <v>4590.7700000000004</v>
      </c>
      <c r="J441" s="125">
        <v>4149.08</v>
      </c>
      <c r="K441" s="125">
        <v>4492.91</v>
      </c>
      <c r="L441" s="125">
        <v>4511.3999999999996</v>
      </c>
      <c r="M441" s="125">
        <v>4049.02</v>
      </c>
      <c r="N441" s="99"/>
      <c r="O441" s="99"/>
      <c r="P441" s="99"/>
      <c r="Q441" s="99"/>
      <c r="R441" s="100"/>
      <c r="S441" s="101"/>
      <c r="T441" s="241"/>
      <c r="U441" s="234"/>
      <c r="V441" s="238"/>
      <c r="W441" s="138"/>
      <c r="X441" s="135"/>
      <c r="Y441" s="135"/>
      <c r="Z441" s="135"/>
      <c r="AA441" s="135"/>
      <c r="AB441" s="139"/>
    </row>
    <row r="442" spans="1:28" s="180" customFormat="1" ht="26.25" customHeight="1" thickBot="1">
      <c r="A442"/>
      <c r="B442" s="105"/>
      <c r="C442" s="163"/>
      <c r="D442" s="106" t="s">
        <v>120</v>
      </c>
      <c r="E442" s="107">
        <f t="shared" ref="E442:M442" si="140">IF(((E440="")*AND(E441="")),"",(E440-E441)*2)</f>
        <v>285.52000000000044</v>
      </c>
      <c r="F442" s="107">
        <f t="shared" si="140"/>
        <v>254.95999999999913</v>
      </c>
      <c r="G442" s="107">
        <f t="shared" si="140"/>
        <v>233.72000000000116</v>
      </c>
      <c r="H442" s="107">
        <f t="shared" si="140"/>
        <v>258.02000000000044</v>
      </c>
      <c r="I442" s="107">
        <f t="shared" si="140"/>
        <v>279.91999999999825</v>
      </c>
      <c r="J442" s="107">
        <f t="shared" si="140"/>
        <v>276.76000000000022</v>
      </c>
      <c r="K442" s="107">
        <f t="shared" si="140"/>
        <v>251.31999999999971</v>
      </c>
      <c r="L442" s="107">
        <f t="shared" si="140"/>
        <v>251.6200000000008</v>
      </c>
      <c r="M442" s="107">
        <f t="shared" si="140"/>
        <v>280.03999999999996</v>
      </c>
      <c r="N442" s="108"/>
      <c r="O442" s="108"/>
      <c r="P442" s="108"/>
      <c r="Q442" s="108"/>
      <c r="R442" s="109"/>
      <c r="S442" s="110"/>
      <c r="T442" s="284"/>
      <c r="U442" s="283"/>
      <c r="V442" s="286"/>
      <c r="W442" s="155"/>
      <c r="X442" s="156"/>
      <c r="Y442" s="156"/>
      <c r="Z442" s="156"/>
      <c r="AA442" s="156"/>
      <c r="AB442" s="157"/>
    </row>
    <row r="443" spans="1:28" ht="12.75" customHeight="1">
      <c r="A443" s="122">
        <v>42961</v>
      </c>
      <c r="B443" s="121" t="s">
        <v>18</v>
      </c>
      <c r="C443" s="161" t="s">
        <v>119</v>
      </c>
      <c r="D443" s="91" t="s">
        <v>99</v>
      </c>
      <c r="E443" s="13">
        <v>1693.92</v>
      </c>
      <c r="F443" s="13">
        <v>1709.52</v>
      </c>
      <c r="G443" s="13">
        <v>1711.88</v>
      </c>
      <c r="H443" s="13">
        <v>1689.34</v>
      </c>
      <c r="I443" s="13">
        <v>1660.57</v>
      </c>
      <c r="J443" s="13">
        <v>1699.61</v>
      </c>
      <c r="K443" s="13">
        <v>1711.6</v>
      </c>
      <c r="L443" s="13">
        <v>1695.35</v>
      </c>
      <c r="M443" s="13">
        <v>1681.02</v>
      </c>
      <c r="N443" s="94">
        <f>IF((M444=""),"",MAX(E445:M445))</f>
        <v>766.19999999999982</v>
      </c>
      <c r="O443" s="94">
        <f>IF(M444="","",MIN(E445:M445))</f>
        <v>673.72000000000025</v>
      </c>
      <c r="P443" s="94">
        <f>IF((M445=""),"",AVERAGE(E445:M445))</f>
        <v>723.97333333333324</v>
      </c>
      <c r="Q443" s="94">
        <f>IF((M444=""),"",STDEV(E445:M445))</f>
        <v>38.873766218363372</v>
      </c>
      <c r="R443" s="95">
        <f>IF((M444=""),"",(N443-O443)/(N443+O443)*100)</f>
        <v>6.4225790321684224</v>
      </c>
      <c r="S443" s="96" t="str">
        <f>IF(M444="","",IF(R443&lt;10,IF(P443&gt;645,IF(P443&lt;790,"Pass","Fail"),"Fail"),"Fail"))</f>
        <v>Pass</v>
      </c>
      <c r="T443" s="237"/>
      <c r="U443" s="235"/>
      <c r="V443" s="300"/>
      <c r="W443" s="147">
        <v>645</v>
      </c>
      <c r="X443" s="88">
        <v>790</v>
      </c>
      <c r="Y443" s="88">
        <v>670</v>
      </c>
      <c r="Z443" s="88">
        <v>830</v>
      </c>
      <c r="AA443" s="88">
        <v>8.6999999999999993</v>
      </c>
      <c r="AB443" s="148">
        <v>10</v>
      </c>
    </row>
    <row r="444" spans="1:28" ht="15.75" customHeight="1">
      <c r="A444"/>
      <c r="B444" s="93"/>
      <c r="C444" s="162"/>
      <c r="D444" s="90" t="s">
        <v>100</v>
      </c>
      <c r="E444" s="13">
        <v>1310.94</v>
      </c>
      <c r="F444" s="13">
        <v>1362.7</v>
      </c>
      <c r="G444" s="13">
        <v>1375.02</v>
      </c>
      <c r="H444" s="13">
        <v>1340.38</v>
      </c>
      <c r="I444" s="13">
        <v>1279.08</v>
      </c>
      <c r="J444" s="13">
        <v>1318.93</v>
      </c>
      <c r="K444" s="13">
        <v>1365.44</v>
      </c>
      <c r="L444" s="13">
        <v>1344.52</v>
      </c>
      <c r="M444" s="13">
        <v>1297.92</v>
      </c>
      <c r="N444" s="99"/>
      <c r="O444" s="99"/>
      <c r="P444" s="99"/>
      <c r="Q444" s="99"/>
      <c r="R444" s="100"/>
      <c r="S444" s="101"/>
      <c r="T444" s="241"/>
      <c r="U444" s="234"/>
      <c r="V444" s="238"/>
      <c r="W444" s="138"/>
      <c r="X444" s="135"/>
      <c r="Y444" s="135"/>
      <c r="Z444" s="135"/>
      <c r="AA444" s="135"/>
      <c r="AB444" s="139"/>
    </row>
    <row r="445" spans="1:28" ht="25.5" customHeight="1">
      <c r="A445"/>
      <c r="B445" s="93"/>
      <c r="C445" s="162"/>
      <c r="D445" s="90" t="s">
        <v>120</v>
      </c>
      <c r="E445" s="29">
        <f t="shared" ref="E445:M445" si="141">IF(((E443="")*AND(E444="")),"",(E443-E444)*2)</f>
        <v>765.96</v>
      </c>
      <c r="F445" s="29">
        <f t="shared" si="141"/>
        <v>693.63999999999987</v>
      </c>
      <c r="G445" s="29">
        <f t="shared" si="141"/>
        <v>673.72000000000025</v>
      </c>
      <c r="H445" s="29">
        <f t="shared" si="141"/>
        <v>697.91999999999962</v>
      </c>
      <c r="I445" s="29">
        <f t="shared" si="141"/>
        <v>762.98</v>
      </c>
      <c r="J445" s="29">
        <f t="shared" si="141"/>
        <v>761.35999999999967</v>
      </c>
      <c r="K445" s="29">
        <f t="shared" si="141"/>
        <v>692.31999999999971</v>
      </c>
      <c r="L445" s="29">
        <f t="shared" si="141"/>
        <v>701.65999999999985</v>
      </c>
      <c r="M445" s="29">
        <f t="shared" si="141"/>
        <v>766.19999999999982</v>
      </c>
      <c r="N445" s="102"/>
      <c r="O445" s="102"/>
      <c r="P445" s="102"/>
      <c r="Q445" s="102"/>
      <c r="R445" s="103"/>
      <c r="S445" s="104"/>
      <c r="T445" s="282"/>
      <c r="U445" s="281"/>
      <c r="V445" s="285"/>
      <c r="W445" s="140"/>
      <c r="X445" s="141"/>
      <c r="Y445" s="141"/>
      <c r="Z445" s="141"/>
      <c r="AA445" s="141"/>
      <c r="AB445" s="142"/>
    </row>
    <row r="446" spans="1:28">
      <c r="A446" s="122">
        <v>42961</v>
      </c>
      <c r="B446" s="93" t="s">
        <v>18</v>
      </c>
      <c r="C446" s="162" t="s">
        <v>121</v>
      </c>
      <c r="D446" s="90" t="s">
        <v>99</v>
      </c>
      <c r="E446" s="13">
        <v>1394.14</v>
      </c>
      <c r="F446" s="13">
        <v>1494.78</v>
      </c>
      <c r="G446" s="13">
        <v>1531.22</v>
      </c>
      <c r="H446" s="13">
        <v>1473.94</v>
      </c>
      <c r="I446" s="13">
        <v>1374.51</v>
      </c>
      <c r="J446" s="13">
        <v>1393.38</v>
      </c>
      <c r="K446" s="13">
        <v>1496.17</v>
      </c>
      <c r="L446" s="13">
        <v>1476.67</v>
      </c>
      <c r="M446" s="13">
        <v>1392.64</v>
      </c>
      <c r="N446" s="94">
        <f>IF((M447=""),"",MAX(E448:M448))</f>
        <v>981.48000000000025</v>
      </c>
      <c r="O446" s="94">
        <f>IF(M447="","",MIN(E448:M448))</f>
        <v>820.2800000000002</v>
      </c>
      <c r="P446" s="94">
        <f>IF((M448=""),"",AVERAGE(E448:M448))</f>
        <v>909.93333333333351</v>
      </c>
      <c r="Q446" s="94">
        <f>IF((M447=""),"",STDEV(E448:M448))</f>
        <v>61.392405067728212</v>
      </c>
      <c r="R446" s="94">
        <f>IF((M447=""),"",(N446-O446)/(N446+O446)*100)</f>
        <v>8.9468075659355293</v>
      </c>
      <c r="S446" s="96" t="str">
        <f>IF(M447="","",IF(R446&lt;15,IF(P446&gt;850,IF(P446&lt;970,"Pass","Fail"),"Fail"),"Fail"))</f>
        <v>Pass</v>
      </c>
      <c r="T446" s="237"/>
      <c r="U446" s="254"/>
      <c r="V446" s="295"/>
      <c r="W446" s="153">
        <v>850</v>
      </c>
      <c r="X446" s="153">
        <v>970</v>
      </c>
      <c r="Y446" s="153">
        <v>710</v>
      </c>
      <c r="Z446" s="153">
        <v>910</v>
      </c>
      <c r="AA446" s="153">
        <v>14.5</v>
      </c>
      <c r="AB446" s="154">
        <v>17</v>
      </c>
    </row>
    <row r="447" spans="1:28" ht="15.75" customHeight="1">
      <c r="A447"/>
      <c r="B447" s="93"/>
      <c r="C447" s="162"/>
      <c r="D447" s="90" t="s">
        <v>100</v>
      </c>
      <c r="E447" s="13">
        <v>905.06</v>
      </c>
      <c r="F447" s="13">
        <v>1059.97</v>
      </c>
      <c r="G447" s="13">
        <v>1121.08</v>
      </c>
      <c r="H447" s="13">
        <v>1037.1300000000001</v>
      </c>
      <c r="I447" s="13">
        <v>895.43</v>
      </c>
      <c r="J447" s="13">
        <v>902.64</v>
      </c>
      <c r="K447" s="13">
        <v>1059.71</v>
      </c>
      <c r="L447" s="13">
        <v>1044.3</v>
      </c>
      <c r="M447" s="13">
        <v>907.43</v>
      </c>
      <c r="N447" s="99"/>
      <c r="O447" s="99"/>
      <c r="P447" s="99"/>
      <c r="Q447" s="99"/>
      <c r="R447" s="100"/>
      <c r="S447" s="101"/>
      <c r="T447" s="241"/>
      <c r="U447" s="234"/>
      <c r="V447" s="238"/>
      <c r="W447" s="138"/>
      <c r="X447" s="135"/>
      <c r="Y447" s="135"/>
      <c r="Z447" s="135"/>
      <c r="AA447" s="135"/>
      <c r="AB447" s="139"/>
    </row>
    <row r="448" spans="1:28" s="179" customFormat="1" ht="25.5" customHeight="1">
      <c r="A448"/>
      <c r="B448" s="93"/>
      <c r="C448" s="162"/>
      <c r="D448" s="30" t="s">
        <v>120</v>
      </c>
      <c r="E448" s="29">
        <f t="shared" ref="E448:M448" si="142">IF(((E446="")*AND(E447="")),"",(E446-E447)*2)</f>
        <v>978.16000000000031</v>
      </c>
      <c r="F448" s="29">
        <f t="shared" si="142"/>
        <v>869.61999999999989</v>
      </c>
      <c r="G448" s="29">
        <f t="shared" si="142"/>
        <v>820.2800000000002</v>
      </c>
      <c r="H448" s="29">
        <f t="shared" si="142"/>
        <v>873.61999999999989</v>
      </c>
      <c r="I448" s="29">
        <f t="shared" si="142"/>
        <v>958.16000000000008</v>
      </c>
      <c r="J448" s="29">
        <f t="shared" si="142"/>
        <v>981.48000000000025</v>
      </c>
      <c r="K448" s="29">
        <f t="shared" si="142"/>
        <v>872.92000000000007</v>
      </c>
      <c r="L448" s="29">
        <f t="shared" si="142"/>
        <v>864.74000000000024</v>
      </c>
      <c r="M448" s="29">
        <f t="shared" si="142"/>
        <v>970.4200000000003</v>
      </c>
      <c r="N448" s="102"/>
      <c r="O448" s="102"/>
      <c r="P448" s="102"/>
      <c r="Q448" s="102"/>
      <c r="R448" s="103"/>
      <c r="S448" s="104"/>
      <c r="T448" s="282"/>
      <c r="U448" s="281"/>
      <c r="V448" s="285"/>
      <c r="W448" s="140"/>
      <c r="X448" s="141"/>
      <c r="Y448" s="141"/>
      <c r="Z448" s="141"/>
      <c r="AA448" s="141"/>
      <c r="AB448" s="142"/>
    </row>
    <row r="449" spans="1:28" ht="12.75" customHeight="1">
      <c r="A449" s="130">
        <v>42961</v>
      </c>
      <c r="B449" s="121" t="s">
        <v>18</v>
      </c>
      <c r="C449" s="161" t="s">
        <v>122</v>
      </c>
      <c r="D449" s="91" t="s">
        <v>99</v>
      </c>
      <c r="E449" s="13">
        <v>3906.65</v>
      </c>
      <c r="F449" s="13">
        <v>3779.64</v>
      </c>
      <c r="G449" s="13">
        <v>3745.4</v>
      </c>
      <c r="H449" s="13">
        <v>3711.13</v>
      </c>
      <c r="I449" s="13">
        <v>3767.85</v>
      </c>
      <c r="J449" s="13">
        <v>3841.16</v>
      </c>
      <c r="K449" s="13">
        <v>3746.34</v>
      </c>
      <c r="L449" s="13">
        <v>3752.84</v>
      </c>
      <c r="M449" s="13">
        <v>3867.37</v>
      </c>
      <c r="N449" s="99">
        <f>IF((M450=""),"",MAX(E451:M451))</f>
        <v>571.11999999999989</v>
      </c>
      <c r="O449" s="99">
        <f>IF(M450="","",MIN(E451:M451))</f>
        <v>551.60000000000036</v>
      </c>
      <c r="P449" s="99">
        <f>IF((M451=""),"",AVERAGE(E451:M451))</f>
        <v>563.56444444444446</v>
      </c>
      <c r="Q449" s="99">
        <f>IF((M450=""),"",STDEV(E451:M451))</f>
        <v>6.5656589751351655</v>
      </c>
      <c r="R449" s="99">
        <f>IF((M450=""),"",(N449-O449)/(N449+O449)*100)</f>
        <v>1.7386347441926326</v>
      </c>
      <c r="S449" s="101" t="str">
        <f>IF(M450="","",IF(R449&lt;6.3,IF(P449&gt;490,IF(P449&lt;590,"Pass","Fail"),"Fail"),"Fail"))</f>
        <v>Pass</v>
      </c>
      <c r="T449" s="241"/>
      <c r="U449" s="263"/>
      <c r="V449" s="272"/>
      <c r="W449" s="138">
        <v>490</v>
      </c>
      <c r="X449" s="135">
        <v>590</v>
      </c>
      <c r="Y449" s="135">
        <v>430</v>
      </c>
      <c r="Z449" s="135">
        <v>590</v>
      </c>
      <c r="AA449" s="137">
        <v>6.3</v>
      </c>
      <c r="AB449" s="148">
        <v>6.3</v>
      </c>
    </row>
    <row r="450" spans="1:28" ht="15.75" customHeight="1">
      <c r="A450"/>
      <c r="B450" s="93"/>
      <c r="C450" s="162"/>
      <c r="D450" s="90" t="s">
        <v>100</v>
      </c>
      <c r="E450" s="13">
        <v>3627.69</v>
      </c>
      <c r="F450" s="13">
        <v>3494.08</v>
      </c>
      <c r="G450" s="13">
        <v>3465.2</v>
      </c>
      <c r="H450" s="13">
        <v>3435.33</v>
      </c>
      <c r="I450" s="13">
        <v>3486.54</v>
      </c>
      <c r="J450" s="13">
        <v>3555.92</v>
      </c>
      <c r="K450" s="13">
        <v>3462.76</v>
      </c>
      <c r="L450" s="13">
        <v>3468.07</v>
      </c>
      <c r="M450" s="13">
        <v>3586.75</v>
      </c>
      <c r="N450" s="99"/>
      <c r="O450" s="99"/>
      <c r="P450" s="99"/>
      <c r="Q450" s="99"/>
      <c r="R450" s="100"/>
      <c r="S450" s="101"/>
      <c r="T450" s="241"/>
      <c r="U450" s="234"/>
      <c r="V450" s="238"/>
      <c r="W450" s="138"/>
      <c r="X450" s="135"/>
      <c r="Y450" s="135"/>
      <c r="Z450" s="135"/>
      <c r="AA450" s="135"/>
      <c r="AB450" s="139"/>
    </row>
    <row r="451" spans="1:28" ht="25.5" customHeight="1">
      <c r="A451"/>
      <c r="B451" s="93"/>
      <c r="C451" s="162"/>
      <c r="D451" s="90" t="s">
        <v>120</v>
      </c>
      <c r="E451" s="29">
        <f t="shared" ref="E451:M451" si="143">IF(((E449="")*AND(E450="")),"",(E449-E450)*2)</f>
        <v>557.92000000000007</v>
      </c>
      <c r="F451" s="29">
        <f t="shared" si="143"/>
        <v>571.11999999999989</v>
      </c>
      <c r="G451" s="29">
        <f t="shared" si="143"/>
        <v>560.40000000000055</v>
      </c>
      <c r="H451" s="29">
        <f t="shared" si="143"/>
        <v>551.60000000000036</v>
      </c>
      <c r="I451" s="29">
        <f t="shared" si="143"/>
        <v>562.61999999999989</v>
      </c>
      <c r="J451" s="29">
        <f t="shared" si="143"/>
        <v>570.47999999999956</v>
      </c>
      <c r="K451" s="29">
        <f t="shared" si="143"/>
        <v>567.15999999999985</v>
      </c>
      <c r="L451" s="29">
        <f t="shared" si="143"/>
        <v>569.54</v>
      </c>
      <c r="M451" s="29">
        <f t="shared" si="143"/>
        <v>561.23999999999978</v>
      </c>
      <c r="N451" s="102"/>
      <c r="O451" s="102"/>
      <c r="P451" s="102"/>
      <c r="Q451" s="102"/>
      <c r="R451" s="103"/>
      <c r="S451" s="104"/>
      <c r="T451" s="282"/>
      <c r="U451" s="281"/>
      <c r="V451" s="285"/>
      <c r="W451" s="140"/>
      <c r="X451" s="141"/>
      <c r="Y451" s="141"/>
      <c r="Z451" s="141"/>
      <c r="AA451" s="141"/>
      <c r="AB451" s="142"/>
    </row>
    <row r="452" spans="1:28" ht="12.75" customHeight="1">
      <c r="A452" s="122">
        <v>42961</v>
      </c>
      <c r="B452" s="93" t="s">
        <v>18</v>
      </c>
      <c r="C452" s="162" t="s">
        <v>123</v>
      </c>
      <c r="D452" s="90" t="s">
        <v>99</v>
      </c>
      <c r="E452" s="13">
        <v>4528.8</v>
      </c>
      <c r="F452" s="13">
        <v>4518.83</v>
      </c>
      <c r="G452" s="13">
        <v>4585.2299999999996</v>
      </c>
      <c r="H452" s="13">
        <v>4559.6499999999996</v>
      </c>
      <c r="I452" s="13">
        <v>4596.1099999999997</v>
      </c>
      <c r="J452" s="13">
        <v>4152.26</v>
      </c>
      <c r="K452" s="13">
        <v>4497.4799999999996</v>
      </c>
      <c r="L452" s="13">
        <v>4517.37</v>
      </c>
      <c r="M452" s="13">
        <v>4056.32</v>
      </c>
      <c r="N452" s="94">
        <f>IF((M453=""),"",MAX(E454:M454))</f>
        <v>281.20000000000073</v>
      </c>
      <c r="O452" s="94">
        <f>IF(M453="","",MIN(E454:M454))</f>
        <v>237.19999999999891</v>
      </c>
      <c r="P452" s="94">
        <f>IF((M454=""),"",AVERAGE(E454:M454))</f>
        <v>260.65999999999974</v>
      </c>
      <c r="Q452" s="94">
        <f>IF((M453=""),"",STDEV(E454:M454))</f>
        <v>15.992466976674363</v>
      </c>
      <c r="R452" s="94">
        <f>IF((M453=""),"",(N452-O452)/(N452+O452)*100)</f>
        <v>8.4876543209880104</v>
      </c>
      <c r="S452" s="96" t="str">
        <f>IF(M453="","",IF(R452&lt;15,IF(P452&gt;155,IF(P452&lt;315,"Pass","Fail"),"Fail"),"Fail"))</f>
        <v>Pass</v>
      </c>
      <c r="T452" s="237"/>
      <c r="U452" s="237"/>
      <c r="V452" s="301"/>
      <c r="W452" s="143">
        <v>222</v>
      </c>
      <c r="X452" s="136">
        <v>340</v>
      </c>
      <c r="Y452" s="136">
        <v>155</v>
      </c>
      <c r="Z452" s="136">
        <v>315</v>
      </c>
      <c r="AA452" s="148">
        <v>15</v>
      </c>
      <c r="AB452" s="154">
        <v>15</v>
      </c>
    </row>
    <row r="453" spans="1:28" ht="15.75" customHeight="1">
      <c r="A453"/>
      <c r="B453" s="93"/>
      <c r="C453" s="162"/>
      <c r="D453" s="90" t="s">
        <v>100</v>
      </c>
      <c r="E453" s="13">
        <v>4396.59</v>
      </c>
      <c r="F453" s="13">
        <v>4396.5200000000004</v>
      </c>
      <c r="G453" s="13">
        <v>4466.63</v>
      </c>
      <c r="H453" s="13">
        <v>4426.82</v>
      </c>
      <c r="I453" s="13">
        <v>4457.13</v>
      </c>
      <c r="J453" s="13">
        <v>4014.35</v>
      </c>
      <c r="K453" s="13">
        <v>4372.46</v>
      </c>
      <c r="L453" s="13">
        <v>4392.8599999999997</v>
      </c>
      <c r="M453" s="13">
        <v>3915.72</v>
      </c>
      <c r="N453" s="99"/>
      <c r="O453" s="99"/>
      <c r="P453" s="99"/>
      <c r="Q453" s="99"/>
      <c r="R453" s="100"/>
      <c r="S453" s="101"/>
      <c r="T453" s="241"/>
      <c r="U453" s="234"/>
      <c r="V453" s="238"/>
      <c r="W453" s="138"/>
      <c r="X453" s="135"/>
      <c r="Y453" s="135"/>
      <c r="Z453" s="135"/>
      <c r="AA453" s="135"/>
      <c r="AB453" s="139"/>
    </row>
    <row r="454" spans="1:28" s="180" customFormat="1" ht="26.25" customHeight="1" thickBot="1">
      <c r="A454"/>
      <c r="B454" s="105"/>
      <c r="C454" s="163"/>
      <c r="D454" s="106" t="s">
        <v>120</v>
      </c>
      <c r="E454" s="107">
        <f t="shared" ref="E454:M454" si="144">IF(((E452="")*AND(E453="")),"",(E452-E453)*2)</f>
        <v>264.42000000000007</v>
      </c>
      <c r="F454" s="107">
        <f t="shared" si="144"/>
        <v>244.61999999999898</v>
      </c>
      <c r="G454" s="107">
        <f t="shared" si="144"/>
        <v>237.19999999999891</v>
      </c>
      <c r="H454" s="107">
        <f t="shared" si="144"/>
        <v>265.65999999999985</v>
      </c>
      <c r="I454" s="107">
        <f t="shared" si="144"/>
        <v>277.95999999999913</v>
      </c>
      <c r="J454" s="107">
        <f t="shared" si="144"/>
        <v>275.82000000000062</v>
      </c>
      <c r="K454" s="107">
        <f t="shared" si="144"/>
        <v>250.03999999999905</v>
      </c>
      <c r="L454" s="107">
        <f t="shared" si="144"/>
        <v>249.02000000000044</v>
      </c>
      <c r="M454" s="107">
        <f t="shared" si="144"/>
        <v>281.20000000000073</v>
      </c>
      <c r="N454" s="108"/>
      <c r="O454" s="108"/>
      <c r="P454" s="108"/>
      <c r="Q454" s="108"/>
      <c r="R454" s="109"/>
      <c r="S454" s="110"/>
      <c r="T454" s="284"/>
      <c r="U454" s="283"/>
      <c r="V454" s="286"/>
      <c r="W454" s="155"/>
      <c r="X454" s="156"/>
      <c r="Y454" s="156"/>
      <c r="Z454" s="156"/>
      <c r="AA454" s="156"/>
      <c r="AB454" s="157"/>
    </row>
    <row r="455" spans="1:28" ht="13.5" customHeight="1">
      <c r="A455" s="122">
        <v>42970</v>
      </c>
      <c r="B455" s="121" t="s">
        <v>18</v>
      </c>
      <c r="C455" s="161" t="s">
        <v>119</v>
      </c>
      <c r="D455" s="91" t="s">
        <v>99</v>
      </c>
      <c r="E455" s="13">
        <v>2824.3</v>
      </c>
      <c r="F455" s="13">
        <v>2772.59</v>
      </c>
      <c r="G455" s="13">
        <v>2763.48</v>
      </c>
      <c r="H455" s="13">
        <v>2799</v>
      </c>
      <c r="I455" s="13">
        <v>2890.88</v>
      </c>
      <c r="J455" s="13">
        <v>2827.16</v>
      </c>
      <c r="K455" s="13">
        <v>2775.89</v>
      </c>
      <c r="L455" s="13">
        <v>2793.38</v>
      </c>
      <c r="M455" s="13">
        <v>2878.71</v>
      </c>
      <c r="N455" s="94">
        <f>IF((M456=""),"",MAX(E457:M457))</f>
        <v>760.60000000000036</v>
      </c>
      <c r="O455" s="94">
        <f>IF(M456="","",MIN(E457:M457))</f>
        <v>671.11999999999989</v>
      </c>
      <c r="P455" s="94">
        <f>IF((M457=""),"",AVERAGE(E457:M457))</f>
        <v>719.34222222222218</v>
      </c>
      <c r="Q455" s="94">
        <f>IF((M456=""),"",STDEV(E457:M457))</f>
        <v>37.021613206943634</v>
      </c>
      <c r="R455" s="95">
        <f>IF((M456=""),"",(N455-O455)/(N455+O455)*100)</f>
        <v>6.2498253848518184</v>
      </c>
      <c r="S455" s="96" t="str">
        <f>IF(M456="","",IF(R455&lt;10,IF(P455&gt;645,IF(P455&lt;790,"Pass","Fail"),"Fail"),"Fail"))</f>
        <v>Pass</v>
      </c>
      <c r="T455" s="237"/>
      <c r="U455" s="235"/>
      <c r="V455" s="300"/>
      <c r="W455" s="147">
        <v>645</v>
      </c>
      <c r="X455" s="88">
        <v>790</v>
      </c>
      <c r="Y455" s="88">
        <v>670</v>
      </c>
      <c r="Z455" s="88">
        <v>830</v>
      </c>
      <c r="AA455" s="88">
        <v>8.6999999999999993</v>
      </c>
      <c r="AB455" s="148">
        <v>10</v>
      </c>
    </row>
    <row r="456" spans="1:28" ht="15.75" customHeight="1">
      <c r="A456"/>
      <c r="B456" s="93"/>
      <c r="C456" s="162"/>
      <c r="D456" s="90" t="s">
        <v>100</v>
      </c>
      <c r="E456" s="13">
        <v>2446.9299999999998</v>
      </c>
      <c r="F456" s="13">
        <v>2427.5100000000002</v>
      </c>
      <c r="G456" s="13">
        <v>2427.92</v>
      </c>
      <c r="H456" s="13">
        <v>2451.11</v>
      </c>
      <c r="I456" s="13">
        <v>2511.44</v>
      </c>
      <c r="J456" s="13">
        <v>2449.09</v>
      </c>
      <c r="K456" s="13">
        <v>2430.15</v>
      </c>
      <c r="L456" s="13">
        <v>2445.79</v>
      </c>
      <c r="M456" s="13">
        <v>2498.41</v>
      </c>
      <c r="N456" s="99"/>
      <c r="O456" s="99"/>
      <c r="P456" s="99"/>
      <c r="Q456" s="99"/>
      <c r="R456" s="100"/>
      <c r="S456" s="101"/>
      <c r="T456" s="241"/>
      <c r="U456" s="234"/>
      <c r="V456" s="238"/>
      <c r="W456" s="138"/>
      <c r="X456" s="135"/>
      <c r="Y456" s="135"/>
      <c r="Z456" s="135"/>
      <c r="AA456" s="135"/>
      <c r="AB456" s="139"/>
    </row>
    <row r="457" spans="1:28" ht="25.5" customHeight="1">
      <c r="A457"/>
      <c r="B457" s="93"/>
      <c r="C457" s="162"/>
      <c r="D457" s="90" t="s">
        <v>120</v>
      </c>
      <c r="E457" s="29">
        <f t="shared" ref="E457:M457" si="145">IF(((E455="")*AND(E456="")),"",(E455-E456)*2)</f>
        <v>754.74000000000069</v>
      </c>
      <c r="F457" s="29">
        <f t="shared" si="145"/>
        <v>690.15999999999985</v>
      </c>
      <c r="G457" s="29">
        <f t="shared" si="145"/>
        <v>671.11999999999989</v>
      </c>
      <c r="H457" s="29">
        <f t="shared" si="145"/>
        <v>695.77999999999975</v>
      </c>
      <c r="I457" s="29">
        <f t="shared" si="145"/>
        <v>758.88000000000011</v>
      </c>
      <c r="J457" s="29">
        <f t="shared" si="145"/>
        <v>756.13999999999942</v>
      </c>
      <c r="K457" s="29">
        <f t="shared" si="145"/>
        <v>691.47999999999956</v>
      </c>
      <c r="L457" s="29">
        <f t="shared" si="145"/>
        <v>695.18000000000029</v>
      </c>
      <c r="M457" s="29">
        <f t="shared" si="145"/>
        <v>760.60000000000036</v>
      </c>
      <c r="N457" s="102"/>
      <c r="O457" s="102"/>
      <c r="P457" s="102"/>
      <c r="Q457" s="102"/>
      <c r="R457" s="103"/>
      <c r="S457" s="104"/>
      <c r="T457" s="282"/>
      <c r="U457" s="281"/>
      <c r="V457" s="285"/>
      <c r="W457" s="140"/>
      <c r="X457" s="141"/>
      <c r="Y457" s="141"/>
      <c r="Z457" s="141"/>
      <c r="AA457" s="141"/>
      <c r="AB457" s="142"/>
    </row>
    <row r="458" spans="1:28">
      <c r="A458" s="122">
        <v>42970</v>
      </c>
      <c r="B458" s="93" t="s">
        <v>18</v>
      </c>
      <c r="C458" s="162" t="s">
        <v>121</v>
      </c>
      <c r="D458" s="90" t="s">
        <v>99</v>
      </c>
      <c r="E458" s="13">
        <v>2824.49</v>
      </c>
      <c r="F458" s="13">
        <v>2772.91</v>
      </c>
      <c r="G458" s="13">
        <v>2763.12</v>
      </c>
      <c r="H458" s="13">
        <v>2798.5</v>
      </c>
      <c r="I458" s="13">
        <v>2891.41</v>
      </c>
      <c r="J458" s="13">
        <v>2827.15</v>
      </c>
      <c r="K458" s="13">
        <v>2775.56</v>
      </c>
      <c r="L458" s="13">
        <v>2793.52</v>
      </c>
      <c r="M458" s="13">
        <v>2879.62</v>
      </c>
      <c r="N458" s="94">
        <f>IF((M459=""),"",MAX(E460:M460))</f>
        <v>982.84000000000015</v>
      </c>
      <c r="O458" s="94">
        <f>IF(M459="","",MIN(E460:M460))</f>
        <v>810.05999999999949</v>
      </c>
      <c r="P458" s="94">
        <f>IF((M460=""),"",AVERAGE(E460:M460))</f>
        <v>897.94666666666649</v>
      </c>
      <c r="Q458" s="94">
        <f>IF((M459=""),"",STDEV(E460:M460))</f>
        <v>63.851672648412482</v>
      </c>
      <c r="R458" s="94">
        <f>IF((M459=""),"",(N458-O458)/(N458+O458)*100)</f>
        <v>9.6369011099336657</v>
      </c>
      <c r="S458" s="96" t="str">
        <f>IF(M459="","",IF(R458&lt;15,IF(P458&gt;850,IF(P458&lt;970,"Pass","Fail"),"Fail"),"Fail"))</f>
        <v>Pass</v>
      </c>
      <c r="T458" s="237"/>
      <c r="U458" s="254"/>
      <c r="V458" s="295"/>
      <c r="W458" s="153">
        <v>850</v>
      </c>
      <c r="X458" s="153">
        <v>970</v>
      </c>
      <c r="Y458" s="153">
        <v>710</v>
      </c>
      <c r="Z458" s="153">
        <v>910</v>
      </c>
      <c r="AA458" s="153">
        <v>14.5</v>
      </c>
      <c r="AB458" s="154">
        <v>17</v>
      </c>
    </row>
    <row r="459" spans="1:28" ht="15.75" customHeight="1">
      <c r="A459"/>
      <c r="B459" s="93"/>
      <c r="C459" s="162"/>
      <c r="D459" s="90" t="s">
        <v>100</v>
      </c>
      <c r="E459" s="13">
        <v>2335.8000000000002</v>
      </c>
      <c r="F459" s="13">
        <v>2343.81</v>
      </c>
      <c r="G459" s="13">
        <v>2358.09</v>
      </c>
      <c r="H459" s="13">
        <v>2371.5700000000002</v>
      </c>
      <c r="I459" s="13">
        <v>2419.48</v>
      </c>
      <c r="J459" s="13">
        <v>2335.73</v>
      </c>
      <c r="K459" s="13">
        <v>2347.4499999999998</v>
      </c>
      <c r="L459" s="13">
        <v>2366.1</v>
      </c>
      <c r="M459" s="13">
        <v>2407.4899999999998</v>
      </c>
      <c r="N459" s="99"/>
      <c r="O459" s="99"/>
      <c r="P459" s="99"/>
      <c r="Q459" s="99"/>
      <c r="R459" s="100"/>
      <c r="S459" s="101"/>
      <c r="T459" s="241"/>
      <c r="U459" s="234"/>
      <c r="V459" s="238"/>
      <c r="W459" s="138"/>
      <c r="X459" s="135"/>
      <c r="Y459" s="135"/>
      <c r="Z459" s="135"/>
      <c r="AA459" s="135"/>
      <c r="AB459" s="139"/>
    </row>
    <row r="460" spans="1:28" s="179" customFormat="1" ht="25.5" customHeight="1">
      <c r="A460"/>
      <c r="B460" s="93"/>
      <c r="C460" s="162"/>
      <c r="D460" s="30" t="s">
        <v>120</v>
      </c>
      <c r="E460" s="29">
        <f t="shared" ref="E460:M460" si="146">IF(((E458="")*AND(E459="")),"",(E458-E459)*2)</f>
        <v>977.3799999999992</v>
      </c>
      <c r="F460" s="29">
        <f t="shared" si="146"/>
        <v>858.19999999999982</v>
      </c>
      <c r="G460" s="29">
        <f t="shared" si="146"/>
        <v>810.05999999999949</v>
      </c>
      <c r="H460" s="29">
        <f t="shared" si="146"/>
        <v>853.85999999999967</v>
      </c>
      <c r="I460" s="29">
        <f t="shared" si="146"/>
        <v>943.85999999999967</v>
      </c>
      <c r="J460" s="29">
        <f t="shared" si="146"/>
        <v>982.84000000000015</v>
      </c>
      <c r="K460" s="29">
        <f t="shared" si="146"/>
        <v>856.22000000000025</v>
      </c>
      <c r="L460" s="29">
        <f t="shared" si="146"/>
        <v>854.84000000000015</v>
      </c>
      <c r="M460" s="29">
        <f t="shared" si="146"/>
        <v>944.26000000000022</v>
      </c>
      <c r="N460" s="102"/>
      <c r="O460" s="102"/>
      <c r="P460" s="102"/>
      <c r="Q460" s="102"/>
      <c r="R460" s="103"/>
      <c r="S460" s="104"/>
      <c r="T460" s="282"/>
      <c r="U460" s="281"/>
      <c r="V460" s="285"/>
      <c r="W460" s="140"/>
      <c r="X460" s="141"/>
      <c r="Y460" s="141"/>
      <c r="Z460" s="141"/>
      <c r="AA460" s="141"/>
      <c r="AB460" s="142"/>
    </row>
    <row r="461" spans="1:28" ht="12.75" customHeight="1">
      <c r="A461" s="130">
        <v>42970</v>
      </c>
      <c r="B461" s="121" t="s">
        <v>18</v>
      </c>
      <c r="C461" s="161" t="s">
        <v>122</v>
      </c>
      <c r="D461" s="91" t="s">
        <v>99</v>
      </c>
      <c r="E461" s="13">
        <v>3634.88</v>
      </c>
      <c r="F461" s="13">
        <v>3504.55</v>
      </c>
      <c r="G461" s="13">
        <v>3478.45</v>
      </c>
      <c r="H461" s="13">
        <v>3443.97</v>
      </c>
      <c r="I461" s="13">
        <v>3497.69</v>
      </c>
      <c r="J461" s="13">
        <v>3568.33</v>
      </c>
      <c r="K461" s="13">
        <v>3474.71</v>
      </c>
      <c r="L461" s="13">
        <v>3479.07</v>
      </c>
      <c r="M461" s="13">
        <v>3596.74</v>
      </c>
      <c r="N461" s="99">
        <f>IF((M462=""),"",MAX(E463:M463))</f>
        <v>620.77999999999975</v>
      </c>
      <c r="O461" s="99">
        <f>IF(M462="","",MIN(E463:M463))</f>
        <v>531.96</v>
      </c>
      <c r="P461" s="99">
        <f>IF((M463=""),"",AVERAGE(E463:M463))</f>
        <v>548.24222222222238</v>
      </c>
      <c r="Q461" s="99">
        <f>IF((M462=""),"",STDEV(E463:M463))</f>
        <v>28.063833388268115</v>
      </c>
      <c r="R461" s="99">
        <f>IF((M462=""),"",(N461-O461)/(N461+O461)*100)</f>
        <v>7.7051199750160251</v>
      </c>
      <c r="S461" s="101" t="str">
        <f>IF(M462="","",IF(R461&lt;6.3,IF(P461&gt;490,IF(P461&lt;590,"Pass","Fail"),"Fail"),"Fail"))</f>
        <v>Fail</v>
      </c>
      <c r="T461" s="241"/>
      <c r="U461" s="263"/>
      <c r="V461" s="272"/>
      <c r="W461" s="138">
        <v>490</v>
      </c>
      <c r="X461" s="135">
        <v>590</v>
      </c>
      <c r="Y461" s="135">
        <v>430</v>
      </c>
      <c r="Z461" s="135">
        <v>590</v>
      </c>
      <c r="AA461" s="137">
        <v>6.3</v>
      </c>
      <c r="AB461" s="148">
        <v>6.3</v>
      </c>
    </row>
    <row r="462" spans="1:28" ht="15.75" customHeight="1">
      <c r="A462"/>
      <c r="B462" s="93"/>
      <c r="C462" s="162"/>
      <c r="D462" s="90" t="s">
        <v>100</v>
      </c>
      <c r="E462" s="13">
        <v>3359.74</v>
      </c>
      <c r="F462" s="13">
        <v>3236.39</v>
      </c>
      <c r="G462" s="13">
        <v>3212.47</v>
      </c>
      <c r="H462" s="13">
        <v>3177.35</v>
      </c>
      <c r="I462" s="13">
        <v>3187.3</v>
      </c>
      <c r="J462" s="13">
        <v>3293.25</v>
      </c>
      <c r="K462" s="13">
        <v>3206.02</v>
      </c>
      <c r="L462" s="13">
        <v>3212.47</v>
      </c>
      <c r="M462" s="13">
        <v>3326.31</v>
      </c>
      <c r="N462" s="99"/>
      <c r="O462" s="99"/>
      <c r="P462" s="99"/>
      <c r="Q462" s="99"/>
      <c r="R462" s="100"/>
      <c r="S462" s="101"/>
      <c r="T462" s="241"/>
      <c r="U462" s="234"/>
      <c r="V462" s="238"/>
      <c r="W462" s="138"/>
      <c r="X462" s="135"/>
      <c r="Y462" s="135"/>
      <c r="Z462" s="135"/>
      <c r="AA462" s="135"/>
      <c r="AB462" s="139"/>
    </row>
    <row r="463" spans="1:28" ht="25.5" customHeight="1">
      <c r="A463"/>
      <c r="B463" s="93"/>
      <c r="C463" s="162"/>
      <c r="D463" s="90" t="s">
        <v>120</v>
      </c>
      <c r="E463" s="29">
        <f t="shared" ref="E463:M463" si="147">IF(((E461="")*AND(E462="")),"",(E461-E462)*2)</f>
        <v>550.28000000000065</v>
      </c>
      <c r="F463" s="29">
        <f t="shared" si="147"/>
        <v>536.32000000000062</v>
      </c>
      <c r="G463" s="29">
        <f t="shared" si="147"/>
        <v>531.96</v>
      </c>
      <c r="H463" s="29">
        <f t="shared" si="147"/>
        <v>533.23999999999978</v>
      </c>
      <c r="I463" s="29">
        <f t="shared" si="147"/>
        <v>620.77999999999975</v>
      </c>
      <c r="J463" s="29">
        <f t="shared" si="147"/>
        <v>550.15999999999985</v>
      </c>
      <c r="K463" s="29">
        <f t="shared" si="147"/>
        <v>537.38000000000011</v>
      </c>
      <c r="L463" s="29">
        <f t="shared" si="147"/>
        <v>533.20000000000073</v>
      </c>
      <c r="M463" s="29">
        <f t="shared" si="147"/>
        <v>540.85999999999967</v>
      </c>
      <c r="N463" s="102"/>
      <c r="O463" s="102"/>
      <c r="P463" s="102"/>
      <c r="Q463" s="102"/>
      <c r="R463" s="103"/>
      <c r="S463" s="104"/>
      <c r="T463" s="282"/>
      <c r="U463" s="281"/>
      <c r="V463" s="285"/>
      <c r="W463" s="140"/>
      <c r="X463" s="141"/>
      <c r="Y463" s="141"/>
      <c r="Z463" s="141"/>
      <c r="AA463" s="141"/>
      <c r="AB463" s="142"/>
    </row>
    <row r="464" spans="1:28" ht="12.75" customHeight="1">
      <c r="A464" s="122">
        <v>42970</v>
      </c>
      <c r="B464" s="93" t="s">
        <v>18</v>
      </c>
      <c r="C464" s="162" t="s">
        <v>123</v>
      </c>
      <c r="D464" s="90" t="s">
        <v>99</v>
      </c>
      <c r="E464" s="13">
        <v>4398.99</v>
      </c>
      <c r="F464" s="13">
        <v>4402.55</v>
      </c>
      <c r="G464" s="13">
        <v>4469.32</v>
      </c>
      <c r="H464" s="13">
        <v>4435.54</v>
      </c>
      <c r="I464" s="13">
        <v>4461.93</v>
      </c>
      <c r="J464" s="13">
        <v>4013.18</v>
      </c>
      <c r="K464" s="13">
        <v>4374.83</v>
      </c>
      <c r="L464" s="13">
        <v>4398.4399999999996</v>
      </c>
      <c r="M464" s="13">
        <v>3924.16</v>
      </c>
      <c r="N464" s="94">
        <f>IF((M465=""),"",MAX(E466:M466))</f>
        <v>293.15999999999985</v>
      </c>
      <c r="O464" s="94">
        <f>IF(M465="","",MIN(E466:M466))</f>
        <v>234.03999999999905</v>
      </c>
      <c r="P464" s="94">
        <f>IF((M466=""),"",AVERAGE(E466:M466))</f>
        <v>261.94444444444423</v>
      </c>
      <c r="Q464" s="94">
        <f>IF((M465=""),"",STDEV(E466:M466))</f>
        <v>18.623744998731912</v>
      </c>
      <c r="R464" s="94">
        <f>IF((M465=""),"",(N464-O464)/(N464+O464)*100)</f>
        <v>11.213960546282422</v>
      </c>
      <c r="S464" s="96" t="str">
        <f>IF(M465="","",IF(R464&lt;15,IF(P464&gt;155,IF(P464&lt;315,"Pass","Fail"),"Fail"),"Fail"))</f>
        <v>Pass</v>
      </c>
      <c r="T464" s="237"/>
      <c r="U464" s="237"/>
      <c r="V464" s="301"/>
      <c r="W464" s="143">
        <v>222</v>
      </c>
      <c r="X464" s="136">
        <v>340</v>
      </c>
      <c r="Y464" s="136">
        <v>155</v>
      </c>
      <c r="Z464" s="136">
        <v>315</v>
      </c>
      <c r="AA464" s="148">
        <v>15</v>
      </c>
      <c r="AB464" s="154">
        <v>15</v>
      </c>
    </row>
    <row r="465" spans="1:28" ht="16.5" customHeight="1">
      <c r="A465"/>
      <c r="B465" s="93"/>
      <c r="C465" s="162"/>
      <c r="D465" s="90" t="s">
        <v>100</v>
      </c>
      <c r="E465" s="13">
        <v>4263.47</v>
      </c>
      <c r="F465" s="13">
        <v>4272.3100000000004</v>
      </c>
      <c r="G465" s="13">
        <v>4352.3</v>
      </c>
      <c r="H465" s="13">
        <v>4306.95</v>
      </c>
      <c r="I465" s="13">
        <v>4328.3999999999996</v>
      </c>
      <c r="J465" s="13">
        <v>3872.28</v>
      </c>
      <c r="K465" s="13">
        <v>4250.6099999999997</v>
      </c>
      <c r="L465" s="13">
        <v>4276.29</v>
      </c>
      <c r="M465" s="13">
        <v>3777.58</v>
      </c>
      <c r="N465" s="99"/>
      <c r="O465" s="99"/>
      <c r="P465" s="99"/>
      <c r="Q465" s="99"/>
      <c r="R465" s="100"/>
      <c r="S465" s="101"/>
      <c r="T465" s="241"/>
      <c r="U465" s="234"/>
      <c r="V465" s="238"/>
      <c r="W465" s="138"/>
      <c r="X465" s="135"/>
      <c r="Y465" s="135"/>
      <c r="Z465" s="135"/>
      <c r="AA465" s="135"/>
      <c r="AB465" s="139"/>
    </row>
    <row r="466" spans="1:28" s="180" customFormat="1" ht="26.25" customHeight="1" thickBot="1">
      <c r="A466"/>
      <c r="B466" s="105"/>
      <c r="C466" s="163"/>
      <c r="D466" s="106" t="s">
        <v>120</v>
      </c>
      <c r="E466" s="107">
        <f t="shared" ref="E466:M466" si="148">IF(((E464="")*AND(E465="")),"",(E464-E465)*2)</f>
        <v>271.03999999999905</v>
      </c>
      <c r="F466" s="107">
        <f t="shared" si="148"/>
        <v>260.47999999999956</v>
      </c>
      <c r="G466" s="107">
        <f t="shared" si="148"/>
        <v>234.03999999999905</v>
      </c>
      <c r="H466" s="107">
        <f t="shared" si="148"/>
        <v>257.18000000000029</v>
      </c>
      <c r="I466" s="107">
        <f t="shared" si="148"/>
        <v>267.06000000000131</v>
      </c>
      <c r="J466" s="107">
        <f t="shared" si="148"/>
        <v>281.79999999999927</v>
      </c>
      <c r="K466" s="107">
        <f t="shared" si="148"/>
        <v>248.44000000000051</v>
      </c>
      <c r="L466" s="107">
        <f t="shared" si="148"/>
        <v>244.29999999999927</v>
      </c>
      <c r="M466" s="107">
        <f t="shared" si="148"/>
        <v>293.15999999999985</v>
      </c>
      <c r="N466" s="108"/>
      <c r="O466" s="108"/>
      <c r="P466" s="108"/>
      <c r="Q466" s="108"/>
      <c r="R466" s="109"/>
      <c r="S466" s="110"/>
      <c r="T466" s="284"/>
      <c r="U466" s="283"/>
      <c r="V466" s="286"/>
      <c r="W466" s="155"/>
      <c r="X466" s="156"/>
      <c r="Y466" s="156"/>
      <c r="Z466" s="156"/>
      <c r="AA466" s="156"/>
      <c r="AB466" s="157"/>
    </row>
    <row r="467" spans="1:28" ht="13.5" customHeight="1">
      <c r="A467" s="120">
        <v>42978</v>
      </c>
      <c r="B467" s="121" t="s">
        <v>18</v>
      </c>
      <c r="C467" s="161" t="s">
        <v>119</v>
      </c>
      <c r="D467" s="91" t="s">
        <v>99</v>
      </c>
      <c r="E467" s="13">
        <v>2446.33</v>
      </c>
      <c r="F467" s="13">
        <v>2426.5100000000002</v>
      </c>
      <c r="G467" s="13">
        <v>2426.94</v>
      </c>
      <c r="H467" s="13">
        <v>2450.64</v>
      </c>
      <c r="I467" s="13">
        <v>2511.98</v>
      </c>
      <c r="J467" s="13">
        <v>2448.5</v>
      </c>
      <c r="K467" s="13">
        <v>2429.06</v>
      </c>
      <c r="L467" s="13">
        <v>2445.13</v>
      </c>
      <c r="M467" s="13">
        <v>2498.08</v>
      </c>
      <c r="N467" s="94">
        <f>IF((M468=""),"",MAX(E469:M469))</f>
        <v>788.96</v>
      </c>
      <c r="O467" s="94">
        <f>IF(M468="","",MIN(E469:M469))</f>
        <v>662</v>
      </c>
      <c r="P467" s="94">
        <f>IF((M469=""),"",AVERAGE(E469:M469))</f>
        <v>732.19777777777767</v>
      </c>
      <c r="Q467" s="94">
        <f>IF((M468=""),"",STDEV(E469:M469))</f>
        <v>43.641706479518227</v>
      </c>
      <c r="R467" s="95">
        <f>IF((M468=""),"",(N467-O467)/(N467+O467)*100)</f>
        <v>8.750068919887525</v>
      </c>
      <c r="S467" s="96" t="str">
        <f>IF(M468="","",IF(R467&lt;10,IF(P467&gt;645,IF(P467&lt;790,"Pass","Fail"),"Fail"),"Fail"))</f>
        <v>Pass</v>
      </c>
      <c r="T467" s="237">
        <v>1428</v>
      </c>
      <c r="U467" s="235"/>
      <c r="V467" s="300"/>
      <c r="W467" s="147">
        <v>645</v>
      </c>
      <c r="X467" s="88">
        <v>790</v>
      </c>
      <c r="Y467" s="88">
        <v>670</v>
      </c>
      <c r="Z467" s="88">
        <v>830</v>
      </c>
      <c r="AA467" s="88">
        <v>8.6999999999999993</v>
      </c>
      <c r="AB467" s="148">
        <v>10</v>
      </c>
    </row>
    <row r="468" spans="1:28" ht="15.75" customHeight="1">
      <c r="A468"/>
      <c r="B468" s="93"/>
      <c r="C468" s="162"/>
      <c r="D468" s="90" t="s">
        <v>100</v>
      </c>
      <c r="E468" s="13">
        <v>2057.5500000000002</v>
      </c>
      <c r="F468" s="13">
        <v>2069.02</v>
      </c>
      <c r="G468" s="13">
        <v>2078.5500000000002</v>
      </c>
      <c r="H468" s="13">
        <v>2089.12</v>
      </c>
      <c r="I468" s="13">
        <v>2117.5</v>
      </c>
      <c r="J468" s="13">
        <v>2117.5</v>
      </c>
      <c r="K468" s="13">
        <v>2071.2800000000002</v>
      </c>
      <c r="L468" s="13">
        <v>2083.36</v>
      </c>
      <c r="M468" s="13">
        <v>2104.4</v>
      </c>
      <c r="N468" s="99"/>
      <c r="O468" s="99"/>
      <c r="P468" s="99"/>
      <c r="Q468" s="99"/>
      <c r="R468" s="100"/>
      <c r="S468" s="101"/>
      <c r="T468" s="241"/>
      <c r="U468" s="234"/>
      <c r="V468" s="238"/>
      <c r="W468" s="138"/>
      <c r="X468" s="135"/>
      <c r="Y468" s="135"/>
      <c r="Z468" s="135"/>
      <c r="AA468" s="135"/>
      <c r="AB468" s="139"/>
    </row>
    <row r="469" spans="1:28" s="179" customFormat="1" ht="25.5" customHeight="1">
      <c r="A469"/>
      <c r="B469" s="93"/>
      <c r="C469" s="162"/>
      <c r="D469" s="90" t="s">
        <v>120</v>
      </c>
      <c r="E469" s="29">
        <f t="shared" ref="E469:M469" si="149">IF(((E467="")*AND(E468="")),"",(E467-E468)*2)</f>
        <v>777.55999999999949</v>
      </c>
      <c r="F469" s="29">
        <f t="shared" si="149"/>
        <v>714.98000000000047</v>
      </c>
      <c r="G469" s="29">
        <f t="shared" si="149"/>
        <v>696.77999999999975</v>
      </c>
      <c r="H469" s="29">
        <f t="shared" si="149"/>
        <v>723.04</v>
      </c>
      <c r="I469" s="29">
        <f t="shared" si="149"/>
        <v>788.96</v>
      </c>
      <c r="J469" s="29">
        <f t="shared" si="149"/>
        <v>662</v>
      </c>
      <c r="K469" s="29">
        <f t="shared" si="149"/>
        <v>715.55999999999949</v>
      </c>
      <c r="L469" s="29">
        <f t="shared" si="149"/>
        <v>723.54</v>
      </c>
      <c r="M469" s="29">
        <f t="shared" si="149"/>
        <v>787.35999999999967</v>
      </c>
      <c r="N469" s="102"/>
      <c r="O469" s="102"/>
      <c r="P469" s="102"/>
      <c r="Q469" s="102"/>
      <c r="R469" s="103"/>
      <c r="S469" s="104"/>
      <c r="T469" s="282"/>
      <c r="U469" s="281"/>
      <c r="V469" s="285"/>
      <c r="W469" s="140"/>
      <c r="X469" s="141"/>
      <c r="Y469" s="141"/>
      <c r="Z469" s="141"/>
      <c r="AA469" s="141"/>
      <c r="AB469" s="142"/>
    </row>
    <row r="470" spans="1:28">
      <c r="A470" s="130">
        <v>42978</v>
      </c>
      <c r="B470" s="121" t="s">
        <v>18</v>
      </c>
      <c r="C470" s="161" t="s">
        <v>121</v>
      </c>
      <c r="D470" s="91" t="s">
        <v>99</v>
      </c>
      <c r="E470" s="13">
        <v>2333.56</v>
      </c>
      <c r="F470" s="13">
        <v>2342.0700000000002</v>
      </c>
      <c r="G470" s="13">
        <v>2356.4299999999998</v>
      </c>
      <c r="H470" s="13">
        <v>2370.36</v>
      </c>
      <c r="I470" s="13">
        <v>2419.02</v>
      </c>
      <c r="J470" s="13">
        <v>2333.6</v>
      </c>
      <c r="K470" s="13">
        <v>2345.08</v>
      </c>
      <c r="L470" s="13">
        <v>2365.11</v>
      </c>
      <c r="M470" s="13">
        <v>2407.1999999999998</v>
      </c>
      <c r="N470" s="99">
        <f>IF((M471=""),"",MAX(E472:M472))</f>
        <v>979.2199999999998</v>
      </c>
      <c r="O470" s="99">
        <f>IF(M471="","",MIN(E472:M472))</f>
        <v>810.67999999999984</v>
      </c>
      <c r="P470" s="99">
        <f>IF((M472=""),"",AVERAGE(E472:M472))</f>
        <v>900.15777777777782</v>
      </c>
      <c r="Q470" s="99">
        <f>IF((M471=""),"",STDEV(E472:M472))</f>
        <v>65.645080885349614</v>
      </c>
      <c r="R470" s="99">
        <f>IF((M471=""),"",(N470-O470)/(N470+O470)*100)</f>
        <v>9.4161685010335763</v>
      </c>
      <c r="S470" s="101" t="str">
        <f>IF(M471="","",IF(R470&lt;15,IF(P470&gt;850,IF(P470&lt;970,"Pass","Fail"),"Fail"),"Fail"))</f>
        <v>Pass</v>
      </c>
      <c r="T470" s="241">
        <v>1428</v>
      </c>
      <c r="U470" s="255"/>
      <c r="V470" s="265"/>
      <c r="W470" s="135">
        <v>850</v>
      </c>
      <c r="X470" s="135">
        <v>970</v>
      </c>
      <c r="Y470" s="135">
        <v>710</v>
      </c>
      <c r="Z470" s="135">
        <v>910</v>
      </c>
      <c r="AA470" s="135">
        <v>14.5</v>
      </c>
      <c r="AB470" s="139">
        <v>17</v>
      </c>
    </row>
    <row r="471" spans="1:28" ht="15.75" customHeight="1">
      <c r="A471"/>
      <c r="B471" s="93"/>
      <c r="C471" s="162"/>
      <c r="D471" s="90" t="s">
        <v>100</v>
      </c>
      <c r="E471" s="13">
        <v>1849.91</v>
      </c>
      <c r="F471" s="13">
        <v>1916.54</v>
      </c>
      <c r="G471" s="13">
        <v>1951.09</v>
      </c>
      <c r="H471" s="13">
        <v>1940.47</v>
      </c>
      <c r="I471" s="13">
        <v>1933.16</v>
      </c>
      <c r="J471" s="13">
        <v>1843.99</v>
      </c>
      <c r="K471" s="13">
        <v>1918.53</v>
      </c>
      <c r="L471" s="13">
        <v>1936.15</v>
      </c>
      <c r="M471" s="13">
        <v>1931.88</v>
      </c>
      <c r="N471" s="99"/>
      <c r="O471" s="99"/>
      <c r="P471" s="99"/>
      <c r="Q471" s="99"/>
      <c r="R471" s="100"/>
      <c r="S471" s="101"/>
      <c r="T471" s="241"/>
      <c r="U471" s="234"/>
      <c r="V471" s="238"/>
      <c r="W471" s="138"/>
      <c r="X471" s="135"/>
      <c r="Y471" s="135"/>
      <c r="Z471" s="135"/>
      <c r="AA471" s="135"/>
      <c r="AB471" s="139"/>
    </row>
    <row r="472" spans="1:28" s="179" customFormat="1" ht="25.5" customHeight="1">
      <c r="A472"/>
      <c r="B472" s="93"/>
      <c r="C472" s="162"/>
      <c r="D472" s="30" t="s">
        <v>120</v>
      </c>
      <c r="E472" s="29">
        <f t="shared" ref="E472:M472" si="150">IF(((E470="")*AND(E471="")),"",(E470-E471)*2)</f>
        <v>967.29999999999973</v>
      </c>
      <c r="F472" s="29">
        <f t="shared" si="150"/>
        <v>851.0600000000004</v>
      </c>
      <c r="G472" s="29">
        <f t="shared" si="150"/>
        <v>810.67999999999984</v>
      </c>
      <c r="H472" s="29">
        <f t="shared" si="150"/>
        <v>859.7800000000002</v>
      </c>
      <c r="I472" s="29">
        <f t="shared" si="150"/>
        <v>971.7199999999998</v>
      </c>
      <c r="J472" s="29">
        <f t="shared" si="150"/>
        <v>979.2199999999998</v>
      </c>
      <c r="K472" s="29">
        <f t="shared" si="150"/>
        <v>853.09999999999991</v>
      </c>
      <c r="L472" s="29">
        <f t="shared" si="150"/>
        <v>857.92000000000007</v>
      </c>
      <c r="M472" s="29">
        <f t="shared" si="150"/>
        <v>950.63999999999942</v>
      </c>
      <c r="N472" s="102"/>
      <c r="O472" s="102"/>
      <c r="P472" s="102"/>
      <c r="Q472" s="102"/>
      <c r="R472" s="103"/>
      <c r="S472" s="104"/>
      <c r="T472" s="282"/>
      <c r="U472" s="281"/>
      <c r="V472" s="285"/>
      <c r="W472" s="140"/>
      <c r="X472" s="141"/>
      <c r="Y472" s="141"/>
      <c r="Z472" s="141"/>
      <c r="AA472" s="141"/>
      <c r="AB472" s="142"/>
    </row>
    <row r="473" spans="1:28" ht="12.75" customHeight="1">
      <c r="A473" s="130">
        <v>42978</v>
      </c>
      <c r="B473" s="121" t="s">
        <v>18</v>
      </c>
      <c r="C473" s="161" t="s">
        <v>122</v>
      </c>
      <c r="D473" s="91" t="s">
        <v>99</v>
      </c>
      <c r="E473" s="13">
        <v>3363.93</v>
      </c>
      <c r="F473" s="13">
        <v>3238.78</v>
      </c>
      <c r="G473" s="13">
        <v>3214.75</v>
      </c>
      <c r="H473" s="13">
        <v>3181.6</v>
      </c>
      <c r="I473" s="13">
        <v>3236.59</v>
      </c>
      <c r="J473" s="13">
        <v>3297.5</v>
      </c>
      <c r="K473" s="13">
        <v>3208.37</v>
      </c>
      <c r="L473" s="13">
        <v>3215.69</v>
      </c>
      <c r="M473" s="13">
        <v>3330.23</v>
      </c>
      <c r="N473" s="99">
        <f>IF((M474=""),"",MAX(E475:M475))</f>
        <v>551.35999999999967</v>
      </c>
      <c r="O473" s="99">
        <f>IF(M474="","",MIN(E475:M475))</f>
        <v>532.34000000000015</v>
      </c>
      <c r="P473" s="99">
        <f>IF((M475=""),"",AVERAGE(E475:M475))</f>
        <v>540.69111111111101</v>
      </c>
      <c r="Q473" s="99">
        <f>IF((M474=""),"",STDEV(E475:M475))</f>
        <v>6.2662038836169209</v>
      </c>
      <c r="R473" s="99">
        <f>IF((M474=""),"",(N473-O473)/(N473+O473)*100)</f>
        <v>1.7550982744301495</v>
      </c>
      <c r="S473" s="101" t="str">
        <f>IF(M474="","",IF(R473&lt;6.3,IF(P473&gt;490,IF(P473&lt;590,"Pass","Fail"),"Fail"),"Fail"))</f>
        <v>Pass</v>
      </c>
      <c r="T473" s="241">
        <v>1428</v>
      </c>
      <c r="U473" s="263"/>
      <c r="V473" s="272"/>
      <c r="W473" s="138">
        <v>490</v>
      </c>
      <c r="X473" s="135">
        <v>590</v>
      </c>
      <c r="Y473" s="135">
        <v>430</v>
      </c>
      <c r="Z473" s="135">
        <v>590</v>
      </c>
      <c r="AA473" s="137">
        <v>6.3</v>
      </c>
      <c r="AB473" s="148">
        <v>6.3</v>
      </c>
    </row>
    <row r="474" spans="1:28" ht="15.75" customHeight="1">
      <c r="A474"/>
      <c r="B474" s="93"/>
      <c r="C474" s="162"/>
      <c r="D474" s="90" t="s">
        <v>100</v>
      </c>
      <c r="E474" s="13">
        <v>3093.52</v>
      </c>
      <c r="F474" s="13">
        <v>2969.71</v>
      </c>
      <c r="G474" s="13">
        <v>2948.58</v>
      </c>
      <c r="H474" s="13">
        <v>2910.42</v>
      </c>
      <c r="I474" s="13">
        <v>2962.9</v>
      </c>
      <c r="J474" s="13">
        <v>3021.82</v>
      </c>
      <c r="K474" s="13">
        <v>2936.63</v>
      </c>
      <c r="L474" s="13">
        <v>2947.12</v>
      </c>
      <c r="M474" s="13">
        <v>3063.63</v>
      </c>
      <c r="N474" s="99"/>
      <c r="O474" s="99"/>
      <c r="P474" s="99"/>
      <c r="Q474" s="99"/>
      <c r="R474" s="100"/>
      <c r="S474" s="101"/>
      <c r="T474" s="241"/>
      <c r="U474" s="234"/>
      <c r="V474" s="238"/>
      <c r="W474" s="138"/>
      <c r="X474" s="135"/>
      <c r="Y474" s="135"/>
      <c r="Z474" s="135"/>
      <c r="AA474" s="135"/>
      <c r="AB474" s="139"/>
    </row>
    <row r="475" spans="1:28" s="179" customFormat="1" ht="25.5" customHeight="1">
      <c r="A475"/>
      <c r="B475" s="93"/>
      <c r="C475" s="162"/>
      <c r="D475" s="90" t="s">
        <v>120</v>
      </c>
      <c r="E475" s="29">
        <f t="shared" ref="E475:M475" si="151">IF(((E473="")*AND(E474="")),"",(E473-E474)*2)</f>
        <v>540.81999999999971</v>
      </c>
      <c r="F475" s="29">
        <f t="shared" si="151"/>
        <v>538.14000000000033</v>
      </c>
      <c r="G475" s="29">
        <f t="shared" si="151"/>
        <v>532.34000000000015</v>
      </c>
      <c r="H475" s="29">
        <f t="shared" si="151"/>
        <v>542.35999999999967</v>
      </c>
      <c r="I475" s="29">
        <f t="shared" si="151"/>
        <v>547.38000000000011</v>
      </c>
      <c r="J475" s="29">
        <f t="shared" si="151"/>
        <v>551.35999999999967</v>
      </c>
      <c r="K475" s="29">
        <f t="shared" si="151"/>
        <v>543.47999999999956</v>
      </c>
      <c r="L475" s="29">
        <f t="shared" si="151"/>
        <v>537.14000000000033</v>
      </c>
      <c r="M475" s="29">
        <f t="shared" si="151"/>
        <v>533.19999999999982</v>
      </c>
      <c r="N475" s="102"/>
      <c r="O475" s="102"/>
      <c r="P475" s="102"/>
      <c r="Q475" s="102"/>
      <c r="R475" s="103"/>
      <c r="S475" s="104"/>
      <c r="T475" s="282"/>
      <c r="U475" s="281"/>
      <c r="V475" s="285"/>
      <c r="W475" s="140"/>
      <c r="X475" s="141"/>
      <c r="Y475" s="141"/>
      <c r="Z475" s="141"/>
      <c r="AA475" s="141"/>
      <c r="AB475" s="142"/>
    </row>
    <row r="476" spans="1:28" ht="12.75" customHeight="1">
      <c r="A476" s="130">
        <v>42978</v>
      </c>
      <c r="B476" s="121" t="s">
        <v>18</v>
      </c>
      <c r="C476" s="161" t="s">
        <v>123</v>
      </c>
      <c r="D476" s="91" t="s">
        <v>99</v>
      </c>
      <c r="E476" s="13">
        <v>4278.3999999999996</v>
      </c>
      <c r="F476" s="13">
        <v>4278.3999999999996</v>
      </c>
      <c r="G476" s="13">
        <v>4353.6499999999996</v>
      </c>
      <c r="H476" s="13">
        <v>4310.8599999999997</v>
      </c>
      <c r="I476" s="13">
        <v>4329.1499999999996</v>
      </c>
      <c r="J476" s="13">
        <v>3880.18</v>
      </c>
      <c r="K476" s="13">
        <v>4251.43</v>
      </c>
      <c r="L476" s="13">
        <v>4277.3500000000004</v>
      </c>
      <c r="M476" s="13">
        <v>3782.81</v>
      </c>
      <c r="N476" s="99">
        <f>IF((M477=""),"",MAX(E478:M478))</f>
        <v>312</v>
      </c>
      <c r="O476" s="99">
        <f>IF(M477="","",MIN(E478:M478))</f>
        <v>238.21999999999935</v>
      </c>
      <c r="P476" s="99">
        <f>IF((M478=""),"",AVERAGE(E478:M478))</f>
        <v>270.11333333333306</v>
      </c>
      <c r="Q476" s="99">
        <f>IF((M477=""),"",STDEV(E478:M478))</f>
        <v>25.851278498364444</v>
      </c>
      <c r="R476" s="99">
        <f>IF((M477=""),"",(N476-O476)/(N476+O476)*100)</f>
        <v>13.409181781832856</v>
      </c>
      <c r="S476" s="101" t="str">
        <f>IF(M477="","",IF(R476&lt;15,IF(P476&gt;155,IF(P476&lt;315,"Pass","Fail"),"Fail"),"Fail"))</f>
        <v>Pass</v>
      </c>
      <c r="T476" s="241">
        <v>1428</v>
      </c>
      <c r="U476" s="241"/>
      <c r="V476" s="272"/>
      <c r="W476" s="147">
        <v>222</v>
      </c>
      <c r="X476" s="88">
        <v>340</v>
      </c>
      <c r="Y476" s="88">
        <v>155</v>
      </c>
      <c r="Z476" s="88">
        <v>315</v>
      </c>
      <c r="AA476" s="148">
        <v>15</v>
      </c>
      <c r="AB476" s="139">
        <v>15</v>
      </c>
    </row>
    <row r="477" spans="1:28" ht="16.5" customHeight="1">
      <c r="A477"/>
      <c r="B477" s="93"/>
      <c r="C477" s="162"/>
      <c r="D477" s="90" t="s">
        <v>100</v>
      </c>
      <c r="E477" s="13">
        <v>4122.3999999999996</v>
      </c>
      <c r="F477" s="13">
        <v>4155.7</v>
      </c>
      <c r="G477" s="13">
        <v>4234.54</v>
      </c>
      <c r="H477" s="13">
        <v>4185.7</v>
      </c>
      <c r="I477" s="13">
        <v>4191.0600000000004</v>
      </c>
      <c r="J477" s="13">
        <v>3730.24</v>
      </c>
      <c r="K477" s="13">
        <v>4120.76</v>
      </c>
      <c r="L477" s="13">
        <v>4148.68</v>
      </c>
      <c r="M477" s="13">
        <v>3637.64</v>
      </c>
      <c r="N477" s="99"/>
      <c r="O477" s="99"/>
      <c r="P477" s="99"/>
      <c r="Q477" s="99"/>
      <c r="R477" s="100"/>
      <c r="S477" s="101"/>
      <c r="T477" s="241"/>
      <c r="U477" s="234"/>
      <c r="V477" s="238"/>
      <c r="W477" s="138"/>
      <c r="X477" s="135"/>
      <c r="Y477" s="135"/>
      <c r="Z477" s="135"/>
      <c r="AA477" s="135"/>
      <c r="AB477" s="139"/>
    </row>
    <row r="478" spans="1:28" s="180" customFormat="1" ht="26.25" customHeight="1" thickBot="1">
      <c r="A478"/>
      <c r="B478" s="105"/>
      <c r="C478" s="163"/>
      <c r="D478" s="106" t="s">
        <v>120</v>
      </c>
      <c r="E478" s="107">
        <f t="shared" ref="E478:M478" si="152">IF(((E476="")*AND(E477="")),"",(E476-E477)*2)</f>
        <v>312</v>
      </c>
      <c r="F478" s="107">
        <f t="shared" si="152"/>
        <v>245.39999999999964</v>
      </c>
      <c r="G478" s="107">
        <f t="shared" si="152"/>
        <v>238.21999999999935</v>
      </c>
      <c r="H478" s="107">
        <f t="shared" si="152"/>
        <v>250.31999999999971</v>
      </c>
      <c r="I478" s="107">
        <f t="shared" si="152"/>
        <v>276.17999999999847</v>
      </c>
      <c r="J478" s="107">
        <f t="shared" si="152"/>
        <v>299.88000000000011</v>
      </c>
      <c r="K478" s="107">
        <f t="shared" si="152"/>
        <v>261.34000000000015</v>
      </c>
      <c r="L478" s="107">
        <f t="shared" si="152"/>
        <v>257.34000000000015</v>
      </c>
      <c r="M478" s="107">
        <f t="shared" si="152"/>
        <v>290.34000000000015</v>
      </c>
      <c r="N478" s="108"/>
      <c r="O478" s="108"/>
      <c r="P478" s="108"/>
      <c r="Q478" s="108"/>
      <c r="R478" s="109"/>
      <c r="S478" s="110"/>
      <c r="T478" s="284"/>
      <c r="U478" s="283"/>
      <c r="V478" s="286"/>
      <c r="W478" s="155"/>
      <c r="X478" s="156"/>
      <c r="Y478" s="156"/>
      <c r="Z478" s="156"/>
      <c r="AA478" s="156"/>
      <c r="AB478" s="157"/>
    </row>
    <row r="479" spans="1:28" ht="12.75" customHeight="1">
      <c r="A479" s="120">
        <v>42983</v>
      </c>
      <c r="B479" s="121" t="s">
        <v>18</v>
      </c>
      <c r="C479" s="161" t="s">
        <v>119</v>
      </c>
      <c r="D479" s="91" t="s">
        <v>99</v>
      </c>
      <c r="E479" s="13">
        <v>2831.38</v>
      </c>
      <c r="F479" s="13">
        <v>2786.32</v>
      </c>
      <c r="G479" s="13">
        <v>2774.41</v>
      </c>
      <c r="H479" s="13">
        <v>2803.14</v>
      </c>
      <c r="I479" s="13">
        <v>2885.03</v>
      </c>
      <c r="J479" s="13">
        <v>2886.45</v>
      </c>
      <c r="K479" s="13">
        <v>2804.39</v>
      </c>
      <c r="L479" s="13">
        <v>2785.76</v>
      </c>
      <c r="M479" s="13">
        <v>2836.26</v>
      </c>
      <c r="N479" s="94">
        <f>IF((M480=""),"",MAX(E481:M481))</f>
        <v>781.68000000000029</v>
      </c>
      <c r="O479" s="94">
        <f>IF(M480="","",MIN(E481:M481))</f>
        <v>694.77999999999975</v>
      </c>
      <c r="P479" s="94">
        <f>IF((M481=""),"",AVERAGE(E481:M481))</f>
        <v>739.49777777777786</v>
      </c>
      <c r="Q479" s="94">
        <f>IF((M480=""),"",STDEV(E481:M481))</f>
        <v>34.196077910258616</v>
      </c>
      <c r="R479" s="95">
        <f>IF((M480=""),"",(N479-O479)/(N479+O479)*100)</f>
        <v>5.8856995787221154</v>
      </c>
      <c r="S479" s="96" t="str">
        <f>IF(M480="","",IF(R479&lt;10,IF(P479&gt;645,IF(P479&lt;790,"Pass","Fail"),"Fail"),"Fail"))</f>
        <v>Pass</v>
      </c>
      <c r="T479" s="242" t="s">
        <v>125</v>
      </c>
      <c r="U479" s="234"/>
      <c r="V479" s="300"/>
      <c r="W479" s="147">
        <v>645</v>
      </c>
      <c r="X479" s="88">
        <v>790</v>
      </c>
      <c r="Y479" s="88">
        <v>670</v>
      </c>
      <c r="Z479" s="88">
        <v>830</v>
      </c>
      <c r="AA479" s="88">
        <v>8.6999999999999993</v>
      </c>
      <c r="AB479" s="148">
        <v>10</v>
      </c>
    </row>
    <row r="480" spans="1:28" ht="16.5" customHeight="1">
      <c r="A480"/>
      <c r="B480" s="93"/>
      <c r="C480" s="162"/>
      <c r="D480" s="90" t="s">
        <v>100</v>
      </c>
      <c r="E480" s="13">
        <v>2440.54</v>
      </c>
      <c r="F480" s="13">
        <v>2427.29</v>
      </c>
      <c r="G480" s="13">
        <v>2427.02</v>
      </c>
      <c r="H480" s="13">
        <v>2446.58</v>
      </c>
      <c r="I480" s="13">
        <v>2502.42</v>
      </c>
      <c r="J480" s="13">
        <v>2496.9699999999998</v>
      </c>
      <c r="K480" s="13">
        <v>2446.38</v>
      </c>
      <c r="L480" s="13">
        <v>2428.0500000000002</v>
      </c>
      <c r="M480" s="13">
        <v>2450.15</v>
      </c>
      <c r="N480" s="99"/>
      <c r="O480" s="99"/>
      <c r="P480" s="99"/>
      <c r="Q480" s="99"/>
      <c r="R480" s="100"/>
      <c r="S480" s="101"/>
      <c r="T480" s="241"/>
      <c r="U480" s="234"/>
      <c r="V480" s="238"/>
      <c r="W480" s="138"/>
      <c r="X480" s="135"/>
      <c r="Y480" s="135"/>
      <c r="Z480" s="135"/>
      <c r="AA480" s="135"/>
      <c r="AB480" s="139"/>
    </row>
    <row r="481" spans="1:28" ht="26.25" customHeight="1" thickBot="1">
      <c r="A481"/>
      <c r="B481" s="93"/>
      <c r="C481" s="162"/>
      <c r="D481" s="90" t="s">
        <v>120</v>
      </c>
      <c r="E481" s="29">
        <f t="shared" ref="E481:M481" si="153">IF(((E479="")*AND(E480="")),"",(E479-E480)*2)</f>
        <v>781.68000000000029</v>
      </c>
      <c r="F481" s="29">
        <f t="shared" si="153"/>
        <v>718.0600000000004</v>
      </c>
      <c r="G481" s="29">
        <f t="shared" si="153"/>
        <v>694.77999999999975</v>
      </c>
      <c r="H481" s="29">
        <f t="shared" si="153"/>
        <v>713.11999999999989</v>
      </c>
      <c r="I481" s="29">
        <f t="shared" si="153"/>
        <v>765.22000000000025</v>
      </c>
      <c r="J481" s="29">
        <f t="shared" si="153"/>
        <v>778.96</v>
      </c>
      <c r="K481" s="29">
        <f t="shared" si="153"/>
        <v>716.01999999999953</v>
      </c>
      <c r="L481" s="29">
        <f t="shared" si="153"/>
        <v>715.42000000000007</v>
      </c>
      <c r="M481" s="29">
        <f t="shared" si="153"/>
        <v>772.22000000000025</v>
      </c>
      <c r="N481" s="102"/>
      <c r="O481" s="102"/>
      <c r="P481" s="102"/>
      <c r="Q481" s="102"/>
      <c r="R481" s="103"/>
      <c r="S481" s="104"/>
      <c r="T481" s="284"/>
      <c r="U481" s="234"/>
      <c r="V481" s="285"/>
      <c r="W481" s="140"/>
      <c r="X481" s="141"/>
      <c r="Y481" s="141"/>
      <c r="Z481" s="141"/>
      <c r="AA481" s="141"/>
      <c r="AB481" s="142"/>
    </row>
    <row r="482" spans="1:28">
      <c r="A482" s="120">
        <v>42983</v>
      </c>
      <c r="B482" s="93" t="s">
        <v>18</v>
      </c>
      <c r="C482" s="162" t="s">
        <v>121</v>
      </c>
      <c r="D482" s="90" t="s">
        <v>99</v>
      </c>
      <c r="E482" s="13">
        <v>2831.12</v>
      </c>
      <c r="F482" s="13">
        <v>2785.71</v>
      </c>
      <c r="G482" s="13">
        <v>2774.39</v>
      </c>
      <c r="H482" s="13">
        <v>2803.89</v>
      </c>
      <c r="I482" s="13">
        <v>2883.84</v>
      </c>
      <c r="J482" s="13">
        <v>2885.35</v>
      </c>
      <c r="K482" s="13">
        <v>2804.49</v>
      </c>
      <c r="L482" s="13">
        <v>2786.04</v>
      </c>
      <c r="M482" s="13">
        <v>2836.12</v>
      </c>
      <c r="N482" s="94">
        <f>IF((M483=""),"",MAX(E484:M484))</f>
        <v>986.39999999999964</v>
      </c>
      <c r="O482" s="94">
        <f>IF(M483="","",MIN(E484:M484))</f>
        <v>830.51999999999953</v>
      </c>
      <c r="P482" s="94">
        <f>IF((M484=""),"",AVERAGE(E484:M484))</f>
        <v>914.96222222222195</v>
      </c>
      <c r="Q482" s="94">
        <f>IF((M483=""),"",STDEV(E484:M484))</f>
        <v>60.133076126574586</v>
      </c>
      <c r="R482" s="94">
        <f>IF((M483=""),"",(N482-O482)/(N482+O482)*100)</f>
        <v>8.5793540717257883</v>
      </c>
      <c r="S482" s="96" t="str">
        <f>IF(M483="","",IF(R482&lt;15,IF(P482&gt;850,IF(P482&lt;970,"Pass","Fail"),"Fail"),"Fail"))</f>
        <v>Pass</v>
      </c>
      <c r="T482" s="242" t="s">
        <v>125</v>
      </c>
      <c r="U482" s="255"/>
      <c r="V482" s="295"/>
      <c r="W482" s="153">
        <v>850</v>
      </c>
      <c r="X482" s="153">
        <v>970</v>
      </c>
      <c r="Y482" s="153">
        <v>710</v>
      </c>
      <c r="Z482" s="153">
        <v>910</v>
      </c>
      <c r="AA482" s="153">
        <v>14.5</v>
      </c>
      <c r="AB482" s="154">
        <v>17</v>
      </c>
    </row>
    <row r="483" spans="1:28" ht="15.75" customHeight="1">
      <c r="A483"/>
      <c r="B483" s="93"/>
      <c r="C483" s="162"/>
      <c r="D483" s="90" t="s">
        <v>100</v>
      </c>
      <c r="E483" s="13">
        <v>2339.92</v>
      </c>
      <c r="F483" s="13">
        <v>2350.3000000000002</v>
      </c>
      <c r="G483" s="13">
        <v>2359.13</v>
      </c>
      <c r="H483" s="13">
        <v>2364.62</v>
      </c>
      <c r="I483" s="13">
        <v>2398.39</v>
      </c>
      <c r="J483" s="13">
        <v>2392.15</v>
      </c>
      <c r="K483" s="13">
        <v>2368.1999999999998</v>
      </c>
      <c r="L483" s="13">
        <v>2347.4</v>
      </c>
      <c r="M483" s="13">
        <v>2353.5100000000002</v>
      </c>
      <c r="N483" s="99"/>
      <c r="O483" s="99"/>
      <c r="P483" s="99"/>
      <c r="Q483" s="99"/>
      <c r="R483" s="100"/>
      <c r="S483" s="101"/>
      <c r="T483" s="241"/>
      <c r="U483" s="234"/>
      <c r="V483" s="238"/>
      <c r="W483" s="138"/>
      <c r="X483" s="135"/>
      <c r="Y483" s="135"/>
      <c r="Z483" s="135"/>
      <c r="AA483" s="135"/>
      <c r="AB483" s="139"/>
    </row>
    <row r="484" spans="1:28" s="179" customFormat="1" ht="25.5" customHeight="1">
      <c r="A484"/>
      <c r="B484" s="93"/>
      <c r="C484" s="162"/>
      <c r="D484" s="30" t="s">
        <v>120</v>
      </c>
      <c r="E484" s="29">
        <f t="shared" ref="E484:M484" si="154">IF(((E482="")*AND(E483="")),"",(E482-E483)*2)</f>
        <v>982.39999999999964</v>
      </c>
      <c r="F484" s="29">
        <f t="shared" si="154"/>
        <v>870.81999999999971</v>
      </c>
      <c r="G484" s="29">
        <f t="shared" si="154"/>
        <v>830.51999999999953</v>
      </c>
      <c r="H484" s="29">
        <f t="shared" si="154"/>
        <v>878.54</v>
      </c>
      <c r="I484" s="29">
        <f t="shared" si="154"/>
        <v>970.90000000000055</v>
      </c>
      <c r="J484" s="29">
        <f t="shared" si="154"/>
        <v>986.39999999999964</v>
      </c>
      <c r="K484" s="29">
        <f t="shared" si="154"/>
        <v>872.57999999999993</v>
      </c>
      <c r="L484" s="29">
        <f t="shared" si="154"/>
        <v>877.27999999999975</v>
      </c>
      <c r="M484" s="29">
        <f t="shared" si="154"/>
        <v>965.21999999999935</v>
      </c>
      <c r="N484" s="102"/>
      <c r="O484" s="102"/>
      <c r="P484" s="102"/>
      <c r="Q484" s="102"/>
      <c r="R484" s="103"/>
      <c r="S484" s="104"/>
      <c r="T484" s="282"/>
      <c r="U484" s="281"/>
      <c r="V484" s="285"/>
      <c r="W484" s="140"/>
      <c r="X484" s="141"/>
      <c r="Y484" s="141"/>
      <c r="Z484" s="141"/>
      <c r="AA484" s="141"/>
      <c r="AB484" s="142"/>
    </row>
    <row r="485" spans="1:28" ht="12.75" customHeight="1">
      <c r="A485" s="130">
        <v>42983</v>
      </c>
      <c r="B485" s="121" t="s">
        <v>18</v>
      </c>
      <c r="C485" s="161" t="s">
        <v>122</v>
      </c>
      <c r="D485" s="91" t="s">
        <v>99</v>
      </c>
      <c r="E485" s="13">
        <v>11624.55</v>
      </c>
      <c r="F485" s="13">
        <v>11311.48</v>
      </c>
      <c r="G485" s="13">
        <v>11233.47</v>
      </c>
      <c r="H485" s="13">
        <v>11349.01</v>
      </c>
      <c r="I485" s="13">
        <v>11672.21</v>
      </c>
      <c r="J485" s="13">
        <v>11226.4</v>
      </c>
      <c r="K485" s="13">
        <v>11300.65</v>
      </c>
      <c r="L485" s="13">
        <v>11290.11</v>
      </c>
      <c r="M485" s="13">
        <v>11203.9</v>
      </c>
      <c r="N485" s="99">
        <f>IF((M486=""),"",MAX(E487:M487))</f>
        <v>565.73999999999796</v>
      </c>
      <c r="O485" s="99">
        <f>IF(M486="","",MIN(E487:M487))</f>
        <v>526.44000000000233</v>
      </c>
      <c r="P485" s="99">
        <f>IF((M487=""),"",AVERAGE(E487:M487))</f>
        <v>544.39999999999986</v>
      </c>
      <c r="Q485" s="99">
        <f>IF((M486=""),"",STDEV(E487:M487))</f>
        <v>15.386055374915184</v>
      </c>
      <c r="R485" s="99">
        <f>IF((M486=""),"",(N485-O485)/(N485+O485)*100)</f>
        <v>3.5983079712131354</v>
      </c>
      <c r="S485" s="101" t="str">
        <f>IF(M486="","",IF(R485&lt;6.3,IF(P485&gt;490,IF(P485&lt;590,"Pass","Fail"),"Fail"),"Fail"))</f>
        <v>Pass</v>
      </c>
      <c r="T485" s="241" t="s">
        <v>125</v>
      </c>
      <c r="U485" s="263"/>
      <c r="V485" s="272"/>
      <c r="W485" s="138">
        <v>490</v>
      </c>
      <c r="X485" s="135">
        <v>590</v>
      </c>
      <c r="Y485" s="135">
        <v>430</v>
      </c>
      <c r="Z485" s="135">
        <v>590</v>
      </c>
      <c r="AA485" s="137">
        <v>6.3</v>
      </c>
      <c r="AB485" s="148">
        <v>6.3</v>
      </c>
    </row>
    <row r="486" spans="1:28" ht="16.5" customHeight="1">
      <c r="A486"/>
      <c r="B486" s="93"/>
      <c r="C486" s="162"/>
      <c r="D486" s="90" t="s">
        <v>100</v>
      </c>
      <c r="E486" s="13">
        <v>11352.14</v>
      </c>
      <c r="F486" s="13">
        <v>11046.65</v>
      </c>
      <c r="G486" s="13">
        <v>10970.23</v>
      </c>
      <c r="H486" s="13">
        <v>11080.51</v>
      </c>
      <c r="I486" s="13">
        <v>11393.16</v>
      </c>
      <c r="J486" s="13">
        <v>10945.39</v>
      </c>
      <c r="K486" s="13">
        <v>11025.98</v>
      </c>
      <c r="L486" s="13">
        <v>11026.89</v>
      </c>
      <c r="M486" s="13">
        <v>10921.03</v>
      </c>
      <c r="N486" s="99"/>
      <c r="O486" s="99"/>
      <c r="P486" s="99"/>
      <c r="Q486" s="99"/>
      <c r="R486" s="100"/>
      <c r="S486" s="101"/>
      <c r="T486" s="241"/>
      <c r="U486" s="234"/>
      <c r="V486" s="238"/>
      <c r="W486" s="138"/>
      <c r="X486" s="135"/>
      <c r="Y486" s="135"/>
      <c r="Z486" s="135"/>
      <c r="AA486" s="135"/>
      <c r="AB486" s="139"/>
    </row>
    <row r="487" spans="1:28" ht="26.25" customHeight="1" thickBot="1">
      <c r="A487"/>
      <c r="B487" s="93"/>
      <c r="C487" s="162"/>
      <c r="D487" s="90" t="s">
        <v>120</v>
      </c>
      <c r="E487" s="29">
        <f t="shared" ref="E487:M487" si="155">IF(((E485="")*AND(E486="")),"",(E485-E486)*2)</f>
        <v>544.81999999999971</v>
      </c>
      <c r="F487" s="29">
        <f t="shared" si="155"/>
        <v>529.65999999999985</v>
      </c>
      <c r="G487" s="29">
        <f t="shared" si="155"/>
        <v>526.47999999999956</v>
      </c>
      <c r="H487" s="29">
        <f t="shared" si="155"/>
        <v>537</v>
      </c>
      <c r="I487" s="29">
        <f t="shared" si="155"/>
        <v>558.09999999999854</v>
      </c>
      <c r="J487" s="29">
        <f t="shared" si="155"/>
        <v>562.02000000000044</v>
      </c>
      <c r="K487" s="29">
        <f t="shared" si="155"/>
        <v>549.34000000000015</v>
      </c>
      <c r="L487" s="29">
        <f t="shared" si="155"/>
        <v>526.44000000000233</v>
      </c>
      <c r="M487" s="29">
        <f t="shared" si="155"/>
        <v>565.73999999999796</v>
      </c>
      <c r="N487" s="102"/>
      <c r="O487" s="102"/>
      <c r="P487" s="102"/>
      <c r="Q487" s="102"/>
      <c r="R487" s="103"/>
      <c r="S487" s="104"/>
      <c r="T487" s="284"/>
      <c r="U487" s="234"/>
      <c r="V487" s="285"/>
      <c r="W487" s="140"/>
      <c r="X487" s="141"/>
      <c r="Y487" s="141"/>
      <c r="Z487" s="141"/>
      <c r="AA487" s="141"/>
      <c r="AB487" s="142"/>
    </row>
    <row r="488" spans="1:28" ht="12.75" customHeight="1">
      <c r="A488" s="120">
        <v>42983</v>
      </c>
      <c r="B488" s="93" t="s">
        <v>18</v>
      </c>
      <c r="C488" s="162" t="s">
        <v>123</v>
      </c>
      <c r="D488" s="90" t="s">
        <v>99</v>
      </c>
      <c r="E488" s="13">
        <v>11684.35</v>
      </c>
      <c r="F488" s="13">
        <v>11384.95</v>
      </c>
      <c r="G488" s="13">
        <v>11302.22</v>
      </c>
      <c r="H488" s="13">
        <v>11406</v>
      </c>
      <c r="I488" s="13">
        <v>11719.59</v>
      </c>
      <c r="J488" s="13">
        <v>11327.21</v>
      </c>
      <c r="K488" s="13">
        <v>11365.74</v>
      </c>
      <c r="L488" s="13">
        <v>11362.42</v>
      </c>
      <c r="M488" s="13">
        <v>11215.16</v>
      </c>
      <c r="N488" s="94">
        <f>IF((M489=""),"",MAX(E490:M490))</f>
        <v>297.70000000000073</v>
      </c>
      <c r="O488" s="94">
        <f>IF(M489="","",MIN(E490:M490))</f>
        <v>256.5</v>
      </c>
      <c r="P488" s="94">
        <f>IF((M490=""),"",AVERAGE(E490:M490))</f>
        <v>274.59555555555562</v>
      </c>
      <c r="Q488" s="94">
        <f>IF((M489=""),"",STDEV(E490:M490))</f>
        <v>13.223319468944986</v>
      </c>
      <c r="R488" s="94">
        <f>IF((M489=""),"",(N488-O488)/(N488+O488)*100)</f>
        <v>7.4341392998918581</v>
      </c>
      <c r="S488" s="96" t="str">
        <f>IF(M489="","",IF(R488&lt;15,IF(P488&gt;155,IF(P488&lt;315,"Pass","Fail"),"Fail"),"Fail"))</f>
        <v>Pass</v>
      </c>
      <c r="T488" s="242" t="s">
        <v>125</v>
      </c>
      <c r="U488" s="241"/>
      <c r="V488" s="301"/>
      <c r="W488" s="143">
        <v>222</v>
      </c>
      <c r="X488" s="136">
        <v>340</v>
      </c>
      <c r="Y488" s="136">
        <v>155</v>
      </c>
      <c r="Z488" s="136">
        <v>315</v>
      </c>
      <c r="AA488" s="148">
        <v>15</v>
      </c>
      <c r="AB488" s="154">
        <v>15</v>
      </c>
    </row>
    <row r="489" spans="1:28" ht="15.75" customHeight="1">
      <c r="A489"/>
      <c r="B489" s="93"/>
      <c r="C489" s="162"/>
      <c r="D489" s="90" t="s">
        <v>100</v>
      </c>
      <c r="E489" s="13">
        <v>11543.22</v>
      </c>
      <c r="F489" s="13">
        <v>11246.08</v>
      </c>
      <c r="G489" s="13">
        <v>11169.65</v>
      </c>
      <c r="H489" s="13">
        <v>11277.75</v>
      </c>
      <c r="I489" s="13">
        <v>11577.6</v>
      </c>
      <c r="J489" s="13">
        <v>11190.17</v>
      </c>
      <c r="K489" s="13">
        <v>11227.57</v>
      </c>
      <c r="L489" s="13">
        <v>11233.61</v>
      </c>
      <c r="M489" s="13">
        <v>11066.31</v>
      </c>
      <c r="N489" s="99"/>
      <c r="O489" s="99"/>
      <c r="P489" s="99"/>
      <c r="Q489" s="99"/>
      <c r="R489" s="100"/>
      <c r="S489" s="101"/>
      <c r="T489" s="241"/>
      <c r="U489" s="234"/>
      <c r="V489" s="238"/>
      <c r="W489" s="138"/>
      <c r="X489" s="135"/>
      <c r="Y489" s="135"/>
      <c r="Z489" s="135"/>
      <c r="AA489" s="135"/>
      <c r="AB489" s="139"/>
    </row>
    <row r="490" spans="1:28" s="180" customFormat="1" ht="26.25" customHeight="1" thickBot="1">
      <c r="A490"/>
      <c r="B490" s="105"/>
      <c r="C490" s="163"/>
      <c r="D490" s="106" t="s">
        <v>120</v>
      </c>
      <c r="E490" s="107">
        <f t="shared" ref="E490:M490" si="156">IF(((E488="")*AND(E489="")),"",(E488-E489)*2)</f>
        <v>282.26000000000204</v>
      </c>
      <c r="F490" s="107">
        <f t="shared" si="156"/>
        <v>277.7400000000016</v>
      </c>
      <c r="G490" s="107">
        <f t="shared" si="156"/>
        <v>265.13999999999942</v>
      </c>
      <c r="H490" s="107">
        <f t="shared" si="156"/>
        <v>256.5</v>
      </c>
      <c r="I490" s="107">
        <f t="shared" si="156"/>
        <v>283.97999999999956</v>
      </c>
      <c r="J490" s="107">
        <f t="shared" si="156"/>
        <v>274.07999999999811</v>
      </c>
      <c r="K490" s="107">
        <f t="shared" si="156"/>
        <v>276.34000000000015</v>
      </c>
      <c r="L490" s="107">
        <f t="shared" si="156"/>
        <v>257.61999999999898</v>
      </c>
      <c r="M490" s="107">
        <f t="shared" si="156"/>
        <v>297.70000000000073</v>
      </c>
      <c r="N490" s="108"/>
      <c r="O490" s="108"/>
      <c r="P490" s="108"/>
      <c r="Q490" s="108"/>
      <c r="R490" s="109"/>
      <c r="S490" s="110"/>
      <c r="T490" s="284"/>
      <c r="U490" s="283"/>
      <c r="V490" s="286"/>
      <c r="W490" s="155"/>
      <c r="X490" s="156"/>
      <c r="Y490" s="156"/>
      <c r="Z490" s="156"/>
      <c r="AA490" s="156"/>
      <c r="AB490" s="157"/>
    </row>
    <row r="491" spans="1:28" ht="12.75" customHeight="1">
      <c r="A491" s="122">
        <v>42995</v>
      </c>
      <c r="B491" s="121" t="s">
        <v>18</v>
      </c>
      <c r="C491" s="161" t="s">
        <v>119</v>
      </c>
      <c r="D491" s="91" t="s">
        <v>99</v>
      </c>
      <c r="E491" s="13">
        <v>2440.48</v>
      </c>
      <c r="F491" s="13">
        <v>2426.7800000000002</v>
      </c>
      <c r="G491" s="13">
        <v>2426.41</v>
      </c>
      <c r="H491" s="13">
        <v>2446.5</v>
      </c>
      <c r="I491" s="13">
        <v>2502.8000000000002</v>
      </c>
      <c r="J491" s="13">
        <v>2497.4299999999998</v>
      </c>
      <c r="K491" s="13">
        <v>2446.1999999999998</v>
      </c>
      <c r="L491" s="13">
        <v>2427.59</v>
      </c>
      <c r="M491" s="13">
        <v>2449.67</v>
      </c>
      <c r="N491" s="94">
        <f>IF((M492=""),"",MAX(E493:M493))</f>
        <v>823.33999999999924</v>
      </c>
      <c r="O491" s="94">
        <f>IF(M492="","",MIN(E493:M493))</f>
        <v>726.07999999999993</v>
      </c>
      <c r="P491" s="94">
        <f>IF((M493=""),"",AVERAGE(E493:M493))</f>
        <v>773.93333333333328</v>
      </c>
      <c r="Q491" s="94">
        <f>IF((M492=""),"",STDEV(E493:M493))</f>
        <v>37.154049577402553</v>
      </c>
      <c r="R491" s="95">
        <f>IF((M492=""),"",(N491-O491)/(N491+O491)*100)</f>
        <v>6.2771875927766105</v>
      </c>
      <c r="S491" s="96" t="str">
        <f>IF(M492="","",IF(R491&lt;10,IF(P491&gt;645,IF(P491&lt;790,"Pass","Fail"),"Fail"),"Fail"))</f>
        <v>Pass</v>
      </c>
      <c r="T491" s="237">
        <v>121</v>
      </c>
      <c r="U491" s="235"/>
      <c r="V491" s="300"/>
      <c r="W491" s="147">
        <v>645</v>
      </c>
      <c r="X491" s="88">
        <v>790</v>
      </c>
      <c r="Y491" s="88">
        <v>670</v>
      </c>
      <c r="Z491" s="88">
        <v>830</v>
      </c>
      <c r="AA491" s="88">
        <v>8.6999999999999993</v>
      </c>
      <c r="AB491" s="148">
        <v>10</v>
      </c>
    </row>
    <row r="492" spans="1:28" ht="15.75" customHeight="1">
      <c r="A492"/>
      <c r="B492" s="93"/>
      <c r="C492" s="162"/>
      <c r="D492" s="90" t="s">
        <v>100</v>
      </c>
      <c r="E492" s="13">
        <v>2036.05</v>
      </c>
      <c r="F492" s="13">
        <v>2054.88</v>
      </c>
      <c r="G492" s="13">
        <v>2063.37</v>
      </c>
      <c r="H492" s="13">
        <v>2071.02</v>
      </c>
      <c r="I492" s="13">
        <v>2096.5</v>
      </c>
      <c r="J492" s="13">
        <v>2085.7600000000002</v>
      </c>
      <c r="K492" s="13">
        <v>2070.09</v>
      </c>
      <c r="L492" s="13">
        <v>2055.2399999999998</v>
      </c>
      <c r="M492" s="13">
        <v>2048.25</v>
      </c>
      <c r="N492" s="99"/>
      <c r="O492" s="99"/>
      <c r="P492" s="99"/>
      <c r="Q492" s="99"/>
      <c r="R492" s="100"/>
      <c r="S492" s="101"/>
      <c r="T492" s="241"/>
      <c r="U492" s="234"/>
      <c r="V492" s="238"/>
      <c r="W492" s="138"/>
      <c r="X492" s="135"/>
      <c r="Y492" s="135"/>
      <c r="Z492" s="135"/>
      <c r="AA492" s="135"/>
      <c r="AB492" s="139"/>
    </row>
    <row r="493" spans="1:28" ht="25.5" customHeight="1">
      <c r="A493"/>
      <c r="B493" s="93"/>
      <c r="C493" s="162"/>
      <c r="D493" s="90" t="s">
        <v>120</v>
      </c>
      <c r="E493" s="29">
        <f t="shared" ref="E493:M493" si="157">IF(((E491="")*AND(E492="")),"",(E491-E492)*2)</f>
        <v>808.86000000000013</v>
      </c>
      <c r="F493" s="29">
        <f t="shared" si="157"/>
        <v>743.80000000000018</v>
      </c>
      <c r="G493" s="29">
        <f t="shared" si="157"/>
        <v>726.07999999999993</v>
      </c>
      <c r="H493" s="29">
        <f t="shared" si="157"/>
        <v>750.96</v>
      </c>
      <c r="I493" s="29">
        <f t="shared" si="157"/>
        <v>812.60000000000036</v>
      </c>
      <c r="J493" s="29">
        <f t="shared" si="157"/>
        <v>823.33999999999924</v>
      </c>
      <c r="K493" s="29">
        <f t="shared" si="157"/>
        <v>752.21999999999935</v>
      </c>
      <c r="L493" s="29">
        <f t="shared" si="157"/>
        <v>744.70000000000073</v>
      </c>
      <c r="M493" s="29">
        <f t="shared" si="157"/>
        <v>802.84000000000015</v>
      </c>
      <c r="N493" s="102"/>
      <c r="O493" s="102"/>
      <c r="P493" s="102"/>
      <c r="Q493" s="102"/>
      <c r="R493" s="103"/>
      <c r="S493" s="104"/>
      <c r="T493" s="282"/>
      <c r="U493" s="281"/>
      <c r="V493" s="285"/>
      <c r="W493" s="140"/>
      <c r="X493" s="141"/>
      <c r="Y493" s="141"/>
      <c r="Z493" s="141"/>
      <c r="AA493" s="141"/>
      <c r="AB493" s="142"/>
    </row>
    <row r="494" spans="1:28">
      <c r="A494" s="122">
        <v>42995</v>
      </c>
      <c r="B494" s="93" t="s">
        <v>18</v>
      </c>
      <c r="C494" s="162" t="s">
        <v>121</v>
      </c>
      <c r="D494" s="90" t="s">
        <v>99</v>
      </c>
      <c r="E494" s="13">
        <v>2338.15</v>
      </c>
      <c r="F494" s="13">
        <v>2348.15</v>
      </c>
      <c r="G494" s="13">
        <v>2357.3000000000002</v>
      </c>
      <c r="H494" s="13">
        <v>2362.94</v>
      </c>
      <c r="I494" s="13">
        <v>2398.02</v>
      </c>
      <c r="J494" s="13">
        <v>2390.85</v>
      </c>
      <c r="K494" s="13">
        <v>2366.73</v>
      </c>
      <c r="L494" s="13">
        <v>2345.5</v>
      </c>
      <c r="M494" s="13">
        <v>2352.2399999999998</v>
      </c>
      <c r="N494" s="94">
        <f>IF((M495=""),"",MAX(E496:M496))</f>
        <v>997.19999999999982</v>
      </c>
      <c r="O494" s="94">
        <f>IF(M495="","",MIN(E496:M496))</f>
        <v>812.92000000000053</v>
      </c>
      <c r="P494" s="94">
        <f>IF((M496=""),"",AVERAGE(E496:M496))</f>
        <v>907.21999999999991</v>
      </c>
      <c r="Q494" s="94">
        <f>IF((M495=""),"",STDEV(E496:M496))</f>
        <v>70.805984916531216</v>
      </c>
      <c r="R494" s="94">
        <f>IF((M495=""),"",(N494-O494)/(N494+O494)*100)</f>
        <v>10.180540516650789</v>
      </c>
      <c r="S494" s="96" t="str">
        <f>IF(M495="","",IF(R494&lt;15,IF(P494&gt;850,IF(P494&lt;970,"Pass","Fail"),"Fail"),"Fail"))</f>
        <v>Pass</v>
      </c>
      <c r="T494" s="237">
        <v>121</v>
      </c>
      <c r="U494" s="254"/>
      <c r="V494" s="295"/>
      <c r="W494" s="153">
        <v>850</v>
      </c>
      <c r="X494" s="153">
        <v>970</v>
      </c>
      <c r="Y494" s="153">
        <v>710</v>
      </c>
      <c r="Z494" s="153">
        <v>910</v>
      </c>
      <c r="AA494" s="153">
        <v>14.5</v>
      </c>
      <c r="AB494" s="154">
        <v>17</v>
      </c>
    </row>
    <row r="495" spans="1:28" ht="15.75" customHeight="1">
      <c r="A495"/>
      <c r="B495" s="93"/>
      <c r="C495" s="162"/>
      <c r="D495" s="90" t="s">
        <v>100</v>
      </c>
      <c r="E495" s="13">
        <v>1847.89</v>
      </c>
      <c r="F495" s="13">
        <v>1920.94</v>
      </c>
      <c r="G495" s="13">
        <v>1950.84</v>
      </c>
      <c r="H495" s="13">
        <v>1931.59</v>
      </c>
      <c r="I495" s="13">
        <v>1908.52</v>
      </c>
      <c r="J495" s="13">
        <v>1892.25</v>
      </c>
      <c r="K495" s="13">
        <v>1935.9</v>
      </c>
      <c r="L495" s="13">
        <v>1918.16</v>
      </c>
      <c r="M495" s="13">
        <v>1871.3</v>
      </c>
      <c r="N495" s="99"/>
      <c r="O495" s="99"/>
      <c r="P495" s="99"/>
      <c r="Q495" s="99"/>
      <c r="R495" s="100"/>
      <c r="S495" s="101"/>
      <c r="T495" s="241"/>
      <c r="U495" s="234"/>
      <c r="V495" s="238"/>
      <c r="W495" s="138"/>
      <c r="X495" s="135"/>
      <c r="Y495" s="135"/>
      <c r="Z495" s="135"/>
      <c r="AA495" s="135"/>
      <c r="AB495" s="139"/>
    </row>
    <row r="496" spans="1:28" s="179" customFormat="1" ht="25.5" customHeight="1">
      <c r="A496"/>
      <c r="B496" s="93"/>
      <c r="C496" s="162"/>
      <c r="D496" s="30" t="s">
        <v>120</v>
      </c>
      <c r="E496" s="29">
        <f t="shared" ref="E496:M496" si="158">IF(((E494="")*AND(E495="")),"",(E494-E495)*2)</f>
        <v>980.52</v>
      </c>
      <c r="F496" s="29">
        <f t="shared" si="158"/>
        <v>854.42000000000007</v>
      </c>
      <c r="G496" s="29">
        <f t="shared" si="158"/>
        <v>812.92000000000053</v>
      </c>
      <c r="H496" s="29">
        <f t="shared" si="158"/>
        <v>862.70000000000027</v>
      </c>
      <c r="I496" s="29">
        <f t="shared" si="158"/>
        <v>979</v>
      </c>
      <c r="J496" s="29">
        <f t="shared" si="158"/>
        <v>997.19999999999982</v>
      </c>
      <c r="K496" s="29">
        <f t="shared" si="158"/>
        <v>861.65999999999985</v>
      </c>
      <c r="L496" s="29">
        <f t="shared" si="158"/>
        <v>854.67999999999984</v>
      </c>
      <c r="M496" s="29">
        <f t="shared" si="158"/>
        <v>961.87999999999965</v>
      </c>
      <c r="N496" s="102"/>
      <c r="O496" s="102"/>
      <c r="P496" s="102"/>
      <c r="Q496" s="102"/>
      <c r="R496" s="103"/>
      <c r="S496" s="104"/>
      <c r="T496" s="282"/>
      <c r="U496" s="281"/>
      <c r="V496" s="285"/>
      <c r="W496" s="140"/>
      <c r="X496" s="141"/>
      <c r="Y496" s="141"/>
      <c r="Z496" s="141"/>
      <c r="AA496" s="141"/>
      <c r="AB496" s="142"/>
    </row>
    <row r="497" spans="1:28" ht="12.75" customHeight="1">
      <c r="A497" s="130">
        <v>42995</v>
      </c>
      <c r="B497" s="121" t="s">
        <v>18</v>
      </c>
      <c r="C497" s="161" t="s">
        <v>122</v>
      </c>
      <c r="D497" s="91" t="s">
        <v>99</v>
      </c>
      <c r="E497" s="13">
        <v>11366.37</v>
      </c>
      <c r="F497" s="13">
        <v>11060.43</v>
      </c>
      <c r="G497" s="13">
        <v>10979.83</v>
      </c>
      <c r="H497" s="13">
        <v>11094.76</v>
      </c>
      <c r="I497" s="13">
        <v>11403.43</v>
      </c>
      <c r="J497" s="13">
        <v>10958.19</v>
      </c>
      <c r="K497" s="13">
        <v>11043.61</v>
      </c>
      <c r="L497" s="13">
        <v>11038.19</v>
      </c>
      <c r="M497" s="13">
        <v>10934.49</v>
      </c>
      <c r="N497" s="99">
        <f>IF((M498=""),"",MAX(E499:M499))</f>
        <v>564.7599999999984</v>
      </c>
      <c r="O497" s="99">
        <f>IF(M498="","",MIN(E499:M499))</f>
        <v>523.52000000000044</v>
      </c>
      <c r="P497" s="99">
        <f>IF((M499=""),"",AVERAGE(E499:M499))</f>
        <v>543.62666666666746</v>
      </c>
      <c r="Q497" s="99">
        <f>IF((M498=""),"",STDEV(E499:M499))</f>
        <v>13.338230767235016</v>
      </c>
      <c r="R497" s="99">
        <f>IF((M498=""),"",(N497-O497)/(N497+O497)*100)</f>
        <v>3.789465946263646</v>
      </c>
      <c r="S497" s="101" t="str">
        <f>IF(M498="","",IF(R497&lt;6.3,IF(P497&gt;490,IF(P497&lt;590,"Pass","Fail"),"Fail"),"Fail"))</f>
        <v>Pass</v>
      </c>
      <c r="T497" s="241">
        <v>121</v>
      </c>
      <c r="U497" s="263"/>
      <c r="V497" s="272"/>
      <c r="W497" s="138">
        <v>490</v>
      </c>
      <c r="X497" s="135">
        <v>590</v>
      </c>
      <c r="Y497" s="135">
        <v>430</v>
      </c>
      <c r="Z497" s="135">
        <v>590</v>
      </c>
      <c r="AA497" s="137">
        <v>6.3</v>
      </c>
      <c r="AB497" s="148">
        <v>6.3</v>
      </c>
    </row>
    <row r="498" spans="1:28" ht="15.75" customHeight="1">
      <c r="A498"/>
      <c r="B498" s="93"/>
      <c r="C498" s="162"/>
      <c r="D498" s="90" t="s">
        <v>100</v>
      </c>
      <c r="E498" s="13">
        <v>11094.04</v>
      </c>
      <c r="F498" s="13">
        <v>10789.97</v>
      </c>
      <c r="G498" s="13">
        <v>10715.04</v>
      </c>
      <c r="H498" s="13">
        <v>10833</v>
      </c>
      <c r="I498" s="13">
        <v>11131.38</v>
      </c>
      <c r="J498" s="13">
        <v>10677.06</v>
      </c>
      <c r="K498" s="13">
        <v>10771.81</v>
      </c>
      <c r="L498" s="13">
        <v>10768.57</v>
      </c>
      <c r="M498" s="13">
        <v>10652.11</v>
      </c>
      <c r="N498" s="99"/>
      <c r="O498" s="99"/>
      <c r="P498" s="99"/>
      <c r="Q498" s="99"/>
      <c r="R498" s="100"/>
      <c r="S498" s="101"/>
      <c r="T498" s="241"/>
      <c r="U498" s="234"/>
      <c r="V498" s="238"/>
      <c r="W498" s="138"/>
      <c r="X498" s="135"/>
      <c r="Y498" s="135"/>
      <c r="Z498" s="135"/>
      <c r="AA498" s="135"/>
      <c r="AB498" s="139"/>
    </row>
    <row r="499" spans="1:28" ht="25.5" customHeight="1">
      <c r="A499"/>
      <c r="B499" s="93"/>
      <c r="C499" s="162"/>
      <c r="D499" s="90" t="s">
        <v>120</v>
      </c>
      <c r="E499" s="29">
        <f t="shared" ref="E499:M499" si="159">IF(((E497="")*AND(E498="")),"",(E497-E498)*2)</f>
        <v>544.65999999999985</v>
      </c>
      <c r="F499" s="29">
        <f t="shared" si="159"/>
        <v>540.92000000000189</v>
      </c>
      <c r="G499" s="29">
        <f t="shared" si="159"/>
        <v>529.57999999999811</v>
      </c>
      <c r="H499" s="29">
        <f t="shared" si="159"/>
        <v>523.52000000000044</v>
      </c>
      <c r="I499" s="29">
        <f t="shared" si="159"/>
        <v>544.10000000000218</v>
      </c>
      <c r="J499" s="29">
        <f t="shared" si="159"/>
        <v>562.26000000000204</v>
      </c>
      <c r="K499" s="29">
        <f t="shared" si="159"/>
        <v>543.60000000000218</v>
      </c>
      <c r="L499" s="29">
        <f t="shared" si="159"/>
        <v>539.2400000000016</v>
      </c>
      <c r="M499" s="29">
        <f t="shared" si="159"/>
        <v>564.7599999999984</v>
      </c>
      <c r="N499" s="102"/>
      <c r="O499" s="102"/>
      <c r="P499" s="102"/>
      <c r="Q499" s="102"/>
      <c r="R499" s="103"/>
      <c r="S499" s="104"/>
      <c r="T499" s="282"/>
      <c r="U499" s="281"/>
      <c r="V499" s="285"/>
      <c r="W499" s="140"/>
      <c r="X499" s="141"/>
      <c r="Y499" s="141"/>
      <c r="Z499" s="141"/>
      <c r="AA499" s="141"/>
      <c r="AB499" s="142"/>
    </row>
    <row r="500" spans="1:28" ht="12.75" customHeight="1">
      <c r="A500" s="122">
        <v>42995</v>
      </c>
      <c r="B500" s="93" t="s">
        <v>18</v>
      </c>
      <c r="C500" s="162" t="s">
        <v>123</v>
      </c>
      <c r="D500" s="90" t="s">
        <v>99</v>
      </c>
      <c r="E500" s="13">
        <v>11557.15</v>
      </c>
      <c r="F500" s="13">
        <v>11263.99</v>
      </c>
      <c r="G500" s="13">
        <v>11187.33</v>
      </c>
      <c r="H500" s="13">
        <v>11287.05</v>
      </c>
      <c r="I500" s="13">
        <v>11597.89</v>
      </c>
      <c r="J500" s="13">
        <v>11199.26</v>
      </c>
      <c r="K500" s="13">
        <v>11247.52</v>
      </c>
      <c r="L500" s="13">
        <v>11250.13</v>
      </c>
      <c r="M500" s="13">
        <v>11082.4</v>
      </c>
      <c r="N500" s="94">
        <f>IF((M501=""),"",MAX(E502:M502))</f>
        <v>293.97999999999956</v>
      </c>
      <c r="O500" s="94">
        <f>IF(M501="","",MIN(E502:M502))</f>
        <v>255.40000000000146</v>
      </c>
      <c r="P500" s="94">
        <f>IF((M502=""),"",AVERAGE(E502:M502))</f>
        <v>274.63777777777756</v>
      </c>
      <c r="Q500" s="94">
        <f>IF((M501=""),"",STDEV(E502:M502))</f>
        <v>14.321974181111754</v>
      </c>
      <c r="R500" s="94">
        <f>IF((M501=""),"",(N500-O500)/(N500+O500)*100)</f>
        <v>7.0224616840798779</v>
      </c>
      <c r="S500" s="96" t="str">
        <f>IF(M501="","",IF(R500&lt;15,IF(P500&gt;155,IF(P500&lt;315,"Pass","Fail"),"Fail"),"Fail"))</f>
        <v>Pass</v>
      </c>
      <c r="T500" s="237">
        <v>121</v>
      </c>
      <c r="U500" s="237"/>
      <c r="V500" s="301"/>
      <c r="W500" s="143">
        <v>222</v>
      </c>
      <c r="X500" s="136">
        <v>340</v>
      </c>
      <c r="Y500" s="136">
        <v>155</v>
      </c>
      <c r="Z500" s="136">
        <v>315</v>
      </c>
      <c r="AA500" s="148">
        <v>15</v>
      </c>
      <c r="AB500" s="154">
        <v>15</v>
      </c>
    </row>
    <row r="501" spans="1:28" ht="15.75" customHeight="1">
      <c r="A501"/>
      <c r="B501" s="93"/>
      <c r="C501" s="162"/>
      <c r="D501" s="90" t="s">
        <v>100</v>
      </c>
      <c r="E501" s="13">
        <v>11414.63</v>
      </c>
      <c r="F501" s="13">
        <v>11128.86</v>
      </c>
      <c r="G501" s="13">
        <v>11059.63</v>
      </c>
      <c r="H501" s="13">
        <v>11156.86</v>
      </c>
      <c r="I501" s="13">
        <v>11456.47</v>
      </c>
      <c r="J501" s="13">
        <v>11052.27</v>
      </c>
      <c r="K501" s="13">
        <v>11113.3</v>
      </c>
      <c r="L501" s="13">
        <v>11118.71</v>
      </c>
      <c r="M501" s="13">
        <v>10936.12</v>
      </c>
      <c r="N501" s="99"/>
      <c r="O501" s="99"/>
      <c r="P501" s="99"/>
      <c r="Q501" s="99"/>
      <c r="R501" s="100"/>
      <c r="S501" s="101"/>
      <c r="T501" s="241"/>
      <c r="U501" s="234"/>
      <c r="V501" s="238"/>
      <c r="W501" s="138"/>
      <c r="X501" s="135"/>
      <c r="Y501" s="135"/>
      <c r="Z501" s="135"/>
      <c r="AA501" s="135"/>
      <c r="AB501" s="139"/>
    </row>
    <row r="502" spans="1:28" ht="26.25" customHeight="1" thickBot="1">
      <c r="A502"/>
      <c r="B502" s="93"/>
      <c r="C502" s="162"/>
      <c r="D502" s="90" t="s">
        <v>120</v>
      </c>
      <c r="E502" s="29">
        <f t="shared" ref="E502:M502" si="160">IF(((E500="")*AND(E501="")),"",(E500-E501)*2)</f>
        <v>285.04000000000087</v>
      </c>
      <c r="F502" s="29">
        <f t="shared" si="160"/>
        <v>270.2599999999984</v>
      </c>
      <c r="G502" s="29">
        <f t="shared" si="160"/>
        <v>255.40000000000146</v>
      </c>
      <c r="H502" s="29">
        <f t="shared" si="160"/>
        <v>260.37999999999738</v>
      </c>
      <c r="I502" s="29">
        <f t="shared" si="160"/>
        <v>282.84000000000015</v>
      </c>
      <c r="J502" s="29">
        <f t="shared" si="160"/>
        <v>293.97999999999956</v>
      </c>
      <c r="K502" s="29">
        <f t="shared" si="160"/>
        <v>268.44000000000233</v>
      </c>
      <c r="L502" s="29">
        <f t="shared" si="160"/>
        <v>262.84000000000015</v>
      </c>
      <c r="M502" s="29">
        <f t="shared" si="160"/>
        <v>292.55999999999767</v>
      </c>
      <c r="N502" s="102"/>
      <c r="O502" s="102"/>
      <c r="P502" s="102"/>
      <c r="Q502" s="102"/>
      <c r="R502" s="103"/>
      <c r="S502" s="104"/>
      <c r="T502" s="282"/>
      <c r="U502" s="281"/>
      <c r="V502" s="285"/>
      <c r="W502" s="155"/>
      <c r="X502" s="156"/>
      <c r="Y502" s="156"/>
      <c r="Z502" s="156"/>
      <c r="AA502" s="156"/>
      <c r="AB502" s="157"/>
    </row>
    <row r="503" spans="1:28" ht="13.5" customHeight="1">
      <c r="A503" s="122">
        <v>43001</v>
      </c>
      <c r="B503" s="121" t="s">
        <v>18</v>
      </c>
      <c r="C503" s="161" t="s">
        <v>119</v>
      </c>
      <c r="D503" s="91" t="s">
        <v>99</v>
      </c>
      <c r="E503" s="13">
        <v>2033.63</v>
      </c>
      <c r="F503" s="13">
        <v>2051.91</v>
      </c>
      <c r="G503" s="13">
        <v>2061.13</v>
      </c>
      <c r="H503" s="13">
        <v>2069.48</v>
      </c>
      <c r="I503" s="13">
        <v>2069.48</v>
      </c>
      <c r="J503" s="13">
        <v>2085.3000000000002</v>
      </c>
      <c r="K503" s="13">
        <v>2068.61</v>
      </c>
      <c r="L503" s="13">
        <v>2052.67</v>
      </c>
      <c r="M503" s="13">
        <v>2045.31</v>
      </c>
      <c r="N503" s="94">
        <f>IF((M504=""),"",MAX(E505:M505))</f>
        <v>793.44000000000051</v>
      </c>
      <c r="O503" s="94">
        <f>IF(M504="","",MIN(E505:M505))</f>
        <v>694.66000000000031</v>
      </c>
      <c r="P503" s="94">
        <f>IF((M505=""),"",AVERAGE(E505:M505))</f>
        <v>739.72222222222217</v>
      </c>
      <c r="Q503" s="94">
        <f>IF((M504=""),"",STDEV(E505:M505))</f>
        <v>35.730742287905699</v>
      </c>
      <c r="R503" s="95">
        <f>IF((M504=""),"",(N503-O503)/(N503+O503)*100)</f>
        <v>6.6379947584167835</v>
      </c>
      <c r="S503" s="96" t="str">
        <f>IF(M504="","",IF(R503&lt;10,IF(P503&gt;645,IF(P503&lt;790,"Pass","Fail"),"Fail"),"Fail"))</f>
        <v>Pass</v>
      </c>
      <c r="T503" s="237">
        <v>64</v>
      </c>
      <c r="U503" s="235"/>
      <c r="V503" s="300"/>
      <c r="W503" s="147">
        <v>645</v>
      </c>
      <c r="X503" s="88">
        <v>790</v>
      </c>
      <c r="Y503" s="88">
        <v>670</v>
      </c>
      <c r="Z503" s="88">
        <v>830</v>
      </c>
      <c r="AA503" s="88">
        <v>8.6999999999999993</v>
      </c>
      <c r="AB503" s="148">
        <v>10</v>
      </c>
    </row>
    <row r="504" spans="1:28" ht="15.75" customHeight="1">
      <c r="A504"/>
      <c r="B504" s="93"/>
      <c r="C504" s="162"/>
      <c r="D504" s="90" t="s">
        <v>100</v>
      </c>
      <c r="E504" s="13">
        <v>1645.11</v>
      </c>
      <c r="F504" s="13">
        <v>1695.83</v>
      </c>
      <c r="G504" s="13">
        <v>1713.8</v>
      </c>
      <c r="H504" s="13">
        <v>1708.72</v>
      </c>
      <c r="I504" s="13">
        <v>1698.71</v>
      </c>
      <c r="J504" s="13">
        <v>1688.58</v>
      </c>
      <c r="K504" s="13">
        <v>1709.78</v>
      </c>
      <c r="L504" s="13">
        <v>1694.09</v>
      </c>
      <c r="M504" s="13">
        <v>1654.15</v>
      </c>
      <c r="N504" s="99"/>
      <c r="O504" s="99"/>
      <c r="P504" s="99"/>
      <c r="Q504" s="99"/>
      <c r="R504" s="100"/>
      <c r="S504" s="101"/>
      <c r="T504" s="241"/>
      <c r="U504" s="234"/>
      <c r="V504" s="238"/>
      <c r="W504" s="138"/>
      <c r="X504" s="135"/>
      <c r="Y504" s="135"/>
      <c r="Z504" s="135"/>
      <c r="AA504" s="135"/>
      <c r="AB504" s="139"/>
    </row>
    <row r="505" spans="1:28" ht="25.5" customHeight="1">
      <c r="A505"/>
      <c r="B505" s="93"/>
      <c r="C505" s="162"/>
      <c r="D505" s="90" t="s">
        <v>120</v>
      </c>
      <c r="E505" s="29">
        <f t="shared" ref="E505:M505" si="161">IF(((E503="")*AND(E504="")),"",(E503-E504)*2)</f>
        <v>777.04000000000042</v>
      </c>
      <c r="F505" s="29">
        <f t="shared" si="161"/>
        <v>712.15999999999985</v>
      </c>
      <c r="G505" s="29">
        <f t="shared" si="161"/>
        <v>694.66000000000031</v>
      </c>
      <c r="H505" s="29">
        <f t="shared" si="161"/>
        <v>721.52</v>
      </c>
      <c r="I505" s="29">
        <f t="shared" si="161"/>
        <v>741.54</v>
      </c>
      <c r="J505" s="29">
        <f t="shared" si="161"/>
        <v>793.44000000000051</v>
      </c>
      <c r="K505" s="29">
        <f t="shared" si="161"/>
        <v>717.66000000000031</v>
      </c>
      <c r="L505" s="29">
        <f t="shared" si="161"/>
        <v>717.16000000000031</v>
      </c>
      <c r="M505" s="29">
        <f t="shared" si="161"/>
        <v>782.31999999999971</v>
      </c>
      <c r="N505" s="102"/>
      <c r="O505" s="102"/>
      <c r="P505" s="102"/>
      <c r="Q505" s="102"/>
      <c r="R505" s="103"/>
      <c r="S505" s="104"/>
      <c r="T505" s="282"/>
      <c r="U505" s="281"/>
      <c r="V505" s="285"/>
      <c r="W505" s="140"/>
      <c r="X505" s="141"/>
      <c r="Y505" s="141"/>
      <c r="Z505" s="141"/>
      <c r="AA505" s="141"/>
      <c r="AB505" s="142"/>
    </row>
    <row r="506" spans="1:28">
      <c r="A506" s="122">
        <v>43001</v>
      </c>
      <c r="B506" s="93" t="s">
        <v>18</v>
      </c>
      <c r="C506" s="162" t="s">
        <v>121</v>
      </c>
      <c r="D506" s="90" t="s">
        <v>99</v>
      </c>
      <c r="E506" s="13">
        <v>1845.43</v>
      </c>
      <c r="F506" s="13">
        <v>1917.71</v>
      </c>
      <c r="G506" s="13">
        <v>1947.48</v>
      </c>
      <c r="H506" s="13">
        <v>1928.66</v>
      </c>
      <c r="I506" s="13">
        <v>1905.78</v>
      </c>
      <c r="J506" s="13">
        <v>1889.47</v>
      </c>
      <c r="K506" s="13">
        <v>1932.52</v>
      </c>
      <c r="L506" s="13">
        <v>1914.75</v>
      </c>
      <c r="M506" s="13">
        <v>1869.05</v>
      </c>
      <c r="N506" s="94">
        <f>IF((M507=""),"",MAX(E508:M508))</f>
        <v>976.09999999999991</v>
      </c>
      <c r="O506" s="94">
        <f>IF(M507="","",MIN(E508:M508))</f>
        <v>791.40000000000009</v>
      </c>
      <c r="P506" s="94">
        <f>IF((M508=""),"",AVERAGE(E508:M508))</f>
        <v>892.4222222222221</v>
      </c>
      <c r="Q506" s="94">
        <f>IF((M507=""),"",STDEV(E508:M508))</f>
        <v>76.06901829552173</v>
      </c>
      <c r="R506" s="94">
        <f>IF((M507=""),"",(N506-O506)/(N506+O506)*100)</f>
        <v>10.44978783592644</v>
      </c>
      <c r="S506" s="96" t="str">
        <f>IF(M507="","",IF(R506&lt;15,IF(P506&gt;850,IF(P506&lt;970,"Pass","Fail"),"Fail"),"Fail"))</f>
        <v>Pass</v>
      </c>
      <c r="T506" s="237">
        <v>64</v>
      </c>
      <c r="U506" s="254"/>
      <c r="V506" s="295"/>
      <c r="W506" s="153">
        <v>850</v>
      </c>
      <c r="X506" s="153">
        <v>970</v>
      </c>
      <c r="Y506" s="153">
        <v>710</v>
      </c>
      <c r="Z506" s="153">
        <v>910</v>
      </c>
      <c r="AA506" s="153">
        <v>14.5</v>
      </c>
      <c r="AB506" s="154">
        <v>17</v>
      </c>
    </row>
    <row r="507" spans="1:28" ht="15.75" customHeight="1">
      <c r="A507"/>
      <c r="B507" s="93"/>
      <c r="C507" s="162"/>
      <c r="D507" s="90" t="s">
        <v>100</v>
      </c>
      <c r="E507" s="13">
        <v>1357.38</v>
      </c>
      <c r="F507" s="13">
        <v>1499.44</v>
      </c>
      <c r="G507" s="13">
        <v>1551.78</v>
      </c>
      <c r="H507" s="13">
        <v>1507.41</v>
      </c>
      <c r="I507" s="13">
        <v>1423.18</v>
      </c>
      <c r="J507" s="13">
        <v>1403.42</v>
      </c>
      <c r="K507" s="13">
        <v>1515.21</v>
      </c>
      <c r="L507" s="13">
        <v>1493.19</v>
      </c>
      <c r="M507" s="13">
        <v>1383.94</v>
      </c>
      <c r="N507" s="99"/>
      <c r="O507" s="99"/>
      <c r="P507" s="99"/>
      <c r="Q507" s="99"/>
      <c r="R507" s="100"/>
      <c r="S507" s="101"/>
      <c r="T507" s="241"/>
      <c r="U507" s="234"/>
      <c r="V507" s="238"/>
      <c r="W507" s="138"/>
      <c r="X507" s="135"/>
      <c r="Y507" s="135"/>
      <c r="Z507" s="135"/>
      <c r="AA507" s="135"/>
      <c r="AB507" s="139"/>
    </row>
    <row r="508" spans="1:28" s="179" customFormat="1" ht="25.5" customHeight="1">
      <c r="A508"/>
      <c r="B508" s="93"/>
      <c r="C508" s="162"/>
      <c r="D508" s="30" t="s">
        <v>120</v>
      </c>
      <c r="E508" s="29">
        <f t="shared" ref="E508:M508" si="162">IF(((E506="")*AND(E507="")),"",(E506-E507)*2)</f>
        <v>976.09999999999991</v>
      </c>
      <c r="F508" s="29">
        <f t="shared" si="162"/>
        <v>836.54</v>
      </c>
      <c r="G508" s="29">
        <f t="shared" si="162"/>
        <v>791.40000000000009</v>
      </c>
      <c r="H508" s="29">
        <f t="shared" si="162"/>
        <v>842.5</v>
      </c>
      <c r="I508" s="29">
        <f t="shared" si="162"/>
        <v>965.19999999999982</v>
      </c>
      <c r="J508" s="29">
        <f t="shared" si="162"/>
        <v>972.09999999999991</v>
      </c>
      <c r="K508" s="29">
        <f t="shared" si="162"/>
        <v>834.61999999999989</v>
      </c>
      <c r="L508" s="29">
        <f t="shared" si="162"/>
        <v>843.11999999999989</v>
      </c>
      <c r="M508" s="29">
        <f t="shared" si="162"/>
        <v>970.2199999999998</v>
      </c>
      <c r="N508" s="102"/>
      <c r="O508" s="102"/>
      <c r="P508" s="102"/>
      <c r="Q508" s="102"/>
      <c r="R508" s="103"/>
      <c r="S508" s="104"/>
      <c r="T508" s="282"/>
      <c r="U508" s="281"/>
      <c r="V508" s="285"/>
      <c r="W508" s="140"/>
      <c r="X508" s="141"/>
      <c r="Y508" s="141"/>
      <c r="Z508" s="141"/>
      <c r="AA508" s="141"/>
      <c r="AB508" s="142"/>
    </row>
    <row r="509" spans="1:28" ht="12.75" customHeight="1">
      <c r="A509" s="130">
        <v>43001</v>
      </c>
      <c r="B509" s="121" t="s">
        <v>18</v>
      </c>
      <c r="C509" s="161" t="s">
        <v>122</v>
      </c>
      <c r="D509" s="91" t="s">
        <v>99</v>
      </c>
      <c r="E509" s="13">
        <v>11109.47</v>
      </c>
      <c r="F509" s="13">
        <v>10809.64</v>
      </c>
      <c r="G509" s="13">
        <v>10725.22</v>
      </c>
      <c r="H509" s="13">
        <v>10833.6</v>
      </c>
      <c r="I509" s="13">
        <v>11144.67</v>
      </c>
      <c r="J509" s="13">
        <v>10697.6</v>
      </c>
      <c r="K509" s="13">
        <v>10789.07</v>
      </c>
      <c r="L509" s="13">
        <v>10776.49</v>
      </c>
      <c r="M509" s="13">
        <v>10663.22</v>
      </c>
      <c r="N509" s="99">
        <f>IF((M510=""),"",MAX(E511:M511))</f>
        <v>566.95999999999913</v>
      </c>
      <c r="O509" s="99">
        <f>IF(M510="","",MIN(E511:M511))</f>
        <v>531.13999999999942</v>
      </c>
      <c r="P509" s="99">
        <f>IF((M511=""),"",AVERAGE(E511:M511))</f>
        <v>548.71999999999878</v>
      </c>
      <c r="Q509" s="99">
        <f>IF((M510=""),"",STDEV(E511:M511))</f>
        <v>12.718376468718253</v>
      </c>
      <c r="R509" s="99">
        <f>IF((M510=""),"",(N509-O509)/(N509+O509)*100)</f>
        <v>3.261997996539455</v>
      </c>
      <c r="S509" s="101" t="str">
        <f>IF(M510="","",IF(R509&lt;6.3,IF(P509&gt;490,IF(P509&lt;590,"Pass","Fail"),"Fail"),"Fail"))</f>
        <v>Pass</v>
      </c>
      <c r="T509" s="241">
        <v>64</v>
      </c>
      <c r="U509" s="263"/>
      <c r="V509" s="272"/>
      <c r="W509" s="138">
        <v>490</v>
      </c>
      <c r="X509" s="135">
        <v>590</v>
      </c>
      <c r="Y509" s="135">
        <v>430</v>
      </c>
      <c r="Z509" s="135">
        <v>590</v>
      </c>
      <c r="AA509" s="137">
        <v>6.3</v>
      </c>
      <c r="AB509" s="148">
        <v>6.3</v>
      </c>
    </row>
    <row r="510" spans="1:28" ht="15.75" customHeight="1">
      <c r="A510"/>
      <c r="B510" s="93"/>
      <c r="C510" s="162"/>
      <c r="D510" s="90" t="s">
        <v>100</v>
      </c>
      <c r="E510" s="13">
        <v>10834.53</v>
      </c>
      <c r="F510" s="13">
        <v>10526.16</v>
      </c>
      <c r="G510" s="13">
        <v>10455.290000000001</v>
      </c>
      <c r="H510" s="13">
        <v>10566.28</v>
      </c>
      <c r="I510" s="13">
        <v>10873.63</v>
      </c>
      <c r="J510" s="13">
        <v>10415.120000000001</v>
      </c>
      <c r="K510" s="13">
        <v>10511.77</v>
      </c>
      <c r="L510" s="13">
        <v>10510.92</v>
      </c>
      <c r="M510" s="13">
        <v>10386.040000000001</v>
      </c>
      <c r="N510" s="99"/>
      <c r="O510" s="99"/>
      <c r="P510" s="99"/>
      <c r="Q510" s="99"/>
      <c r="R510" s="100"/>
      <c r="S510" s="101"/>
      <c r="T510" s="241"/>
      <c r="U510" s="234"/>
      <c r="V510" s="238"/>
      <c r="W510" s="138"/>
      <c r="X510" s="135"/>
      <c r="Y510" s="135"/>
      <c r="Z510" s="135"/>
      <c r="AA510" s="135"/>
      <c r="AB510" s="139"/>
    </row>
    <row r="511" spans="1:28" ht="25.5" customHeight="1">
      <c r="A511"/>
      <c r="B511" s="93"/>
      <c r="C511" s="162"/>
      <c r="D511" s="90" t="s">
        <v>120</v>
      </c>
      <c r="E511" s="29">
        <f t="shared" ref="E511:M511" si="163">IF(((E509="")*AND(E510="")),"",(E509-E510)*2)</f>
        <v>549.87999999999738</v>
      </c>
      <c r="F511" s="29">
        <f t="shared" si="163"/>
        <v>566.95999999999913</v>
      </c>
      <c r="G511" s="29">
        <f t="shared" si="163"/>
        <v>539.85999999999694</v>
      </c>
      <c r="H511" s="29">
        <f t="shared" si="163"/>
        <v>534.63999999999942</v>
      </c>
      <c r="I511" s="29">
        <f t="shared" si="163"/>
        <v>542.08000000000175</v>
      </c>
      <c r="J511" s="29">
        <f t="shared" si="163"/>
        <v>564.95999999999913</v>
      </c>
      <c r="K511" s="29">
        <f t="shared" si="163"/>
        <v>554.59999999999854</v>
      </c>
      <c r="L511" s="29">
        <f t="shared" si="163"/>
        <v>531.13999999999942</v>
      </c>
      <c r="M511" s="29">
        <f t="shared" si="163"/>
        <v>554.35999999999694</v>
      </c>
      <c r="N511" s="102"/>
      <c r="O511" s="102"/>
      <c r="P511" s="102"/>
      <c r="Q511" s="102"/>
      <c r="R511" s="103"/>
      <c r="S511" s="104"/>
      <c r="T511" s="282"/>
      <c r="U511" s="281"/>
      <c r="V511" s="285"/>
      <c r="W511" s="140"/>
      <c r="X511" s="141"/>
      <c r="Y511" s="141"/>
      <c r="Z511" s="141"/>
      <c r="AA511" s="141"/>
      <c r="AB511" s="142"/>
    </row>
    <row r="512" spans="1:28" ht="12.75" customHeight="1">
      <c r="A512" s="122">
        <v>43001</v>
      </c>
      <c r="B512" s="93" t="s">
        <v>18</v>
      </c>
      <c r="C512" s="162" t="s">
        <v>123</v>
      </c>
      <c r="D512" s="90" t="s">
        <v>99</v>
      </c>
      <c r="E512" s="13">
        <v>11433.44</v>
      </c>
      <c r="F512" s="13">
        <v>11148.81</v>
      </c>
      <c r="G512" s="13">
        <v>11069.38</v>
      </c>
      <c r="H512" s="13">
        <v>11169.95</v>
      </c>
      <c r="I512" s="13">
        <v>11466.27</v>
      </c>
      <c r="J512" s="13">
        <v>11069.01</v>
      </c>
      <c r="K512" s="13">
        <v>11129.89</v>
      </c>
      <c r="L512" s="13">
        <v>11126.54</v>
      </c>
      <c r="M512" s="13">
        <v>10949.72</v>
      </c>
      <c r="N512" s="94">
        <f>IF((M513=""),"",MAX(E514:M514))</f>
        <v>298.27999999999884</v>
      </c>
      <c r="O512" s="94">
        <f>IF(M513="","",MIN(E514:M514))</f>
        <v>254.66000000000349</v>
      </c>
      <c r="P512" s="94">
        <f>IF((M514=""),"",AVERAGE(E514:M514))</f>
        <v>276.68222222222255</v>
      </c>
      <c r="Q512" s="94">
        <f>IF((M513=""),"",STDEV(E514:M514))</f>
        <v>15.608915543510113</v>
      </c>
      <c r="R512" s="94">
        <f>IF((M513=""),"",(N512-O512)/(N512+O512)*100)</f>
        <v>7.8887401888080371</v>
      </c>
      <c r="S512" s="96" t="str">
        <f>IF(M513="","",IF(R512&lt;15,IF(P512&gt;155,IF(P512&lt;315,"Pass","Fail"),"Fail"),"Fail"))</f>
        <v>Pass</v>
      </c>
      <c r="T512" s="237">
        <v>64</v>
      </c>
      <c r="U512" s="237"/>
      <c r="V512" s="301"/>
      <c r="W512" s="143">
        <v>222</v>
      </c>
      <c r="X512" s="136">
        <v>340</v>
      </c>
      <c r="Y512" s="136">
        <v>155</v>
      </c>
      <c r="Z512" s="136">
        <v>315</v>
      </c>
      <c r="AA512" s="148">
        <v>15</v>
      </c>
      <c r="AB512" s="154">
        <v>15</v>
      </c>
    </row>
    <row r="513" spans="1:28" ht="16.5" customHeight="1">
      <c r="A513"/>
      <c r="B513" s="93"/>
      <c r="C513" s="162"/>
      <c r="D513" s="90" t="s">
        <v>100</v>
      </c>
      <c r="E513" s="13">
        <v>11287.89</v>
      </c>
      <c r="F513" s="13">
        <v>11011.55</v>
      </c>
      <c r="G513" s="13">
        <v>10937.79</v>
      </c>
      <c r="H513" s="13">
        <v>11040.18</v>
      </c>
      <c r="I513" s="13">
        <v>11319.96</v>
      </c>
      <c r="J513" s="13">
        <v>10919.87</v>
      </c>
      <c r="K513" s="13">
        <v>10993.35</v>
      </c>
      <c r="L513" s="13">
        <v>10999.21</v>
      </c>
      <c r="M513" s="13">
        <v>10808.14</v>
      </c>
      <c r="N513" s="99"/>
      <c r="O513" s="99"/>
      <c r="P513" s="99"/>
      <c r="Q513" s="99"/>
      <c r="R513" s="100"/>
      <c r="S513" s="101"/>
      <c r="T513" s="241"/>
      <c r="U513" s="234"/>
      <c r="V513" s="238"/>
      <c r="W513" s="138"/>
      <c r="X513" s="135"/>
      <c r="Y513" s="135"/>
      <c r="Z513" s="135"/>
      <c r="AA513" s="135"/>
      <c r="AB513" s="139"/>
    </row>
    <row r="514" spans="1:28" s="180" customFormat="1" ht="26.25" customHeight="1" thickBot="1">
      <c r="A514"/>
      <c r="B514" s="105"/>
      <c r="C514" s="163"/>
      <c r="D514" s="106" t="s">
        <v>120</v>
      </c>
      <c r="E514" s="107">
        <f t="shared" ref="E514:M514" si="164">IF(((E512="")*AND(E513="")),"",(E512-E513)*2)</f>
        <v>291.10000000000218</v>
      </c>
      <c r="F514" s="107">
        <f t="shared" si="164"/>
        <v>274.52000000000044</v>
      </c>
      <c r="G514" s="107">
        <f t="shared" si="164"/>
        <v>263.17999999999665</v>
      </c>
      <c r="H514" s="107">
        <f t="shared" si="164"/>
        <v>259.54000000000087</v>
      </c>
      <c r="I514" s="107">
        <f t="shared" si="164"/>
        <v>292.62000000000262</v>
      </c>
      <c r="J514" s="107">
        <f t="shared" si="164"/>
        <v>298.27999999999884</v>
      </c>
      <c r="K514" s="107">
        <f t="shared" si="164"/>
        <v>273.07999999999811</v>
      </c>
      <c r="L514" s="107">
        <f t="shared" si="164"/>
        <v>254.66000000000349</v>
      </c>
      <c r="M514" s="107">
        <f t="shared" si="164"/>
        <v>283.15999999999985</v>
      </c>
      <c r="N514" s="108"/>
      <c r="O514" s="108"/>
      <c r="P514" s="108"/>
      <c r="Q514" s="108"/>
      <c r="R514" s="109"/>
      <c r="S514" s="110"/>
      <c r="T514" s="284"/>
      <c r="U514" s="283"/>
      <c r="V514" s="286"/>
      <c r="W514" s="155"/>
      <c r="X514" s="156"/>
      <c r="Y514" s="156"/>
      <c r="Z514" s="156"/>
      <c r="AA514" s="156"/>
      <c r="AB514" s="157"/>
    </row>
    <row r="515" spans="1:28" ht="12.75" customHeight="1">
      <c r="A515" s="120">
        <v>43012</v>
      </c>
      <c r="B515" s="121" t="s">
        <v>18</v>
      </c>
      <c r="C515" s="161" t="s">
        <v>119</v>
      </c>
      <c r="D515" s="91" t="s">
        <v>99</v>
      </c>
      <c r="E515" s="13">
        <v>1643.77</v>
      </c>
      <c r="F515" s="13">
        <v>1694.27</v>
      </c>
      <c r="G515" s="13">
        <v>1712.23</v>
      </c>
      <c r="H515" s="13">
        <v>1707.3</v>
      </c>
      <c r="I515" s="13">
        <v>1697.85</v>
      </c>
      <c r="J515" s="13">
        <v>1687.31</v>
      </c>
      <c r="K515" s="13">
        <v>1707.9</v>
      </c>
      <c r="L515" s="13">
        <v>1692.88</v>
      </c>
      <c r="M515" s="13">
        <v>1653.07</v>
      </c>
      <c r="N515" s="94">
        <f>IF((M516=""),"",MAX(E517:M517))</f>
        <v>789.5</v>
      </c>
      <c r="O515" s="94">
        <f>IF(M516="","",MIN(E517:M517))</f>
        <v>693.46</v>
      </c>
      <c r="P515" s="94">
        <f>IF((M517=""),"",AVERAGE(E517:M517))</f>
        <v>744.91333333333341</v>
      </c>
      <c r="Q515" s="94">
        <f>IF((M516=""),"",STDEV(E517:M517))</f>
        <v>39.752177298858712</v>
      </c>
      <c r="R515" s="95">
        <f>IF((M516=""),"",(N515-O515)/(N515+O515)*100)</f>
        <v>6.4762367157576719</v>
      </c>
      <c r="S515" s="96" t="str">
        <f>IF(M516="","",IF(R515&lt;10,IF(P515&gt;645,IF(P515&lt;790,"Pass","Fail"),"Fail"),"Fail"))</f>
        <v>Pass</v>
      </c>
      <c r="T515" s="237">
        <v>121</v>
      </c>
      <c r="U515" s="235"/>
      <c r="V515" s="300"/>
      <c r="W515" s="147">
        <v>645</v>
      </c>
      <c r="X515" s="88">
        <v>790</v>
      </c>
      <c r="Y515" s="88">
        <v>670</v>
      </c>
      <c r="Z515" s="88">
        <v>830</v>
      </c>
      <c r="AA515" s="88">
        <v>8.6999999999999993</v>
      </c>
      <c r="AB515" s="148">
        <v>10</v>
      </c>
    </row>
    <row r="516" spans="1:28" ht="16.5" customHeight="1">
      <c r="A516"/>
      <c r="B516" s="93"/>
      <c r="C516" s="162"/>
      <c r="D516" s="90" t="s">
        <v>100</v>
      </c>
      <c r="E516" s="13">
        <v>1253.6400000000001</v>
      </c>
      <c r="F516" s="13">
        <v>1338.11</v>
      </c>
      <c r="G516" s="13">
        <v>1365.5</v>
      </c>
      <c r="H516" s="13">
        <v>1346.73</v>
      </c>
      <c r="I516" s="13">
        <v>1303.0999999999999</v>
      </c>
      <c r="J516" s="13">
        <v>1292.57</v>
      </c>
      <c r="K516" s="13">
        <v>1349.92</v>
      </c>
      <c r="L516" s="13">
        <v>1334.05</v>
      </c>
      <c r="M516" s="13">
        <v>1260.8499999999999</v>
      </c>
      <c r="N516" s="99"/>
      <c r="O516" s="99"/>
      <c r="P516" s="99"/>
      <c r="Q516" s="99"/>
      <c r="R516" s="100"/>
      <c r="S516" s="101"/>
      <c r="T516" s="241"/>
      <c r="U516" s="234"/>
      <c r="V516" s="238"/>
      <c r="W516" s="138"/>
      <c r="X516" s="135"/>
      <c r="Y516" s="135"/>
      <c r="Z516" s="135"/>
      <c r="AA516" s="135"/>
      <c r="AB516" s="139"/>
    </row>
    <row r="517" spans="1:28" ht="26.25" customHeight="1" thickBot="1">
      <c r="A517"/>
      <c r="B517" s="93"/>
      <c r="C517" s="162"/>
      <c r="D517" s="90" t="s">
        <v>120</v>
      </c>
      <c r="E517" s="29">
        <f t="shared" ref="E517:M517" si="165">IF(((E515="")*AND(E516="")),"",(E515-E516)*2)</f>
        <v>780.25999999999976</v>
      </c>
      <c r="F517" s="29">
        <f t="shared" si="165"/>
        <v>712.32000000000016</v>
      </c>
      <c r="G517" s="29">
        <f t="shared" si="165"/>
        <v>693.46</v>
      </c>
      <c r="H517" s="29">
        <f t="shared" si="165"/>
        <v>721.13999999999987</v>
      </c>
      <c r="I517" s="29">
        <f t="shared" si="165"/>
        <v>789.5</v>
      </c>
      <c r="J517" s="29">
        <f t="shared" si="165"/>
        <v>789.48</v>
      </c>
      <c r="K517" s="29">
        <f t="shared" si="165"/>
        <v>715.96</v>
      </c>
      <c r="L517" s="29">
        <f t="shared" si="165"/>
        <v>717.66000000000031</v>
      </c>
      <c r="M517" s="29">
        <f t="shared" si="165"/>
        <v>784.44</v>
      </c>
      <c r="N517" s="102"/>
      <c r="O517" s="102"/>
      <c r="P517" s="102"/>
      <c r="Q517" s="102"/>
      <c r="R517" s="103"/>
      <c r="S517" s="104"/>
      <c r="T517" s="282"/>
      <c r="U517" s="281"/>
      <c r="V517" s="285"/>
      <c r="W517" s="140"/>
      <c r="X517" s="141"/>
      <c r="Y517" s="141"/>
      <c r="Z517" s="141"/>
      <c r="AA517" s="141"/>
      <c r="AB517" s="142"/>
    </row>
    <row r="518" spans="1:28">
      <c r="A518" s="120">
        <v>43012</v>
      </c>
      <c r="B518" s="93" t="s">
        <v>18</v>
      </c>
      <c r="C518" s="162" t="s">
        <v>121</v>
      </c>
      <c r="D518" s="90" t="s">
        <v>99</v>
      </c>
      <c r="E518" s="13">
        <v>1356.86</v>
      </c>
      <c r="F518" s="13">
        <v>1498.49</v>
      </c>
      <c r="G518" s="13">
        <v>1550.54</v>
      </c>
      <c r="H518" s="13">
        <v>1506.31</v>
      </c>
      <c r="I518" s="13">
        <v>1424.3</v>
      </c>
      <c r="J518" s="13">
        <v>1403.27</v>
      </c>
      <c r="K518" s="13">
        <v>1513.85</v>
      </c>
      <c r="L518" s="13">
        <v>1492.39</v>
      </c>
      <c r="M518" s="13">
        <v>1382.28</v>
      </c>
      <c r="N518" s="94">
        <f>IF((M519=""),"",MAX(E520:M520))</f>
        <v>1007.6199999999999</v>
      </c>
      <c r="O518" s="94">
        <f>IF(M519="","",MIN(E520:M520))</f>
        <v>823.34000000000015</v>
      </c>
      <c r="P518" s="94">
        <f>IF((M520=""),"",AVERAGE(E520:M520))</f>
        <v>907.07333333333327</v>
      </c>
      <c r="Q518" s="94">
        <f>IF((M519=""),"",STDEV(E520:M520))</f>
        <v>69.27203764867815</v>
      </c>
      <c r="R518" s="94">
        <f>IF((M519=""),"",(N518-O518)/(N518+O518)*100)</f>
        <v>10.064665530650574</v>
      </c>
      <c r="S518" s="96" t="str">
        <f>IF(M519="","",IF(R518&lt;15,IF(P518&gt;850,IF(P518&lt;970,"Pass","Fail"),"Fail"),"Fail"))</f>
        <v>Pass</v>
      </c>
      <c r="T518" s="237">
        <v>121</v>
      </c>
      <c r="U518" s="254"/>
      <c r="V518" s="295"/>
      <c r="W518" s="153">
        <v>850</v>
      </c>
      <c r="X518" s="153">
        <v>970</v>
      </c>
      <c r="Y518" s="153">
        <v>710</v>
      </c>
      <c r="Z518" s="153">
        <v>910</v>
      </c>
      <c r="AA518" s="153">
        <v>14.5</v>
      </c>
      <c r="AB518" s="154">
        <v>17</v>
      </c>
    </row>
    <row r="519" spans="1:28" ht="15.75" customHeight="1">
      <c r="A519"/>
      <c r="B519" s="93"/>
      <c r="C519" s="162"/>
      <c r="D519" s="90" t="s">
        <v>100</v>
      </c>
      <c r="E519" s="13">
        <v>927.44</v>
      </c>
      <c r="F519" s="13">
        <v>1064.1300000000001</v>
      </c>
      <c r="G519" s="13">
        <v>1138.8699999999999</v>
      </c>
      <c r="H519" s="13">
        <v>1067.08</v>
      </c>
      <c r="I519" s="13">
        <v>927.44</v>
      </c>
      <c r="J519" s="13">
        <v>899.46</v>
      </c>
      <c r="K519" s="13">
        <v>1079</v>
      </c>
      <c r="L519" s="13">
        <v>1055.17</v>
      </c>
      <c r="M519" s="13">
        <v>887.87</v>
      </c>
      <c r="N519" s="99"/>
      <c r="O519" s="99"/>
      <c r="P519" s="99"/>
      <c r="Q519" s="99"/>
      <c r="R519" s="100"/>
      <c r="S519" s="101"/>
      <c r="T519" s="241"/>
      <c r="U519" s="234"/>
      <c r="V519" s="238"/>
      <c r="W519" s="138"/>
      <c r="X519" s="135"/>
      <c r="Y519" s="135"/>
      <c r="Z519" s="135"/>
      <c r="AA519" s="135"/>
      <c r="AB519" s="139"/>
    </row>
    <row r="520" spans="1:28" s="179" customFormat="1" ht="25.5" customHeight="1">
      <c r="A520"/>
      <c r="B520" s="93"/>
      <c r="C520" s="162"/>
      <c r="D520" s="30" t="s">
        <v>120</v>
      </c>
      <c r="E520" s="29">
        <f t="shared" ref="E520:M520" si="166">IF(((E518="")*AND(E519="")),"",(E518-E519)*2)</f>
        <v>858.83999999999969</v>
      </c>
      <c r="F520" s="29">
        <f t="shared" si="166"/>
        <v>868.7199999999998</v>
      </c>
      <c r="G520" s="29">
        <f t="shared" si="166"/>
        <v>823.34000000000015</v>
      </c>
      <c r="H520" s="29">
        <f t="shared" si="166"/>
        <v>878.46</v>
      </c>
      <c r="I520" s="29">
        <f t="shared" si="166"/>
        <v>993.7199999999998</v>
      </c>
      <c r="J520" s="29">
        <f t="shared" si="166"/>
        <v>1007.6199999999999</v>
      </c>
      <c r="K520" s="29">
        <f t="shared" si="166"/>
        <v>869.69999999999982</v>
      </c>
      <c r="L520" s="29">
        <f t="shared" si="166"/>
        <v>874.44</v>
      </c>
      <c r="M520" s="29">
        <f t="shared" si="166"/>
        <v>988.81999999999994</v>
      </c>
      <c r="N520" s="102"/>
      <c r="O520" s="102"/>
      <c r="P520" s="102"/>
      <c r="Q520" s="102"/>
      <c r="R520" s="103"/>
      <c r="S520" s="104"/>
      <c r="T520" s="282"/>
      <c r="U520" s="281"/>
      <c r="V520" s="285"/>
      <c r="W520" s="140"/>
      <c r="X520" s="141"/>
      <c r="Y520" s="141"/>
      <c r="Z520" s="141"/>
      <c r="AA520" s="141"/>
      <c r="AB520" s="142"/>
    </row>
    <row r="521" spans="1:28" ht="12.75" customHeight="1">
      <c r="A521" s="130">
        <v>43012</v>
      </c>
      <c r="B521" s="121" t="s">
        <v>18</v>
      </c>
      <c r="C521" s="161" t="s">
        <v>122</v>
      </c>
      <c r="D521" s="91" t="s">
        <v>99</v>
      </c>
      <c r="E521" s="13">
        <v>10846.74</v>
      </c>
      <c r="F521" s="13">
        <v>10538.1</v>
      </c>
      <c r="G521" s="13">
        <v>10467.89</v>
      </c>
      <c r="H521" s="13">
        <v>10573.94</v>
      </c>
      <c r="I521" s="13">
        <v>10883.62</v>
      </c>
      <c r="J521" s="13">
        <v>10417.6</v>
      </c>
      <c r="K521" s="13">
        <v>10520.68</v>
      </c>
      <c r="L521" s="13">
        <v>10517.84</v>
      </c>
      <c r="M521" s="13">
        <v>10407.290000000001</v>
      </c>
      <c r="N521" s="99">
        <f>IF((M522=""),"",MAX(E523:M523))</f>
        <v>571.38000000000102</v>
      </c>
      <c r="O521" s="99">
        <f>IF(M522="","",MIN(E523:M523))</f>
        <v>507.13999999999942</v>
      </c>
      <c r="P521" s="99">
        <f>IF((M523=""),"",AVERAGE(E523:M523))</f>
        <v>534.92444444444482</v>
      </c>
      <c r="Q521" s="99">
        <f>IF((M522=""),"",STDEV(E523:M523))</f>
        <v>21.450945848092925</v>
      </c>
      <c r="R521" s="99">
        <f>IF((M522=""),"",(N521-O521)/(N521+O521)*100)</f>
        <v>5.9563104995736351</v>
      </c>
      <c r="S521" s="101" t="str">
        <f>IF(M522="","",IF(R521&lt;6.3,IF(P521&gt;490,IF(P521&lt;590,"Pass","Fail"),"Fail"),"Fail"))</f>
        <v>Pass</v>
      </c>
      <c r="T521" s="241">
        <v>121</v>
      </c>
      <c r="U521" s="263"/>
      <c r="V521" s="272"/>
      <c r="W521" s="138">
        <v>490</v>
      </c>
      <c r="X521" s="135">
        <v>590</v>
      </c>
      <c r="Y521" s="135">
        <v>430</v>
      </c>
      <c r="Z521" s="135">
        <v>590</v>
      </c>
      <c r="AA521" s="137">
        <v>6.3</v>
      </c>
      <c r="AB521" s="148">
        <v>6.3</v>
      </c>
    </row>
    <row r="522" spans="1:28" ht="15.75" customHeight="1">
      <c r="A522"/>
      <c r="B522" s="93"/>
      <c r="C522" s="162"/>
      <c r="D522" s="90" t="s">
        <v>100</v>
      </c>
      <c r="E522" s="13">
        <v>10561.05</v>
      </c>
      <c r="F522" s="13">
        <v>10275.040000000001</v>
      </c>
      <c r="G522" s="13">
        <v>10214.32</v>
      </c>
      <c r="H522" s="13">
        <v>10309.64</v>
      </c>
      <c r="I522" s="13">
        <v>10599.72</v>
      </c>
      <c r="J522" s="13">
        <v>10149.030000000001</v>
      </c>
      <c r="K522" s="13">
        <v>10260.790000000001</v>
      </c>
      <c r="L522" s="13">
        <v>10256.41</v>
      </c>
      <c r="M522" s="13">
        <v>10140.540000000001</v>
      </c>
      <c r="N522" s="99"/>
      <c r="O522" s="99"/>
      <c r="P522" s="99"/>
      <c r="Q522" s="99"/>
      <c r="R522" s="100"/>
      <c r="S522" s="101"/>
      <c r="T522" s="241"/>
      <c r="U522" s="234"/>
      <c r="V522" s="238"/>
      <c r="W522" s="138"/>
      <c r="X522" s="135"/>
      <c r="Y522" s="135"/>
      <c r="Z522" s="135"/>
      <c r="AA522" s="135"/>
      <c r="AB522" s="139"/>
    </row>
    <row r="523" spans="1:28" s="179" customFormat="1" ht="25.5" customHeight="1">
      <c r="A523"/>
      <c r="B523" s="93"/>
      <c r="C523" s="162"/>
      <c r="D523" s="90" t="s">
        <v>120</v>
      </c>
      <c r="E523" s="29">
        <f t="shared" ref="E523:M523" si="167">IF(((E521="")*AND(E522="")),"",(E521-E522)*2)</f>
        <v>571.38000000000102</v>
      </c>
      <c r="F523" s="29">
        <f t="shared" si="167"/>
        <v>526.11999999999898</v>
      </c>
      <c r="G523" s="29">
        <f t="shared" si="167"/>
        <v>507.13999999999942</v>
      </c>
      <c r="H523" s="29">
        <f t="shared" si="167"/>
        <v>528.60000000000218</v>
      </c>
      <c r="I523" s="29">
        <f t="shared" si="167"/>
        <v>567.80000000000291</v>
      </c>
      <c r="J523" s="29">
        <f t="shared" si="167"/>
        <v>537.13999999999942</v>
      </c>
      <c r="K523" s="29">
        <f t="shared" si="167"/>
        <v>519.77999999999884</v>
      </c>
      <c r="L523" s="29">
        <f t="shared" si="167"/>
        <v>522.86000000000058</v>
      </c>
      <c r="M523" s="29">
        <f t="shared" si="167"/>
        <v>533.5</v>
      </c>
      <c r="N523" s="102"/>
      <c r="O523" s="102"/>
      <c r="P523" s="102"/>
      <c r="Q523" s="102"/>
      <c r="R523" s="103"/>
      <c r="S523" s="104"/>
      <c r="T523" s="282"/>
      <c r="U523" s="281"/>
      <c r="V523" s="285"/>
      <c r="W523" s="140"/>
      <c r="X523" s="141"/>
      <c r="Y523" s="141"/>
      <c r="Z523" s="141"/>
      <c r="AA523" s="141"/>
      <c r="AB523" s="142"/>
    </row>
    <row r="524" spans="1:28" ht="12.75" customHeight="1">
      <c r="A524" s="130">
        <v>43012</v>
      </c>
      <c r="B524" s="121" t="s">
        <v>18</v>
      </c>
      <c r="C524" s="161" t="s">
        <v>123</v>
      </c>
      <c r="D524" s="91" t="s">
        <v>99</v>
      </c>
      <c r="E524" s="13">
        <v>11302.5</v>
      </c>
      <c r="F524" s="13">
        <v>11024.54</v>
      </c>
      <c r="G524" s="13">
        <v>10955.15</v>
      </c>
      <c r="H524" s="13">
        <v>11049.71</v>
      </c>
      <c r="I524" s="13">
        <v>11338.35</v>
      </c>
      <c r="J524" s="13">
        <v>10931.73</v>
      </c>
      <c r="K524" s="13">
        <v>11009.93</v>
      </c>
      <c r="L524" s="13">
        <v>11011.56</v>
      </c>
      <c r="M524" s="13">
        <v>10820.29</v>
      </c>
      <c r="N524" s="99">
        <f>IF((M525=""),"",MAX(E526:M526))</f>
        <v>310.58000000000175</v>
      </c>
      <c r="O524" s="99">
        <f>IF(M525="","",MIN(E526:M526))</f>
        <v>252.05999999999767</v>
      </c>
      <c r="P524" s="99">
        <f>IF((M526=""),"",AVERAGE(E526:M526))</f>
        <v>278.15555555555534</v>
      </c>
      <c r="Q524" s="99">
        <f>IF((M525=""),"",STDEV(E526:M526))</f>
        <v>20.031532087631277</v>
      </c>
      <c r="R524" s="99">
        <f>IF((M525=""),"",(N524-O524)/(N524+O524)*100)</f>
        <v>10.40096687046853</v>
      </c>
      <c r="S524" s="101" t="str">
        <f>IF(M525="","",IF(R524&lt;15,IF(P524&gt;155,IF(P524&lt;315,"Pass","Fail"),"Fail"),"Fail"))</f>
        <v>Pass</v>
      </c>
      <c r="T524" s="241">
        <v>121</v>
      </c>
      <c r="U524" s="241"/>
      <c r="V524" s="272"/>
      <c r="W524" s="147">
        <v>222</v>
      </c>
      <c r="X524" s="88">
        <v>340</v>
      </c>
      <c r="Y524" s="88">
        <v>155</v>
      </c>
      <c r="Z524" s="88">
        <v>315</v>
      </c>
      <c r="AA524" s="148">
        <v>15</v>
      </c>
      <c r="AB524" s="139">
        <v>15</v>
      </c>
    </row>
    <row r="525" spans="1:28" ht="15.75" customHeight="1">
      <c r="A525"/>
      <c r="B525" s="93"/>
      <c r="C525" s="162"/>
      <c r="D525" s="90" t="s">
        <v>100</v>
      </c>
      <c r="E525" s="13">
        <v>11155.93</v>
      </c>
      <c r="F525" s="13">
        <v>10894.92</v>
      </c>
      <c r="G525" s="13">
        <v>10829.12</v>
      </c>
      <c r="H525" s="13">
        <v>10920.68</v>
      </c>
      <c r="I525" s="13">
        <v>11192.89</v>
      </c>
      <c r="J525" s="13">
        <v>10784.68</v>
      </c>
      <c r="K525" s="13">
        <v>10872.29</v>
      </c>
      <c r="L525" s="13">
        <v>10876.55</v>
      </c>
      <c r="M525" s="13">
        <v>10665</v>
      </c>
      <c r="N525" s="99"/>
      <c r="O525" s="99"/>
      <c r="P525" s="99"/>
      <c r="Q525" s="99"/>
      <c r="R525" s="100"/>
      <c r="S525" s="101"/>
      <c r="T525" s="241"/>
      <c r="U525" s="234"/>
      <c r="V525" s="238"/>
      <c r="W525" s="138"/>
      <c r="X525" s="135"/>
      <c r="Y525" s="135"/>
      <c r="Z525" s="135"/>
      <c r="AA525" s="135"/>
      <c r="AB525" s="139"/>
    </row>
    <row r="526" spans="1:28" s="180" customFormat="1" ht="26.25" customHeight="1" thickBot="1">
      <c r="A526"/>
      <c r="B526" s="105"/>
      <c r="C526" s="163"/>
      <c r="D526" s="106" t="s">
        <v>120</v>
      </c>
      <c r="E526" s="107">
        <f t="shared" ref="E526:M526" si="168">IF(((E524="")*AND(E525="")),"",(E524-E525)*2)</f>
        <v>293.13999999999942</v>
      </c>
      <c r="F526" s="107">
        <f t="shared" si="168"/>
        <v>259.2400000000016</v>
      </c>
      <c r="G526" s="107">
        <f t="shared" si="168"/>
        <v>252.05999999999767</v>
      </c>
      <c r="H526" s="107">
        <f t="shared" si="168"/>
        <v>258.05999999999767</v>
      </c>
      <c r="I526" s="107">
        <f t="shared" si="168"/>
        <v>290.92000000000189</v>
      </c>
      <c r="J526" s="107">
        <f t="shared" si="168"/>
        <v>294.09999999999854</v>
      </c>
      <c r="K526" s="107">
        <f t="shared" si="168"/>
        <v>275.27999999999884</v>
      </c>
      <c r="L526" s="107">
        <f t="shared" si="168"/>
        <v>270.02000000000044</v>
      </c>
      <c r="M526" s="107">
        <f t="shared" si="168"/>
        <v>310.58000000000175</v>
      </c>
      <c r="N526" s="108"/>
      <c r="O526" s="108"/>
      <c r="P526" s="108"/>
      <c r="Q526" s="108"/>
      <c r="R526" s="109"/>
      <c r="S526" s="110"/>
      <c r="T526" s="284"/>
      <c r="U526" s="283"/>
      <c r="V526" s="286"/>
      <c r="W526" s="155"/>
      <c r="X526" s="156"/>
      <c r="Y526" s="156"/>
      <c r="Z526" s="156"/>
      <c r="AA526" s="156"/>
      <c r="AB526" s="157"/>
    </row>
    <row r="527" spans="1:28" ht="12.75" customHeight="1">
      <c r="A527" s="122">
        <v>43017</v>
      </c>
      <c r="B527" s="121" t="s">
        <v>18</v>
      </c>
      <c r="C527" s="161" t="s">
        <v>119</v>
      </c>
      <c r="D527" s="91" t="s">
        <v>99</v>
      </c>
      <c r="E527" s="13">
        <v>2842.57</v>
      </c>
      <c r="F527" s="13">
        <v>2756.01</v>
      </c>
      <c r="G527" s="13">
        <v>2722.37</v>
      </c>
      <c r="H527" s="13">
        <v>2736.39</v>
      </c>
      <c r="I527" s="13">
        <v>2806.25</v>
      </c>
      <c r="J527" s="13">
        <v>2802.43</v>
      </c>
      <c r="K527" s="13">
        <v>2738.37</v>
      </c>
      <c r="L527" s="13">
        <v>2745.22</v>
      </c>
      <c r="M527" s="13">
        <v>2813.22</v>
      </c>
      <c r="N527" s="94">
        <f>IF((M528=""),"",MAX(E529:M529))</f>
        <v>778.25999999999931</v>
      </c>
      <c r="O527" s="94">
        <f>IF(M528="","",MIN(E529:M529))</f>
        <v>684.26000000000022</v>
      </c>
      <c r="P527" s="94">
        <f>IF((M529=""),"",AVERAGE(E529:M529))</f>
        <v>731.75333333333322</v>
      </c>
      <c r="Q527" s="94">
        <f>IF((M528=""),"",STDEV(E529:M529))</f>
        <v>36.687452896050637</v>
      </c>
      <c r="R527" s="95">
        <f>IF((M528=""),"",(N527-O527)/(N527+O527)*100)</f>
        <v>6.4272625331618798</v>
      </c>
      <c r="S527" s="96" t="str">
        <f>IF(M528="","",IF(R527&lt;10,IF(P527&gt;645,IF(P527&lt;790,"Pass","Fail"),"Fail"),"Fail"))</f>
        <v>Pass</v>
      </c>
      <c r="T527" s="237">
        <v>1428</v>
      </c>
      <c r="U527" s="235"/>
      <c r="V527" s="300"/>
      <c r="W527" s="147">
        <v>645</v>
      </c>
      <c r="X527" s="88">
        <v>790</v>
      </c>
      <c r="Y527" s="88">
        <v>670</v>
      </c>
      <c r="Z527" s="88">
        <v>830</v>
      </c>
      <c r="AA527" s="88">
        <v>8.6999999999999993</v>
      </c>
      <c r="AB527" s="148">
        <v>10</v>
      </c>
    </row>
    <row r="528" spans="1:28" ht="15.75" customHeight="1">
      <c r="A528"/>
      <c r="B528" s="93"/>
      <c r="C528" s="162"/>
      <c r="D528" s="90" t="s">
        <v>100</v>
      </c>
      <c r="E528" s="13">
        <v>2457.9899999999998</v>
      </c>
      <c r="F528" s="13">
        <v>2403.5500000000002</v>
      </c>
      <c r="G528" s="13">
        <v>2380.2399999999998</v>
      </c>
      <c r="H528" s="13">
        <v>2382.83</v>
      </c>
      <c r="I528" s="13">
        <v>2422.63</v>
      </c>
      <c r="J528" s="13">
        <v>2413.3000000000002</v>
      </c>
      <c r="K528" s="13">
        <v>2384.5</v>
      </c>
      <c r="L528" s="13">
        <v>2393.37</v>
      </c>
      <c r="M528" s="13">
        <v>2431.5300000000002</v>
      </c>
      <c r="N528" s="99"/>
      <c r="O528" s="99"/>
      <c r="P528" s="99"/>
      <c r="Q528" s="99"/>
      <c r="R528" s="100"/>
      <c r="S528" s="101"/>
      <c r="T528" s="241"/>
      <c r="U528" s="234"/>
      <c r="V528" s="238"/>
      <c r="W528" s="138"/>
      <c r="X528" s="135"/>
      <c r="Y528" s="135"/>
      <c r="Z528" s="135"/>
      <c r="AA528" s="135"/>
      <c r="AB528" s="139"/>
    </row>
    <row r="529" spans="1:28" ht="25.5" customHeight="1">
      <c r="A529"/>
      <c r="B529" s="93"/>
      <c r="C529" s="162"/>
      <c r="D529" s="90" t="s">
        <v>120</v>
      </c>
      <c r="E529" s="29">
        <f t="shared" ref="E529:M529" si="169">IF(((E527="")*AND(E528="")),"",(E527-E528)*2)</f>
        <v>769.16000000000076</v>
      </c>
      <c r="F529" s="29">
        <f t="shared" si="169"/>
        <v>704.92000000000007</v>
      </c>
      <c r="G529" s="29">
        <f t="shared" si="169"/>
        <v>684.26000000000022</v>
      </c>
      <c r="H529" s="29">
        <f t="shared" si="169"/>
        <v>707.11999999999989</v>
      </c>
      <c r="I529" s="29">
        <f t="shared" si="169"/>
        <v>767.23999999999978</v>
      </c>
      <c r="J529" s="29">
        <f t="shared" si="169"/>
        <v>778.25999999999931</v>
      </c>
      <c r="K529" s="29">
        <f t="shared" si="169"/>
        <v>707.73999999999978</v>
      </c>
      <c r="L529" s="29">
        <f t="shared" si="169"/>
        <v>703.69999999999982</v>
      </c>
      <c r="M529" s="29">
        <f t="shared" si="169"/>
        <v>763.3799999999992</v>
      </c>
      <c r="N529" s="102"/>
      <c r="O529" s="102"/>
      <c r="P529" s="102"/>
      <c r="Q529" s="102"/>
      <c r="R529" s="103"/>
      <c r="S529" s="104"/>
      <c r="T529" s="282"/>
      <c r="U529" s="281"/>
      <c r="V529" s="285"/>
      <c r="W529" s="140"/>
      <c r="X529" s="141"/>
      <c r="Y529" s="141"/>
      <c r="Z529" s="141"/>
      <c r="AA529" s="141"/>
      <c r="AB529" s="142"/>
    </row>
    <row r="530" spans="1:28">
      <c r="A530" s="122">
        <v>43017</v>
      </c>
      <c r="B530" s="93" t="s">
        <v>18</v>
      </c>
      <c r="C530" s="162" t="s">
        <v>121</v>
      </c>
      <c r="D530" s="90" t="s">
        <v>99</v>
      </c>
      <c r="E530" s="13">
        <v>2817.41</v>
      </c>
      <c r="F530" s="13">
        <v>2766.16</v>
      </c>
      <c r="G530" s="13">
        <v>2756.58</v>
      </c>
      <c r="H530" s="13">
        <v>2788.56</v>
      </c>
      <c r="I530" s="13">
        <v>2871.72</v>
      </c>
      <c r="J530" s="13">
        <v>2863.01</v>
      </c>
      <c r="K530" s="13">
        <v>2785.17</v>
      </c>
      <c r="L530" s="13">
        <v>2767.98</v>
      </c>
      <c r="M530" s="13">
        <v>2822.25</v>
      </c>
      <c r="N530" s="94">
        <f>IF((M531=""),"",MAX(E532:M532))</f>
        <v>780.77999999999975</v>
      </c>
      <c r="O530" s="94">
        <f>IF(M531="","",MIN(E532:M532))</f>
        <v>691.61999999999989</v>
      </c>
      <c r="P530" s="94">
        <f>IF((M532=""),"",AVERAGE(E532:M532))</f>
        <v>739.10666666666657</v>
      </c>
      <c r="Q530" s="94">
        <f>IF((M531=""),"",STDEV(E532:M532))</f>
        <v>36.315853287509412</v>
      </c>
      <c r="R530" s="94">
        <f>IF((M531=""),"",(N530-O530)/(N530+O530)*100)</f>
        <v>6.0554197229013766</v>
      </c>
      <c r="S530" s="96" t="str">
        <f>IF(M531="","",IF(R530&lt;15,IF(P530&gt;850,IF(P530&lt;970,"Pass","Fail"),"Fail"),"Fail"))</f>
        <v>Fail</v>
      </c>
      <c r="T530" s="237">
        <v>1428</v>
      </c>
      <c r="U530" s="254"/>
      <c r="V530" s="295"/>
      <c r="W530" s="153">
        <v>850</v>
      </c>
      <c r="X530" s="153">
        <v>970</v>
      </c>
      <c r="Y530" s="153">
        <v>710</v>
      </c>
      <c r="Z530" s="153">
        <v>910</v>
      </c>
      <c r="AA530" s="153">
        <v>14.5</v>
      </c>
      <c r="AB530" s="154">
        <v>17</v>
      </c>
    </row>
    <row r="531" spans="1:28" ht="15.75" customHeight="1">
      <c r="A531"/>
      <c r="B531" s="93"/>
      <c r="C531" s="162"/>
      <c r="D531" s="90" t="s">
        <v>100</v>
      </c>
      <c r="E531" s="13">
        <v>2427.81</v>
      </c>
      <c r="F531" s="13">
        <v>2409.6</v>
      </c>
      <c r="G531" s="13">
        <v>2410.77</v>
      </c>
      <c r="H531" s="13">
        <v>2431.48</v>
      </c>
      <c r="I531" s="13">
        <v>2485.0500000000002</v>
      </c>
      <c r="J531" s="13">
        <v>2476.54</v>
      </c>
      <c r="K531" s="13">
        <v>2429.87</v>
      </c>
      <c r="L531" s="13">
        <v>2409.88</v>
      </c>
      <c r="M531" s="13">
        <v>2431.86</v>
      </c>
      <c r="N531" s="99"/>
      <c r="O531" s="99"/>
      <c r="P531" s="99"/>
      <c r="Q531" s="99"/>
      <c r="R531" s="100"/>
      <c r="S531" s="101"/>
      <c r="T531" s="241"/>
      <c r="U531" s="234"/>
      <c r="V531" s="238"/>
      <c r="W531" s="138"/>
      <c r="X531" s="135"/>
      <c r="Y531" s="135"/>
      <c r="Z531" s="135"/>
      <c r="AA531" s="135"/>
      <c r="AB531" s="139"/>
    </row>
    <row r="532" spans="1:28" s="179" customFormat="1" ht="25.5" customHeight="1">
      <c r="A532"/>
      <c r="B532" s="93"/>
      <c r="C532" s="162"/>
      <c r="D532" s="30" t="s">
        <v>120</v>
      </c>
      <c r="E532" s="29">
        <f t="shared" ref="E532:M532" si="170">IF(((E530="")*AND(E531="")),"",(E530-E531)*2)</f>
        <v>779.19999999999982</v>
      </c>
      <c r="F532" s="29">
        <f t="shared" si="170"/>
        <v>713.11999999999989</v>
      </c>
      <c r="G532" s="29">
        <f t="shared" si="170"/>
        <v>691.61999999999989</v>
      </c>
      <c r="H532" s="29">
        <f t="shared" si="170"/>
        <v>714.15999999999985</v>
      </c>
      <c r="I532" s="29">
        <f t="shared" si="170"/>
        <v>773.33999999999924</v>
      </c>
      <c r="J532" s="29">
        <f t="shared" si="170"/>
        <v>772.94000000000051</v>
      </c>
      <c r="K532" s="29">
        <f t="shared" si="170"/>
        <v>710.60000000000036</v>
      </c>
      <c r="L532" s="29">
        <f t="shared" si="170"/>
        <v>716.19999999999982</v>
      </c>
      <c r="M532" s="29">
        <f t="shared" si="170"/>
        <v>780.77999999999975</v>
      </c>
      <c r="N532" s="102"/>
      <c r="O532" s="102"/>
      <c r="P532" s="102"/>
      <c r="Q532" s="102"/>
      <c r="R532" s="103"/>
      <c r="S532" s="104"/>
      <c r="T532" s="282"/>
      <c r="U532" s="281"/>
      <c r="V532" s="285"/>
      <c r="W532" s="140"/>
      <c r="X532" s="141"/>
      <c r="Y532" s="141"/>
      <c r="Z532" s="141"/>
      <c r="AA532" s="141"/>
      <c r="AB532" s="142"/>
    </row>
    <row r="533" spans="1:28" ht="12.75" customHeight="1">
      <c r="A533" s="130">
        <v>43017</v>
      </c>
      <c r="B533" s="121" t="s">
        <v>18</v>
      </c>
      <c r="C533" s="161" t="s">
        <v>122</v>
      </c>
      <c r="D533" s="91" t="s">
        <v>99</v>
      </c>
      <c r="E533" s="13">
        <v>10571.75</v>
      </c>
      <c r="F533" s="13">
        <v>10290.18</v>
      </c>
      <c r="G533" s="13">
        <v>10222.280000000001</v>
      </c>
      <c r="H533" s="13">
        <v>10318.15</v>
      </c>
      <c r="I533" s="13">
        <v>10616.56</v>
      </c>
      <c r="J533" s="13">
        <v>10156.42</v>
      </c>
      <c r="K533" s="13">
        <v>10267.959999999999</v>
      </c>
      <c r="L533" s="13">
        <v>10267.1</v>
      </c>
      <c r="M533" s="13">
        <v>10150.709999999999</v>
      </c>
      <c r="N533" s="99">
        <f>IF((M534=""),"",MAX(E535:M535))</f>
        <v>280.37999999999738</v>
      </c>
      <c r="O533" s="99">
        <f>IF(M534="","",MIN(E535:M535))</f>
        <v>231.54000000000087</v>
      </c>
      <c r="P533" s="99">
        <f>IF((M535=""),"",AVERAGE(E535:M535))</f>
        <v>251.57111111111064</v>
      </c>
      <c r="Q533" s="99">
        <f>IF((M534=""),"",STDEV(E535:M535))</f>
        <v>17.909168353418398</v>
      </c>
      <c r="R533" s="99">
        <f>IF((M534=""),"",(N533-O533)/(N533+O533)*100)</f>
        <v>9.5405532114386382</v>
      </c>
      <c r="S533" s="101" t="str">
        <f>IF(M534="","",IF(R533&lt;6.3,IF(P533&gt;490,IF(P533&lt;590,"Pass","Fail"),"Fail"),"Fail"))</f>
        <v>Fail</v>
      </c>
      <c r="T533" s="241">
        <v>1428</v>
      </c>
      <c r="U533" s="263"/>
      <c r="V533" s="272"/>
      <c r="W533" s="138">
        <v>490</v>
      </c>
      <c r="X533" s="135">
        <v>590</v>
      </c>
      <c r="Y533" s="135">
        <v>430</v>
      </c>
      <c r="Z533" s="135">
        <v>590</v>
      </c>
      <c r="AA533" s="137">
        <v>6.3</v>
      </c>
      <c r="AB533" s="148">
        <v>6.3</v>
      </c>
    </row>
    <row r="534" spans="1:28" ht="15.75" customHeight="1">
      <c r="A534"/>
      <c r="B534" s="93"/>
      <c r="C534" s="162"/>
      <c r="D534" s="90" t="s">
        <v>100</v>
      </c>
      <c r="E534" s="13">
        <v>10438.459999999999</v>
      </c>
      <c r="F534" s="13">
        <v>10169.32</v>
      </c>
      <c r="G534" s="13">
        <v>10106.51</v>
      </c>
      <c r="H534" s="13">
        <v>10201.209999999999</v>
      </c>
      <c r="I534" s="13">
        <v>10476.370000000001</v>
      </c>
      <c r="J534" s="13">
        <v>10021.69</v>
      </c>
      <c r="K534" s="13">
        <v>10146.040000000001</v>
      </c>
      <c r="L534" s="13">
        <v>10149.030000000001</v>
      </c>
      <c r="M534" s="13">
        <v>10020.41</v>
      </c>
      <c r="N534" s="99"/>
      <c r="O534" s="99"/>
      <c r="P534" s="99"/>
      <c r="Q534" s="99"/>
      <c r="R534" s="100"/>
      <c r="S534" s="101"/>
      <c r="T534" s="241"/>
      <c r="U534" s="234"/>
      <c r="V534" s="238"/>
      <c r="W534" s="138"/>
      <c r="X534" s="135"/>
      <c r="Y534" s="135"/>
      <c r="Z534" s="135"/>
      <c r="AA534" s="135"/>
      <c r="AB534" s="139"/>
    </row>
    <row r="535" spans="1:28" ht="25.5" customHeight="1">
      <c r="A535"/>
      <c r="B535" s="93"/>
      <c r="C535" s="162"/>
      <c r="D535" s="90" t="s">
        <v>120</v>
      </c>
      <c r="E535" s="29">
        <f t="shared" ref="E535:M535" si="171">IF(((E533="")*AND(E534="")),"",(E533-E534)*2)</f>
        <v>266.58000000000175</v>
      </c>
      <c r="F535" s="29">
        <f t="shared" si="171"/>
        <v>241.72000000000116</v>
      </c>
      <c r="G535" s="29">
        <f t="shared" si="171"/>
        <v>231.54000000000087</v>
      </c>
      <c r="H535" s="29">
        <f t="shared" si="171"/>
        <v>233.88000000000102</v>
      </c>
      <c r="I535" s="29">
        <f t="shared" si="171"/>
        <v>280.37999999999738</v>
      </c>
      <c r="J535" s="29">
        <f t="shared" si="171"/>
        <v>269.45999999999913</v>
      </c>
      <c r="K535" s="29">
        <f t="shared" si="171"/>
        <v>243.83999999999651</v>
      </c>
      <c r="L535" s="29">
        <f t="shared" si="171"/>
        <v>236.13999999999942</v>
      </c>
      <c r="M535" s="29">
        <f t="shared" si="171"/>
        <v>260.59999999999854</v>
      </c>
      <c r="N535" s="102"/>
      <c r="O535" s="102"/>
      <c r="P535" s="102"/>
      <c r="Q535" s="102"/>
      <c r="R535" s="103"/>
      <c r="S535" s="104"/>
      <c r="T535" s="282"/>
      <c r="U535" s="281"/>
      <c r="V535" s="285"/>
      <c r="W535" s="140"/>
      <c r="X535" s="141"/>
      <c r="Y535" s="141"/>
      <c r="Z535" s="141"/>
      <c r="AA535" s="141"/>
      <c r="AB535" s="142"/>
    </row>
    <row r="536" spans="1:28" ht="12.75" customHeight="1">
      <c r="A536" s="122">
        <v>43017</v>
      </c>
      <c r="B536" s="93" t="s">
        <v>18</v>
      </c>
      <c r="C536" s="162" t="s">
        <v>123</v>
      </c>
      <c r="D536" s="90" t="s">
        <v>99</v>
      </c>
      <c r="E536" s="13">
        <v>11170.91</v>
      </c>
      <c r="F536" s="13">
        <v>10901.05</v>
      </c>
      <c r="G536" s="13">
        <v>10831.21</v>
      </c>
      <c r="H536" s="13">
        <v>10929.32</v>
      </c>
      <c r="I536" s="13">
        <v>11210.14</v>
      </c>
      <c r="J536" s="13">
        <v>10792.28</v>
      </c>
      <c r="K536" s="13">
        <v>10885.57</v>
      </c>
      <c r="L536" s="13">
        <v>10894</v>
      </c>
      <c r="M536" s="13">
        <v>10674.31</v>
      </c>
      <c r="N536" s="94">
        <f>IF((M537=""),"",MAX(E538:M538))</f>
        <v>299.65999999999985</v>
      </c>
      <c r="O536" s="94">
        <f>IF(M537="","",MIN(E538:M538))</f>
        <v>242.5</v>
      </c>
      <c r="P536" s="94">
        <f>IF((M538=""),"",AVERAGE(E538:M538))</f>
        <v>269.38444444444355</v>
      </c>
      <c r="Q536" s="94">
        <f>IF((M537=""),"",STDEV(E538:M538))</f>
        <v>18.865982025269769</v>
      </c>
      <c r="R536" s="94">
        <f>IF((M537=""),"",(N536-O536)/(N536+O536)*100)</f>
        <v>10.543013132654542</v>
      </c>
      <c r="S536" s="96" t="str">
        <f>IF(M537="","",IF(R536&lt;15,IF(P536&gt;155,IF(P536&lt;315,"Pass","Fail"),"Fail"),"Fail"))</f>
        <v>Pass</v>
      </c>
      <c r="T536" s="237">
        <v>1428</v>
      </c>
      <c r="U536" s="237"/>
      <c r="V536" s="301"/>
      <c r="W536" s="143">
        <v>222</v>
      </c>
      <c r="X536" s="136">
        <v>340</v>
      </c>
      <c r="Y536" s="136">
        <v>155</v>
      </c>
      <c r="Z536" s="136">
        <v>315</v>
      </c>
      <c r="AA536" s="148">
        <v>15</v>
      </c>
      <c r="AB536" s="154">
        <v>15</v>
      </c>
    </row>
    <row r="537" spans="1:28" ht="15.75" customHeight="1">
      <c r="A537"/>
      <c r="B537" s="93"/>
      <c r="C537" s="162"/>
      <c r="D537" s="90" t="s">
        <v>100</v>
      </c>
      <c r="E537" s="13">
        <v>11029.4</v>
      </c>
      <c r="F537" s="13">
        <v>10773.54</v>
      </c>
      <c r="G537" s="13">
        <v>10709.96</v>
      </c>
      <c r="H537" s="13">
        <v>10800.86</v>
      </c>
      <c r="I537" s="13">
        <v>11070.33</v>
      </c>
      <c r="J537" s="13">
        <v>10642.45</v>
      </c>
      <c r="K537" s="13">
        <v>10760.54</v>
      </c>
      <c r="L537" s="13">
        <v>10755.27</v>
      </c>
      <c r="M537" s="13">
        <v>10534.21</v>
      </c>
      <c r="N537" s="99"/>
      <c r="O537" s="99"/>
      <c r="P537" s="99"/>
      <c r="Q537" s="99"/>
      <c r="R537" s="100"/>
      <c r="S537" s="101"/>
      <c r="T537" s="241"/>
      <c r="U537" s="234"/>
      <c r="V537" s="238"/>
      <c r="W537" s="138"/>
      <c r="X537" s="135"/>
      <c r="Y537" s="135"/>
      <c r="Z537" s="135"/>
      <c r="AA537" s="135"/>
      <c r="AB537" s="139"/>
    </row>
    <row r="538" spans="1:28" s="180" customFormat="1" ht="26.25" customHeight="1" thickBot="1">
      <c r="A538"/>
      <c r="B538" s="105"/>
      <c r="C538" s="163"/>
      <c r="D538" s="106" t="s">
        <v>120</v>
      </c>
      <c r="E538" s="107">
        <f t="shared" ref="E538:M538" si="172">IF(((E536="")*AND(E537="")),"",(E536-E537)*2)</f>
        <v>283.02000000000044</v>
      </c>
      <c r="F538" s="107">
        <f t="shared" si="172"/>
        <v>255.0199999999968</v>
      </c>
      <c r="G538" s="107">
        <f t="shared" si="172"/>
        <v>242.5</v>
      </c>
      <c r="H538" s="107">
        <f t="shared" si="172"/>
        <v>256.91999999999825</v>
      </c>
      <c r="I538" s="107">
        <f t="shared" si="172"/>
        <v>279.61999999999898</v>
      </c>
      <c r="J538" s="107">
        <f t="shared" si="172"/>
        <v>299.65999999999985</v>
      </c>
      <c r="K538" s="107">
        <f t="shared" si="172"/>
        <v>250.05999999999767</v>
      </c>
      <c r="L538" s="107">
        <f t="shared" si="172"/>
        <v>277.45999999999913</v>
      </c>
      <c r="M538" s="107">
        <f t="shared" si="172"/>
        <v>280.20000000000073</v>
      </c>
      <c r="N538" s="108"/>
      <c r="O538" s="108"/>
      <c r="P538" s="108"/>
      <c r="Q538" s="108"/>
      <c r="R538" s="109"/>
      <c r="S538" s="110"/>
      <c r="T538" s="284"/>
      <c r="U538" s="283"/>
      <c r="V538" s="286"/>
      <c r="W538" s="155"/>
      <c r="X538" s="156"/>
      <c r="Y538" s="156"/>
      <c r="Z538" s="156"/>
      <c r="AA538" s="156"/>
      <c r="AB538" s="157"/>
    </row>
    <row r="539" spans="1:28" ht="12.75" customHeight="1">
      <c r="A539" s="122">
        <v>43020</v>
      </c>
      <c r="B539" s="121" t="s">
        <v>18</v>
      </c>
      <c r="C539" s="161" t="s">
        <v>119</v>
      </c>
      <c r="D539" s="91" t="s">
        <v>99</v>
      </c>
      <c r="E539" s="13">
        <v>2457.29</v>
      </c>
      <c r="F539" s="13">
        <v>2403.42</v>
      </c>
      <c r="G539" s="13">
        <v>2379.84</v>
      </c>
      <c r="H539" s="13">
        <v>2382.2199999999998</v>
      </c>
      <c r="I539" s="13">
        <v>2421.92</v>
      </c>
      <c r="J539" s="13">
        <v>2412.85</v>
      </c>
      <c r="K539" s="13">
        <v>2383.6799999999998</v>
      </c>
      <c r="L539" s="13">
        <v>2392.52</v>
      </c>
      <c r="M539" s="13">
        <v>2431.17</v>
      </c>
      <c r="N539" s="94">
        <f>IF((M540=""),"",MAX(E541:M541))</f>
        <v>788.44</v>
      </c>
      <c r="O539" s="94">
        <f>IF(M540="","",MIN(E541:M541))</f>
        <v>694.36000000000013</v>
      </c>
      <c r="P539" s="94">
        <f>IF((M541=""),"",AVERAGE(E541:M541))</f>
        <v>743.49111111111108</v>
      </c>
      <c r="Q539" s="94">
        <f>IF((M540=""),"",STDEV(E541:M541))</f>
        <v>39.3783292066963</v>
      </c>
      <c r="R539" s="95">
        <f>IF((M540=""),"",(N539-O539)/(N539+O539)*100)</f>
        <v>6.3447531696789792</v>
      </c>
      <c r="S539" s="96" t="str">
        <f>IF(M540="","",IF(R539&lt;10,IF(P539&gt;645,IF(P539&lt;790,"Pass","Fail"),"Fail"),"Fail"))</f>
        <v>Pass</v>
      </c>
      <c r="T539" s="237">
        <v>1428</v>
      </c>
      <c r="U539" s="235"/>
      <c r="V539" s="300"/>
      <c r="W539" s="147">
        <v>645</v>
      </c>
      <c r="X539" s="88">
        <v>790</v>
      </c>
      <c r="Y539" s="88">
        <v>670</v>
      </c>
      <c r="Z539" s="88">
        <v>830</v>
      </c>
      <c r="AA539" s="88">
        <v>8.6999999999999993</v>
      </c>
      <c r="AB539" s="148">
        <v>10</v>
      </c>
    </row>
    <row r="540" spans="1:28" ht="15.75" customHeight="1">
      <c r="A540"/>
      <c r="B540" s="93"/>
      <c r="C540" s="162"/>
      <c r="D540" s="90" t="s">
        <v>100</v>
      </c>
      <c r="E540" s="13">
        <v>2066.38</v>
      </c>
      <c r="F540" s="13">
        <v>2047.32</v>
      </c>
      <c r="G540" s="13">
        <v>2032.66</v>
      </c>
      <c r="H540" s="13">
        <v>2023.22</v>
      </c>
      <c r="I540" s="13">
        <v>2027.7</v>
      </c>
      <c r="J540" s="13">
        <v>2021.13</v>
      </c>
      <c r="K540" s="13">
        <v>2027.17</v>
      </c>
      <c r="L540" s="13">
        <v>2034.3</v>
      </c>
      <c r="M540" s="13">
        <v>2039.32</v>
      </c>
      <c r="N540" s="99"/>
      <c r="O540" s="99"/>
      <c r="P540" s="99"/>
      <c r="Q540" s="99"/>
      <c r="R540" s="100"/>
      <c r="S540" s="101"/>
      <c r="T540" s="241"/>
      <c r="U540" s="234"/>
      <c r="V540" s="238"/>
      <c r="W540" s="138"/>
      <c r="X540" s="135"/>
      <c r="Y540" s="135"/>
      <c r="Z540" s="135"/>
      <c r="AA540" s="135"/>
      <c r="AB540" s="139"/>
    </row>
    <row r="541" spans="1:28" ht="25.5" customHeight="1">
      <c r="A541"/>
      <c r="B541" s="93"/>
      <c r="C541" s="162"/>
      <c r="D541" s="90" t="s">
        <v>120</v>
      </c>
      <c r="E541" s="29">
        <f t="shared" ref="E541:M541" si="173">IF(((E539="")*AND(E540="")),"",(E539-E540)*2)</f>
        <v>781.81999999999971</v>
      </c>
      <c r="F541" s="29">
        <f t="shared" si="173"/>
        <v>712.20000000000027</v>
      </c>
      <c r="G541" s="29">
        <f t="shared" si="173"/>
        <v>694.36000000000013</v>
      </c>
      <c r="H541" s="29">
        <f t="shared" si="173"/>
        <v>717.99999999999955</v>
      </c>
      <c r="I541" s="29">
        <f t="shared" si="173"/>
        <v>788.44</v>
      </c>
      <c r="J541" s="29">
        <f t="shared" si="173"/>
        <v>783.4399999999996</v>
      </c>
      <c r="K541" s="29">
        <f t="shared" si="173"/>
        <v>713.01999999999953</v>
      </c>
      <c r="L541" s="29">
        <f t="shared" si="173"/>
        <v>716.44</v>
      </c>
      <c r="M541" s="29">
        <f t="shared" si="173"/>
        <v>783.70000000000027</v>
      </c>
      <c r="N541" s="102"/>
      <c r="O541" s="102"/>
      <c r="P541" s="102"/>
      <c r="Q541" s="102"/>
      <c r="R541" s="103"/>
      <c r="S541" s="104"/>
      <c r="T541" s="282"/>
      <c r="U541" s="281"/>
      <c r="V541" s="285"/>
      <c r="W541" s="140"/>
      <c r="X541" s="141"/>
      <c r="Y541" s="141"/>
      <c r="Z541" s="141"/>
      <c r="AA541" s="141"/>
      <c r="AB541" s="142"/>
    </row>
    <row r="542" spans="1:28">
      <c r="A542" s="122">
        <v>43020</v>
      </c>
      <c r="B542" s="93" t="s">
        <v>18</v>
      </c>
      <c r="C542" s="162" t="s">
        <v>121</v>
      </c>
      <c r="D542" s="90" t="s">
        <v>99</v>
      </c>
      <c r="E542" s="13">
        <v>2427.98</v>
      </c>
      <c r="F542" s="13">
        <v>2408.9499999999998</v>
      </c>
      <c r="G542" s="13">
        <v>2410.37</v>
      </c>
      <c r="H542" s="13">
        <v>2431.59</v>
      </c>
      <c r="I542" s="13">
        <v>2485</v>
      </c>
      <c r="J542" s="13">
        <v>2476.4299999999998</v>
      </c>
      <c r="K542" s="13">
        <v>2429.88</v>
      </c>
      <c r="L542" s="13">
        <v>2408.9699999999998</v>
      </c>
      <c r="M542" s="13">
        <v>2431.35</v>
      </c>
      <c r="N542" s="94">
        <f>IF((M543=""),"",MAX(E544:M544))</f>
        <v>804.26000000000022</v>
      </c>
      <c r="O542" s="94">
        <f>IF(M543="","",MIN(E544:M544))</f>
        <v>710.57999999999993</v>
      </c>
      <c r="P542" s="94">
        <f>IF((M544=""),"",AVERAGE(E544:M544))</f>
        <v>759.47111111111133</v>
      </c>
      <c r="Q542" s="94">
        <f>IF((M543=""),"",STDEV(E544:M544))</f>
        <v>37.628534533129226</v>
      </c>
      <c r="R542" s="94">
        <f>IF((M543=""),"",(N542-O542)/(N542+O542)*100)</f>
        <v>6.1841514615405115</v>
      </c>
      <c r="S542" s="96" t="str">
        <f>IF(M543="","",IF(R542&lt;15,IF(P542&gt;850,IF(P542&lt;970,"Pass","Fail"),"Fail"),"Fail"))</f>
        <v>Fail</v>
      </c>
      <c r="T542" s="237">
        <v>1428</v>
      </c>
      <c r="U542" s="254"/>
      <c r="V542" s="295"/>
      <c r="W542" s="153">
        <v>850</v>
      </c>
      <c r="X542" s="153">
        <v>970</v>
      </c>
      <c r="Y542" s="153">
        <v>710</v>
      </c>
      <c r="Z542" s="153">
        <v>910</v>
      </c>
      <c r="AA542" s="153">
        <v>14.5</v>
      </c>
      <c r="AB542" s="154">
        <v>17</v>
      </c>
    </row>
    <row r="543" spans="1:28" ht="15.75" customHeight="1">
      <c r="A543"/>
      <c r="B543" s="93"/>
      <c r="C543" s="162"/>
      <c r="D543" s="90" t="s">
        <v>100</v>
      </c>
      <c r="E543" s="13">
        <v>2031.62</v>
      </c>
      <c r="F543" s="13">
        <v>2045.1</v>
      </c>
      <c r="G543" s="13">
        <v>2055.08</v>
      </c>
      <c r="H543" s="13">
        <v>2062.7399999999998</v>
      </c>
      <c r="I543" s="13">
        <v>2082.87</v>
      </c>
      <c r="J543" s="13">
        <v>2074.33</v>
      </c>
      <c r="K543" s="13">
        <v>2063</v>
      </c>
      <c r="L543" s="13">
        <v>2042.32</v>
      </c>
      <c r="M543" s="13">
        <v>2035.84</v>
      </c>
      <c r="N543" s="99"/>
      <c r="O543" s="99"/>
      <c r="P543" s="99"/>
      <c r="Q543" s="99"/>
      <c r="R543" s="100"/>
      <c r="S543" s="101"/>
      <c r="T543" s="241"/>
      <c r="U543" s="234"/>
      <c r="V543" s="238"/>
      <c r="W543" s="138"/>
      <c r="X543" s="135"/>
      <c r="Y543" s="135"/>
      <c r="Z543" s="135"/>
      <c r="AA543" s="135"/>
      <c r="AB543" s="139"/>
    </row>
    <row r="544" spans="1:28" s="179" customFormat="1" ht="25.5" customHeight="1">
      <c r="A544"/>
      <c r="B544" s="93"/>
      <c r="C544" s="162"/>
      <c r="D544" s="30" t="s">
        <v>120</v>
      </c>
      <c r="E544" s="29">
        <f t="shared" ref="E544:M544" si="174">IF(((E542="")*AND(E543="")),"",(E542-E543)*2)</f>
        <v>792.72000000000025</v>
      </c>
      <c r="F544" s="29">
        <f t="shared" si="174"/>
        <v>727.69999999999982</v>
      </c>
      <c r="G544" s="29">
        <f t="shared" si="174"/>
        <v>710.57999999999993</v>
      </c>
      <c r="H544" s="29">
        <f t="shared" si="174"/>
        <v>737.70000000000073</v>
      </c>
      <c r="I544" s="29">
        <f t="shared" si="174"/>
        <v>804.26000000000022</v>
      </c>
      <c r="J544" s="29">
        <f t="shared" si="174"/>
        <v>804.19999999999982</v>
      </c>
      <c r="K544" s="29">
        <f t="shared" si="174"/>
        <v>733.76000000000022</v>
      </c>
      <c r="L544" s="29">
        <f t="shared" si="174"/>
        <v>733.29999999999973</v>
      </c>
      <c r="M544" s="29">
        <f t="shared" si="174"/>
        <v>791.02</v>
      </c>
      <c r="N544" s="102"/>
      <c r="O544" s="102"/>
      <c r="P544" s="102"/>
      <c r="Q544" s="102"/>
      <c r="R544" s="103"/>
      <c r="S544" s="104"/>
      <c r="T544" s="282"/>
      <c r="U544" s="281"/>
      <c r="V544" s="285"/>
      <c r="W544" s="140"/>
      <c r="X544" s="141"/>
      <c r="Y544" s="141"/>
      <c r="Z544" s="141"/>
      <c r="AA544" s="141"/>
      <c r="AB544" s="142"/>
    </row>
    <row r="545" spans="1:28" ht="12.75" customHeight="1">
      <c r="A545" s="130">
        <v>43020</v>
      </c>
      <c r="B545" s="121" t="s">
        <v>18</v>
      </c>
      <c r="C545" s="161" t="s">
        <v>122</v>
      </c>
      <c r="D545" s="91" t="s">
        <v>99</v>
      </c>
      <c r="E545" s="13">
        <v>10443.469999999999</v>
      </c>
      <c r="F545" s="13">
        <v>10170.01</v>
      </c>
      <c r="G545" s="13">
        <v>10113.41</v>
      </c>
      <c r="H545" s="13">
        <v>10204.799999999999</v>
      </c>
      <c r="I545" s="13">
        <v>10480.6</v>
      </c>
      <c r="J545" s="13">
        <v>10031.9</v>
      </c>
      <c r="K545" s="13">
        <v>10152.379999999999</v>
      </c>
      <c r="L545" s="13">
        <v>10151.969999999999</v>
      </c>
      <c r="M545" s="13">
        <v>10019.790000000001</v>
      </c>
      <c r="N545" s="99">
        <f>IF((M546=""),"",MAX(E547:M547))</f>
        <v>285.2599999999984</v>
      </c>
      <c r="O545" s="99">
        <f>IF(M546="","",MIN(E547:M547))</f>
        <v>245.27999999999884</v>
      </c>
      <c r="P545" s="99">
        <f>IF((M547=""),"",AVERAGE(E547:M547))</f>
        <v>265.85999999999899</v>
      </c>
      <c r="Q545" s="99">
        <f>IF((M546=""),"",STDEV(E547:M547))</f>
        <v>14.880319217005875</v>
      </c>
      <c r="R545" s="99">
        <f>IF((M546=""),"",(N545-O545)/(N545+O545)*100)</f>
        <v>7.5357183247257087</v>
      </c>
      <c r="S545" s="101" t="str">
        <f>IF(M546="","",IF(R545&lt;6.3,IF(P545&gt;490,IF(P545&lt;590,"Pass","Fail"),"Fail"),"Fail"))</f>
        <v>Fail</v>
      </c>
      <c r="T545" s="241">
        <v>1428</v>
      </c>
      <c r="U545" s="263"/>
      <c r="V545" s="272"/>
      <c r="W545" s="138">
        <v>490</v>
      </c>
      <c r="X545" s="135">
        <v>590</v>
      </c>
      <c r="Y545" s="135">
        <v>430</v>
      </c>
      <c r="Z545" s="135">
        <v>590</v>
      </c>
      <c r="AA545" s="137">
        <v>6.3</v>
      </c>
      <c r="AB545" s="148">
        <v>6.3</v>
      </c>
    </row>
    <row r="546" spans="1:28" ht="15.75" customHeight="1">
      <c r="A546"/>
      <c r="B546" s="93"/>
      <c r="C546" s="162"/>
      <c r="D546" s="90" t="s">
        <v>100</v>
      </c>
      <c r="E546" s="13">
        <v>10301.6</v>
      </c>
      <c r="F546" s="13">
        <v>10044.129999999999</v>
      </c>
      <c r="G546" s="13">
        <v>9990.77</v>
      </c>
      <c r="H546" s="13">
        <v>10074.780000000001</v>
      </c>
      <c r="I546" s="13">
        <v>10342.36</v>
      </c>
      <c r="J546" s="13">
        <v>9889.27</v>
      </c>
      <c r="K546" s="13">
        <v>10025.370000000001</v>
      </c>
      <c r="L546" s="13">
        <v>10022.35</v>
      </c>
      <c r="M546" s="13">
        <v>9881.33</v>
      </c>
      <c r="N546" s="99"/>
      <c r="O546" s="99"/>
      <c r="P546" s="99"/>
      <c r="Q546" s="99"/>
      <c r="R546" s="100"/>
      <c r="S546" s="101"/>
      <c r="T546" s="241"/>
      <c r="U546" s="234"/>
      <c r="V546" s="238"/>
      <c r="W546" s="138"/>
      <c r="X546" s="135"/>
      <c r="Y546" s="135"/>
      <c r="Z546" s="135"/>
      <c r="AA546" s="135"/>
      <c r="AB546" s="139"/>
    </row>
    <row r="547" spans="1:28" ht="25.5" customHeight="1">
      <c r="A547"/>
      <c r="B547" s="93"/>
      <c r="C547" s="162"/>
      <c r="D547" s="90" t="s">
        <v>120</v>
      </c>
      <c r="E547" s="29">
        <f t="shared" ref="E547:M547" si="175">IF(((E545="")*AND(E546="")),"",(E545-E546)*2)</f>
        <v>283.73999999999796</v>
      </c>
      <c r="F547" s="29">
        <f t="shared" si="175"/>
        <v>251.76000000000204</v>
      </c>
      <c r="G547" s="29">
        <f t="shared" si="175"/>
        <v>245.27999999999884</v>
      </c>
      <c r="H547" s="29">
        <f t="shared" si="175"/>
        <v>260.03999999999724</v>
      </c>
      <c r="I547" s="29">
        <f t="shared" si="175"/>
        <v>276.47999999999956</v>
      </c>
      <c r="J547" s="29">
        <f t="shared" si="175"/>
        <v>285.2599999999984</v>
      </c>
      <c r="K547" s="29">
        <f t="shared" si="175"/>
        <v>254.0199999999968</v>
      </c>
      <c r="L547" s="29">
        <f t="shared" si="175"/>
        <v>259.23999999999796</v>
      </c>
      <c r="M547" s="29">
        <f t="shared" si="175"/>
        <v>276.92000000000189</v>
      </c>
      <c r="N547" s="102"/>
      <c r="O547" s="102"/>
      <c r="P547" s="102"/>
      <c r="Q547" s="102"/>
      <c r="R547" s="103"/>
      <c r="S547" s="104"/>
      <c r="T547" s="282"/>
      <c r="U547" s="281"/>
      <c r="V547" s="285"/>
      <c r="W547" s="140"/>
      <c r="X547" s="141"/>
      <c r="Y547" s="141"/>
      <c r="Z547" s="141"/>
      <c r="AA547" s="141"/>
      <c r="AB547" s="142"/>
    </row>
    <row r="548" spans="1:28" ht="12.75" customHeight="1">
      <c r="A548" s="122">
        <v>43020</v>
      </c>
      <c r="B548" s="93" t="s">
        <v>18</v>
      </c>
      <c r="C548" s="162" t="s">
        <v>123</v>
      </c>
      <c r="D548" s="90" t="s">
        <v>99</v>
      </c>
      <c r="E548" s="13">
        <v>11032.19</v>
      </c>
      <c r="F548" s="13">
        <v>10766.49</v>
      </c>
      <c r="G548" s="13">
        <v>10704.23</v>
      </c>
      <c r="H548" s="13">
        <v>10802.1</v>
      </c>
      <c r="I548" s="13">
        <v>11076.02</v>
      </c>
      <c r="J548" s="13">
        <v>10652.14</v>
      </c>
      <c r="K548" s="13">
        <v>10762.32</v>
      </c>
      <c r="L548" s="13">
        <v>10765.9</v>
      </c>
      <c r="M548" s="13">
        <v>10536.78</v>
      </c>
      <c r="N548" s="94">
        <f>IF((M549=""),"",MAX(E550:M550))</f>
        <v>304.20000000000073</v>
      </c>
      <c r="O548" s="94">
        <f>IF(M549="","",MIN(E550:M550))</f>
        <v>237.02000000000044</v>
      </c>
      <c r="P548" s="94">
        <f>IF((M550=""),"",AVERAGE(E550:M550))</f>
        <v>279.18222222222215</v>
      </c>
      <c r="Q548" s="94">
        <f>IF((M549=""),"",STDEV(E550:M550))</f>
        <v>21.165187087394646</v>
      </c>
      <c r="R548" s="94">
        <f>IF((M549=""),"",(N548-O548)/(N548+O548)*100)</f>
        <v>12.412697239569887</v>
      </c>
      <c r="S548" s="96" t="str">
        <f>IF(M549="","",IF(R548&lt;15,IF(P548&gt;155,IF(P548&lt;315,"Pass","Fail"),"Fail"),"Fail"))</f>
        <v>Pass</v>
      </c>
      <c r="T548" s="237">
        <v>1428</v>
      </c>
      <c r="U548" s="237"/>
      <c r="V548" s="301"/>
      <c r="W548" s="143">
        <v>222</v>
      </c>
      <c r="X548" s="136">
        <v>340</v>
      </c>
      <c r="Y548" s="136">
        <v>155</v>
      </c>
      <c r="Z548" s="136">
        <v>315</v>
      </c>
      <c r="AA548" s="148">
        <v>15</v>
      </c>
      <c r="AB548" s="154">
        <v>15</v>
      </c>
    </row>
    <row r="549" spans="1:28" ht="15.75" customHeight="1">
      <c r="A549"/>
      <c r="B549" s="93"/>
      <c r="C549" s="162"/>
      <c r="D549" s="90" t="s">
        <v>100</v>
      </c>
      <c r="E549" s="13">
        <v>10889.32</v>
      </c>
      <c r="F549" s="13">
        <v>10637.98</v>
      </c>
      <c r="G549" s="13">
        <v>10585.72</v>
      </c>
      <c r="H549" s="13">
        <v>10665.36</v>
      </c>
      <c r="I549" s="13">
        <v>10923.92</v>
      </c>
      <c r="J549" s="13">
        <v>10502.54</v>
      </c>
      <c r="K549" s="13">
        <v>10618.25</v>
      </c>
      <c r="L549" s="13">
        <v>10627.25</v>
      </c>
      <c r="M549" s="13">
        <v>10391.51</v>
      </c>
      <c r="N549" s="99"/>
      <c r="O549" s="99"/>
      <c r="P549" s="99"/>
      <c r="Q549" s="99"/>
      <c r="R549" s="100"/>
      <c r="S549" s="101"/>
      <c r="T549" s="241"/>
      <c r="U549" s="234"/>
      <c r="V549" s="238"/>
      <c r="W549" s="138"/>
      <c r="X549" s="135"/>
      <c r="Y549" s="135"/>
      <c r="Z549" s="135"/>
      <c r="AA549" s="135"/>
      <c r="AB549" s="139"/>
    </row>
    <row r="550" spans="1:28" s="180" customFormat="1" ht="26.25" customHeight="1" thickBot="1">
      <c r="A550"/>
      <c r="B550" s="105"/>
      <c r="C550" s="163"/>
      <c r="D550" s="106" t="s">
        <v>120</v>
      </c>
      <c r="E550" s="107">
        <f t="shared" ref="E550:M550" si="176">IF(((E548="")*AND(E549="")),"",(E548-E549)*2)</f>
        <v>285.7400000000016</v>
      </c>
      <c r="F550" s="107">
        <f t="shared" si="176"/>
        <v>257.02000000000044</v>
      </c>
      <c r="G550" s="107">
        <f t="shared" si="176"/>
        <v>237.02000000000044</v>
      </c>
      <c r="H550" s="107">
        <f t="shared" si="176"/>
        <v>273.47999999999956</v>
      </c>
      <c r="I550" s="107">
        <f t="shared" si="176"/>
        <v>304.20000000000073</v>
      </c>
      <c r="J550" s="107">
        <f t="shared" si="176"/>
        <v>299.19999999999709</v>
      </c>
      <c r="K550" s="107">
        <f t="shared" si="176"/>
        <v>288.13999999999942</v>
      </c>
      <c r="L550" s="107">
        <f t="shared" si="176"/>
        <v>277.29999999999927</v>
      </c>
      <c r="M550" s="107">
        <f t="shared" si="176"/>
        <v>290.54000000000087</v>
      </c>
      <c r="N550" s="108"/>
      <c r="O550" s="108"/>
      <c r="P550" s="108"/>
      <c r="Q550" s="108"/>
      <c r="R550" s="109"/>
      <c r="S550" s="110"/>
      <c r="T550" s="284"/>
      <c r="U550" s="283"/>
      <c r="V550" s="286"/>
      <c r="W550" s="155"/>
      <c r="X550" s="156"/>
      <c r="Y550" s="156"/>
      <c r="Z550" s="156"/>
      <c r="AA550" s="156"/>
      <c r="AB550" s="157"/>
    </row>
    <row r="551" spans="1:28" ht="13.5" customHeight="1">
      <c r="A551" s="130">
        <v>43024</v>
      </c>
      <c r="B551" s="121" t="s">
        <v>18</v>
      </c>
      <c r="C551" s="161" t="s">
        <v>119</v>
      </c>
      <c r="D551" s="91" t="s">
        <v>99</v>
      </c>
      <c r="E551" s="13">
        <v>2065.17</v>
      </c>
      <c r="F551" s="13">
        <v>2046.11</v>
      </c>
      <c r="G551" s="13">
        <v>2031.29</v>
      </c>
      <c r="H551" s="13">
        <v>2021.73</v>
      </c>
      <c r="I551" s="13">
        <v>2026.27</v>
      </c>
      <c r="J551" s="13">
        <v>2019.45</v>
      </c>
      <c r="K551" s="13">
        <v>2026.13</v>
      </c>
      <c r="L551" s="13">
        <v>2033.13</v>
      </c>
      <c r="M551" s="13">
        <v>2037.38</v>
      </c>
      <c r="N551" s="99">
        <f>IF((M552=""),"",MAX(E553:M553))</f>
        <v>766.76000000000022</v>
      </c>
      <c r="O551" s="99">
        <f>IF(M552="","",MIN(E553:M553))</f>
        <v>672.59999999999991</v>
      </c>
      <c r="P551" s="99">
        <f>IF((M553=""),"",AVERAGE(E553:M553))</f>
        <v>720.28666666666675</v>
      </c>
      <c r="Q551" s="99">
        <f>IF((M552=""),"",STDEV(E553:M553))</f>
        <v>37.789526326748579</v>
      </c>
      <c r="R551" s="100">
        <f>IF((M552=""),"",(N551-O551)/(N551+O551)*100)</f>
        <v>6.5417963539351032</v>
      </c>
      <c r="S551" s="101" t="str">
        <f>IF(M552="","",IF(R551&lt;10,IF(P551&gt;645,IF(P551&lt;790,"Pass","Fail"),"Fail"),"Fail"))</f>
        <v>Pass</v>
      </c>
      <c r="T551" s="241">
        <v>1335</v>
      </c>
      <c r="U551" s="234"/>
      <c r="V551" s="238"/>
      <c r="W551" s="147">
        <v>645</v>
      </c>
      <c r="X551" s="88">
        <v>790</v>
      </c>
      <c r="Y551" s="88">
        <v>670</v>
      </c>
      <c r="Z551" s="88">
        <v>830</v>
      </c>
      <c r="AA551" s="88">
        <v>8.6999999999999993</v>
      </c>
      <c r="AB551" s="148">
        <v>10</v>
      </c>
    </row>
    <row r="552" spans="1:28" ht="15.75" customHeight="1">
      <c r="A552"/>
      <c r="B552" s="93"/>
      <c r="C552" s="162"/>
      <c r="D552" s="90" t="s">
        <v>100</v>
      </c>
      <c r="E552" s="13">
        <v>1681.79</v>
      </c>
      <c r="F552" s="13">
        <v>1698.3</v>
      </c>
      <c r="G552" s="13">
        <v>1694.99</v>
      </c>
      <c r="H552" s="13">
        <v>1676.82</v>
      </c>
      <c r="I552" s="13">
        <v>1651.75</v>
      </c>
      <c r="J552" s="13">
        <v>1639.29</v>
      </c>
      <c r="K552" s="13">
        <v>1679.75</v>
      </c>
      <c r="L552" s="13">
        <v>1685.62</v>
      </c>
      <c r="M552" s="13">
        <v>1657.06</v>
      </c>
      <c r="N552" s="99"/>
      <c r="O552" s="99"/>
      <c r="P552" s="99"/>
      <c r="Q552" s="99"/>
      <c r="R552" s="100"/>
      <c r="S552" s="101"/>
      <c r="T552" s="241"/>
      <c r="U552" s="234"/>
      <c r="V552" s="238"/>
      <c r="W552" s="138"/>
      <c r="X552" s="135"/>
      <c r="Y552" s="135"/>
      <c r="Z552" s="135"/>
      <c r="AA552" s="135"/>
      <c r="AB552" s="139"/>
    </row>
    <row r="553" spans="1:28" ht="25.5" customHeight="1">
      <c r="A553"/>
      <c r="B553" s="93"/>
      <c r="C553" s="162"/>
      <c r="D553" s="90" t="s">
        <v>120</v>
      </c>
      <c r="E553" s="29">
        <f t="shared" ref="E553:M553" si="177">IF(((E551="")*AND(E552="")),"",(E551-E552)*2)</f>
        <v>766.76000000000022</v>
      </c>
      <c r="F553" s="29">
        <f t="shared" si="177"/>
        <v>695.61999999999989</v>
      </c>
      <c r="G553" s="29">
        <f t="shared" si="177"/>
        <v>672.59999999999991</v>
      </c>
      <c r="H553" s="29">
        <f t="shared" si="177"/>
        <v>689.82000000000016</v>
      </c>
      <c r="I553" s="29">
        <f t="shared" si="177"/>
        <v>749.04</v>
      </c>
      <c r="J553" s="29">
        <f t="shared" si="177"/>
        <v>760.32000000000016</v>
      </c>
      <c r="K553" s="29">
        <f t="shared" si="177"/>
        <v>692.76000000000022</v>
      </c>
      <c r="L553" s="29">
        <f t="shared" si="177"/>
        <v>695.02000000000044</v>
      </c>
      <c r="M553" s="29">
        <f t="shared" si="177"/>
        <v>760.64000000000033</v>
      </c>
      <c r="N553" s="102"/>
      <c r="O553" s="102"/>
      <c r="P553" s="102"/>
      <c r="Q553" s="102"/>
      <c r="R553" s="103"/>
      <c r="S553" s="104"/>
      <c r="T553" s="282"/>
      <c r="U553" s="281"/>
      <c r="V553" s="285"/>
      <c r="W553" s="140"/>
      <c r="X553" s="141"/>
      <c r="Y553" s="141"/>
      <c r="Z553" s="141"/>
      <c r="AA553" s="141"/>
      <c r="AB553" s="142"/>
    </row>
    <row r="554" spans="1:28">
      <c r="A554" s="122">
        <v>43024</v>
      </c>
      <c r="B554" s="93" t="s">
        <v>18</v>
      </c>
      <c r="C554" s="162" t="s">
        <v>121</v>
      </c>
      <c r="D554" s="90" t="s">
        <v>99</v>
      </c>
      <c r="E554" s="13">
        <v>2029.42</v>
      </c>
      <c r="F554" s="13">
        <v>2043.07</v>
      </c>
      <c r="G554" s="13">
        <v>2053.2800000000002</v>
      </c>
      <c r="H554" s="13">
        <v>2061.15</v>
      </c>
      <c r="I554" s="13">
        <v>2081.5300000000002</v>
      </c>
      <c r="J554" s="13">
        <v>2072.33</v>
      </c>
      <c r="K554" s="13">
        <v>2061.66</v>
      </c>
      <c r="L554" s="13">
        <v>2041.09</v>
      </c>
      <c r="M554" s="13">
        <v>2034.08</v>
      </c>
      <c r="N554" s="94">
        <f>IF((M555=""),"",MAX(E556:M556))</f>
        <v>974.09999999999991</v>
      </c>
      <c r="O554" s="94">
        <f>IF(M555="","",MIN(E556:M556))</f>
        <v>796.92000000000053</v>
      </c>
      <c r="P554" s="94">
        <f>IF((M556=""),"",AVERAGE(E556:M556))</f>
        <v>891.19555555555553</v>
      </c>
      <c r="Q554" s="94">
        <f>IF((M555=""),"",STDEV(E556:M556))</f>
        <v>70.245596856869142</v>
      </c>
      <c r="R554" s="94">
        <f>IF((M555=""),"",(N554-O554)/(N554+O554)*100)</f>
        <v>10.004404241623433</v>
      </c>
      <c r="S554" s="96" t="str">
        <f>IF(M555="","",IF(R554&lt;15,IF(P554&gt;850,IF(P554&lt;970,"Pass","Fail"),"Fail"),"Fail"))</f>
        <v>Pass</v>
      </c>
      <c r="T554" s="237">
        <v>1335</v>
      </c>
      <c r="U554" s="254"/>
      <c r="V554" s="295"/>
      <c r="W554" s="153">
        <v>850</v>
      </c>
      <c r="X554" s="153">
        <v>970</v>
      </c>
      <c r="Y554" s="153">
        <v>710</v>
      </c>
      <c r="Z554" s="153">
        <v>910</v>
      </c>
      <c r="AA554" s="153">
        <v>14.5</v>
      </c>
      <c r="AB554" s="154">
        <v>17</v>
      </c>
    </row>
    <row r="555" spans="1:28" ht="15.75" customHeight="1">
      <c r="A555"/>
      <c r="B555" s="93"/>
      <c r="C555" s="162"/>
      <c r="D555" s="90" t="s">
        <v>100</v>
      </c>
      <c r="E555" s="13">
        <v>1546.67</v>
      </c>
      <c r="F555" s="13">
        <v>1623.22</v>
      </c>
      <c r="G555" s="13">
        <v>1654.82</v>
      </c>
      <c r="H555" s="13">
        <v>1638.91</v>
      </c>
      <c r="I555" s="13">
        <v>1601.55</v>
      </c>
      <c r="J555" s="13">
        <v>1585.28</v>
      </c>
      <c r="K555" s="13">
        <v>1639.77</v>
      </c>
      <c r="L555" s="13">
        <v>1620.04</v>
      </c>
      <c r="M555" s="13">
        <v>1556.97</v>
      </c>
      <c r="N555" s="99"/>
      <c r="O555" s="99"/>
      <c r="P555" s="99"/>
      <c r="Q555" s="99"/>
      <c r="R555" s="100"/>
      <c r="S555" s="101"/>
      <c r="T555" s="241"/>
      <c r="U555" s="234"/>
      <c r="V555" s="238"/>
      <c r="W555" s="138"/>
      <c r="X555" s="135"/>
      <c r="Y555" s="135"/>
      <c r="Z555" s="135"/>
      <c r="AA555" s="135"/>
      <c r="AB555" s="139"/>
    </row>
    <row r="556" spans="1:28" s="179" customFormat="1" ht="25.5" customHeight="1">
      <c r="A556"/>
      <c r="B556" s="93"/>
      <c r="C556" s="162"/>
      <c r="D556" s="30" t="s">
        <v>120</v>
      </c>
      <c r="E556" s="29">
        <f t="shared" ref="E556:M556" si="178">IF(((E554="")*AND(E555="")),"",(E554-E555)*2)</f>
        <v>965.5</v>
      </c>
      <c r="F556" s="29">
        <f t="shared" si="178"/>
        <v>839.69999999999982</v>
      </c>
      <c r="G556" s="29">
        <f t="shared" si="178"/>
        <v>796.92000000000053</v>
      </c>
      <c r="H556" s="29">
        <f t="shared" si="178"/>
        <v>844.48</v>
      </c>
      <c r="I556" s="29">
        <f t="shared" si="178"/>
        <v>959.96000000000049</v>
      </c>
      <c r="J556" s="29">
        <f t="shared" si="178"/>
        <v>974.09999999999991</v>
      </c>
      <c r="K556" s="29">
        <f t="shared" si="178"/>
        <v>843.77999999999975</v>
      </c>
      <c r="L556" s="29">
        <f t="shared" si="178"/>
        <v>842.09999999999991</v>
      </c>
      <c r="M556" s="29">
        <f t="shared" si="178"/>
        <v>954.2199999999998</v>
      </c>
      <c r="N556" s="102"/>
      <c r="O556" s="102"/>
      <c r="P556" s="102"/>
      <c r="Q556" s="102"/>
      <c r="R556" s="103"/>
      <c r="S556" s="104"/>
      <c r="T556" s="282"/>
      <c r="U556" s="281"/>
      <c r="V556" s="285"/>
      <c r="W556" s="140"/>
      <c r="X556" s="141"/>
      <c r="Y556" s="141"/>
      <c r="Z556" s="141"/>
      <c r="AA556" s="141"/>
      <c r="AB556" s="142"/>
    </row>
    <row r="557" spans="1:28" ht="12.75" customHeight="1">
      <c r="A557" s="130">
        <v>43024</v>
      </c>
      <c r="B557" s="121" t="s">
        <v>18</v>
      </c>
      <c r="C557" s="161" t="s">
        <v>122</v>
      </c>
      <c r="D557" s="91" t="s">
        <v>99</v>
      </c>
      <c r="E557" s="13">
        <v>10890.79</v>
      </c>
      <c r="F557" s="13">
        <v>10637.49</v>
      </c>
      <c r="G557" s="13">
        <v>10582.84</v>
      </c>
      <c r="H557" s="13">
        <v>10667.07</v>
      </c>
      <c r="I557" s="13">
        <v>10922.13</v>
      </c>
      <c r="J557" s="13">
        <v>10499.02</v>
      </c>
      <c r="K557" s="13">
        <v>10623.25</v>
      </c>
      <c r="L557" s="13">
        <v>10623.69</v>
      </c>
      <c r="M557" s="13">
        <v>10401.44</v>
      </c>
      <c r="N557" s="99">
        <f>IF((M558=""),"",MAX(E559:M559))</f>
        <v>568.38000000000102</v>
      </c>
      <c r="O557" s="99">
        <f>IF(M558="","",MIN(E559:M559))</f>
        <v>538.27999999999884</v>
      </c>
      <c r="P557" s="99">
        <f>IF((M559=""),"",AVERAGE(E559:M559))</f>
        <v>550.31333333333328</v>
      </c>
      <c r="Q557" s="99">
        <f>IF((M558=""),"",STDEV(E559:M559))</f>
        <v>10.206865336625039</v>
      </c>
      <c r="R557" s="99">
        <f>IF((M558=""),"",(N557-O557)/(N557+O557)*100)</f>
        <v>2.7198959029875649</v>
      </c>
      <c r="S557" s="101" t="str">
        <f>IF(M558="","",IF(R557&lt;6.3,IF(P557&gt;490,IF(P557&lt;590,"Pass","Fail"),"Fail"),"Fail"))</f>
        <v>Pass</v>
      </c>
      <c r="T557" s="241">
        <v>1335</v>
      </c>
      <c r="U557" s="263"/>
      <c r="V557" s="272"/>
      <c r="W557" s="138">
        <v>490</v>
      </c>
      <c r="X557" s="135">
        <v>590</v>
      </c>
      <c r="Y557" s="135">
        <v>430</v>
      </c>
      <c r="Z557" s="135">
        <v>590</v>
      </c>
      <c r="AA557" s="137">
        <v>6.3</v>
      </c>
      <c r="AB557" s="148">
        <v>6.3</v>
      </c>
    </row>
    <row r="558" spans="1:28" ht="15.75" customHeight="1">
      <c r="A558"/>
      <c r="B558" s="93"/>
      <c r="C558" s="162"/>
      <c r="D558" s="90" t="s">
        <v>100</v>
      </c>
      <c r="E558" s="13">
        <v>10606.6</v>
      </c>
      <c r="F558" s="13">
        <v>10368.35</v>
      </c>
      <c r="G558" s="13">
        <v>10312.33</v>
      </c>
      <c r="H558" s="13">
        <v>10387.32</v>
      </c>
      <c r="I558" s="13">
        <v>10643.86</v>
      </c>
      <c r="J558" s="13">
        <v>10224.450000000001</v>
      </c>
      <c r="K558" s="13">
        <v>10346.65</v>
      </c>
      <c r="L558" s="13">
        <v>10349.58</v>
      </c>
      <c r="M558" s="13">
        <v>10132.17</v>
      </c>
      <c r="N558" s="99"/>
      <c r="O558" s="99"/>
      <c r="P558" s="99"/>
      <c r="Q558" s="99"/>
      <c r="R558" s="100"/>
      <c r="S558" s="101"/>
      <c r="T558" s="241"/>
      <c r="U558" s="234"/>
      <c r="V558" s="238"/>
      <c r="W558" s="138"/>
      <c r="X558" s="135"/>
      <c r="Y558" s="135"/>
      <c r="Z558" s="135"/>
      <c r="AA558" s="135"/>
      <c r="AB558" s="139"/>
    </row>
    <row r="559" spans="1:28" ht="25.5" customHeight="1">
      <c r="A559"/>
      <c r="B559" s="93"/>
      <c r="C559" s="162"/>
      <c r="D559" s="90" t="s">
        <v>120</v>
      </c>
      <c r="E559" s="29">
        <f t="shared" ref="E559:M559" si="179">IF(((E557="")*AND(E558="")),"",(E557-E558)*2)</f>
        <v>568.38000000000102</v>
      </c>
      <c r="F559" s="29">
        <f t="shared" si="179"/>
        <v>538.27999999999884</v>
      </c>
      <c r="G559" s="29">
        <f t="shared" si="179"/>
        <v>541.02000000000044</v>
      </c>
      <c r="H559" s="29">
        <f t="shared" si="179"/>
        <v>559.5</v>
      </c>
      <c r="I559" s="29">
        <f t="shared" si="179"/>
        <v>556.53999999999724</v>
      </c>
      <c r="J559" s="29">
        <f t="shared" si="179"/>
        <v>549.13999999999942</v>
      </c>
      <c r="K559" s="29">
        <f t="shared" si="179"/>
        <v>553.20000000000073</v>
      </c>
      <c r="L559" s="29">
        <f t="shared" si="179"/>
        <v>548.22000000000116</v>
      </c>
      <c r="M559" s="29">
        <f t="shared" si="179"/>
        <v>538.54000000000087</v>
      </c>
      <c r="N559" s="102"/>
      <c r="O559" s="102"/>
      <c r="P559" s="102"/>
      <c r="Q559" s="102"/>
      <c r="R559" s="103"/>
      <c r="S559" s="104"/>
      <c r="T559" s="282"/>
      <c r="U559" s="281"/>
      <c r="V559" s="285"/>
      <c r="W559" s="140"/>
      <c r="X559" s="141"/>
      <c r="Y559" s="141"/>
      <c r="Z559" s="141"/>
      <c r="AA559" s="141"/>
      <c r="AB559" s="142"/>
    </row>
    <row r="560" spans="1:28" ht="12.75" customHeight="1">
      <c r="A560" s="122">
        <v>43024</v>
      </c>
      <c r="B560" s="93" t="s">
        <v>18</v>
      </c>
      <c r="C560" s="162" t="s">
        <v>123</v>
      </c>
      <c r="D560" s="90" t="s">
        <v>99</v>
      </c>
      <c r="E560" s="13">
        <v>10611.71</v>
      </c>
      <c r="F560" s="13">
        <v>10376.52</v>
      </c>
      <c r="G560" s="13">
        <v>10325.81</v>
      </c>
      <c r="H560" s="13">
        <v>10400.629999999999</v>
      </c>
      <c r="I560" s="13">
        <v>10654.34</v>
      </c>
      <c r="J560" s="13">
        <v>10238.040000000001</v>
      </c>
      <c r="K560" s="13">
        <v>10357.459999999999</v>
      </c>
      <c r="L560" s="13">
        <v>10359.280000000001</v>
      </c>
      <c r="M560" s="13">
        <v>10133.19</v>
      </c>
      <c r="N560" s="94">
        <f>IF((M561=""),"",MAX(E562:M562))</f>
        <v>294.77999999999884</v>
      </c>
      <c r="O560" s="94">
        <f>IF(M561="","",MIN(E562:M562))</f>
        <v>261.67999999999665</v>
      </c>
      <c r="P560" s="94">
        <f>IF((M562=""),"",AVERAGE(E562:M562))</f>
        <v>277.03111111111099</v>
      </c>
      <c r="Q560" s="94">
        <f>IF((M561=""),"",STDEV(E562:M562))</f>
        <v>14.066453394908216</v>
      </c>
      <c r="R560" s="94">
        <f>IF((M561=""),"",(N560-O560)/(N560+O560)*100)</f>
        <v>5.9483161413223682</v>
      </c>
      <c r="S560" s="96" t="str">
        <f>IF(M561="","",IF(R560&lt;15,IF(P560&gt;155,IF(P560&lt;315,"Pass","Fail"),"Fail"),"Fail"))</f>
        <v>Pass</v>
      </c>
      <c r="T560" s="237">
        <v>1335</v>
      </c>
      <c r="U560" s="237"/>
      <c r="V560" s="301"/>
      <c r="W560" s="143">
        <v>222</v>
      </c>
      <c r="X560" s="136">
        <v>340</v>
      </c>
      <c r="Y560" s="136">
        <v>155</v>
      </c>
      <c r="Z560" s="136">
        <v>315</v>
      </c>
      <c r="AA560" s="148">
        <v>15</v>
      </c>
      <c r="AB560" s="154">
        <v>15</v>
      </c>
    </row>
    <row r="561" spans="1:28" ht="16.5" customHeight="1">
      <c r="A561"/>
      <c r="B561" s="93"/>
      <c r="C561" s="162"/>
      <c r="D561" s="90" t="s">
        <v>100</v>
      </c>
      <c r="E561" s="13">
        <v>10464.32</v>
      </c>
      <c r="F561" s="13">
        <v>10242.66</v>
      </c>
      <c r="G561" s="13">
        <v>10194.24</v>
      </c>
      <c r="H561" s="13">
        <v>10269.790000000001</v>
      </c>
      <c r="I561" s="13">
        <v>10508.5</v>
      </c>
      <c r="J561" s="13">
        <v>10094.469999999999</v>
      </c>
      <c r="K561" s="13">
        <v>10221.200000000001</v>
      </c>
      <c r="L561" s="13">
        <v>10227.83</v>
      </c>
      <c r="M561" s="13">
        <v>9987.33</v>
      </c>
      <c r="N561" s="99"/>
      <c r="O561" s="99"/>
      <c r="P561" s="99"/>
      <c r="Q561" s="99"/>
      <c r="R561" s="100"/>
      <c r="S561" s="101"/>
      <c r="T561" s="241"/>
      <c r="U561" s="234"/>
      <c r="V561" s="238"/>
      <c r="W561" s="138"/>
      <c r="X561" s="135"/>
      <c r="Y561" s="135"/>
      <c r="Z561" s="135"/>
      <c r="AA561" s="135"/>
      <c r="AB561" s="139"/>
    </row>
    <row r="562" spans="1:28" s="180" customFormat="1" ht="26.25" customHeight="1" thickBot="1">
      <c r="A562"/>
      <c r="B562" s="105"/>
      <c r="C562" s="163"/>
      <c r="D562" s="106" t="s">
        <v>120</v>
      </c>
      <c r="E562" s="107">
        <f t="shared" ref="E562:M562" si="180">IF(((E560="")*AND(E561="")),"",(E560-E561)*2)</f>
        <v>294.77999999999884</v>
      </c>
      <c r="F562" s="107">
        <f t="shared" si="180"/>
        <v>267.72000000000116</v>
      </c>
      <c r="G562" s="107">
        <f t="shared" si="180"/>
        <v>263.13999999999942</v>
      </c>
      <c r="H562" s="107">
        <f t="shared" si="180"/>
        <v>261.67999999999665</v>
      </c>
      <c r="I562" s="107">
        <f t="shared" si="180"/>
        <v>291.68000000000029</v>
      </c>
      <c r="J562" s="107">
        <f t="shared" si="180"/>
        <v>287.14000000000306</v>
      </c>
      <c r="K562" s="107">
        <f t="shared" si="180"/>
        <v>272.5199999999968</v>
      </c>
      <c r="L562" s="107">
        <f t="shared" si="180"/>
        <v>262.90000000000146</v>
      </c>
      <c r="M562" s="107">
        <f t="shared" si="180"/>
        <v>291.72000000000116</v>
      </c>
      <c r="N562" s="108"/>
      <c r="O562" s="108"/>
      <c r="P562" s="108"/>
      <c r="Q562" s="108"/>
      <c r="R562" s="109"/>
      <c r="S562" s="110"/>
      <c r="T562" s="284"/>
      <c r="U562" s="283"/>
      <c r="V562" s="286"/>
      <c r="W562" s="155"/>
      <c r="X562" s="156"/>
      <c r="Y562" s="156"/>
      <c r="Z562" s="156"/>
      <c r="AA562" s="156"/>
      <c r="AB562" s="157"/>
    </row>
    <row r="563" spans="1:28" ht="12.75" customHeight="1">
      <c r="A563" s="120">
        <v>43031</v>
      </c>
      <c r="B563" s="121" t="s">
        <v>18</v>
      </c>
      <c r="C563" s="161" t="s">
        <v>119</v>
      </c>
      <c r="D563" s="91" t="s">
        <v>99</v>
      </c>
      <c r="E563" s="13">
        <v>2806.32</v>
      </c>
      <c r="F563" s="13">
        <v>2751.79</v>
      </c>
      <c r="G563" s="13">
        <v>2737.07</v>
      </c>
      <c r="H563" s="13">
        <v>2769.49</v>
      </c>
      <c r="I563" s="13">
        <v>2863.21</v>
      </c>
      <c r="J563" s="13">
        <v>2862.66</v>
      </c>
      <c r="K563" s="13">
        <v>2770.43</v>
      </c>
      <c r="L563" s="13">
        <v>2752.21</v>
      </c>
      <c r="M563" s="13">
        <v>2812.38</v>
      </c>
      <c r="N563" s="94">
        <f>IF((M564=""),"",MAX(E565:M565))</f>
        <v>770.80000000000018</v>
      </c>
      <c r="O563" s="94">
        <f>IF(M564="","",MIN(E565:M565))</f>
        <v>677.10000000000036</v>
      </c>
      <c r="P563" s="94">
        <f>IF((M565=""),"",AVERAGE(E565:M565))</f>
        <v>726.18666666666661</v>
      </c>
      <c r="Q563" s="94">
        <f>IF((M564=""),"",STDEV(E565:M565))</f>
        <v>37.825160938188894</v>
      </c>
      <c r="R563" s="95">
        <f>IF((M564=""),"",(N563-O563)/(N563+O563)*100)</f>
        <v>6.4714413978865792</v>
      </c>
      <c r="S563" s="96" t="str">
        <f>IF(M564="","",IF(R563&lt;10,IF(P563&gt;645,IF(P563&lt;790,"Pass","Fail"),"Fail"),"Fail"))</f>
        <v>Pass</v>
      </c>
      <c r="T563" s="237">
        <v>1159</v>
      </c>
      <c r="U563" s="235"/>
      <c r="V563" s="300"/>
      <c r="W563" s="147">
        <v>645</v>
      </c>
      <c r="X563" s="88">
        <v>790</v>
      </c>
      <c r="Y563" s="88">
        <v>670</v>
      </c>
      <c r="Z563" s="88">
        <v>830</v>
      </c>
      <c r="AA563" s="88">
        <v>8.6999999999999993</v>
      </c>
      <c r="AB563" s="148">
        <v>10</v>
      </c>
    </row>
    <row r="564" spans="1:28" ht="15.75" customHeight="1">
      <c r="A564"/>
      <c r="B564" s="93"/>
      <c r="C564" s="162"/>
      <c r="D564" s="90" t="s">
        <v>100</v>
      </c>
      <c r="E564" s="13">
        <v>2420.92</v>
      </c>
      <c r="F564" s="13">
        <v>2401.06</v>
      </c>
      <c r="G564" s="13">
        <v>2398.52</v>
      </c>
      <c r="H564" s="13">
        <v>2421.0300000000002</v>
      </c>
      <c r="I564" s="13">
        <v>2484.44</v>
      </c>
      <c r="J564" s="13">
        <v>2477.56</v>
      </c>
      <c r="K564" s="13">
        <v>2420.15</v>
      </c>
      <c r="L564" s="13">
        <v>2402.6</v>
      </c>
      <c r="M564" s="13">
        <v>2431.44</v>
      </c>
      <c r="N564" s="99"/>
      <c r="O564" s="99"/>
      <c r="P564" s="99"/>
      <c r="Q564" s="99"/>
      <c r="R564" s="100"/>
      <c r="S564" s="101"/>
      <c r="T564" s="241"/>
      <c r="U564" s="234"/>
      <c r="V564" s="238"/>
      <c r="W564" s="138"/>
      <c r="X564" s="135"/>
      <c r="Y564" s="135"/>
      <c r="Z564" s="135"/>
      <c r="AA564" s="135"/>
      <c r="AB564" s="139"/>
    </row>
    <row r="565" spans="1:28" ht="25.5" customHeight="1">
      <c r="A565"/>
      <c r="B565" s="93"/>
      <c r="C565" s="162"/>
      <c r="D565" s="90" t="s">
        <v>120</v>
      </c>
      <c r="E565" s="29">
        <f t="shared" ref="E565:M565" si="181">IF(((E563="")*AND(E564="")),"",(E563-E564)*2)</f>
        <v>770.80000000000018</v>
      </c>
      <c r="F565" s="29">
        <f t="shared" si="181"/>
        <v>701.46</v>
      </c>
      <c r="G565" s="29">
        <f t="shared" si="181"/>
        <v>677.10000000000036</v>
      </c>
      <c r="H565" s="29">
        <f t="shared" si="181"/>
        <v>696.91999999999916</v>
      </c>
      <c r="I565" s="29">
        <f t="shared" si="181"/>
        <v>757.54</v>
      </c>
      <c r="J565" s="29">
        <f t="shared" si="181"/>
        <v>770.19999999999982</v>
      </c>
      <c r="K565" s="29">
        <f t="shared" si="181"/>
        <v>700.55999999999949</v>
      </c>
      <c r="L565" s="29">
        <f t="shared" si="181"/>
        <v>699.22000000000025</v>
      </c>
      <c r="M565" s="29">
        <f t="shared" si="181"/>
        <v>761.88000000000011</v>
      </c>
      <c r="N565" s="102"/>
      <c r="O565" s="102"/>
      <c r="P565" s="102"/>
      <c r="Q565" s="102"/>
      <c r="R565" s="103"/>
      <c r="S565" s="104"/>
      <c r="T565" s="282"/>
      <c r="U565" s="281"/>
      <c r="V565" s="285"/>
      <c r="W565" s="140"/>
      <c r="X565" s="141"/>
      <c r="Y565" s="141"/>
      <c r="Z565" s="141"/>
      <c r="AA565" s="141"/>
      <c r="AB565" s="142"/>
    </row>
    <row r="566" spans="1:28">
      <c r="A566" s="92">
        <v>43031</v>
      </c>
      <c r="B566" s="93" t="s">
        <v>18</v>
      </c>
      <c r="C566" s="162" t="s">
        <v>121</v>
      </c>
      <c r="D566" s="90" t="s">
        <v>99</v>
      </c>
      <c r="E566" s="13">
        <v>2805.65</v>
      </c>
      <c r="F566" s="13">
        <v>2750.74</v>
      </c>
      <c r="G566" s="13">
        <v>2736.33</v>
      </c>
      <c r="H566" s="13">
        <v>2768.06</v>
      </c>
      <c r="I566" s="13">
        <v>2862.45</v>
      </c>
      <c r="J566" s="13">
        <v>2861.05</v>
      </c>
      <c r="K566" s="13">
        <v>2769.12</v>
      </c>
      <c r="L566" s="13">
        <v>2751.16</v>
      </c>
      <c r="M566" s="13">
        <v>2812.88</v>
      </c>
      <c r="N566" s="94">
        <f>IF((M567=""),"",MAX(E568:M568))</f>
        <v>978.69999999999982</v>
      </c>
      <c r="O566" s="94">
        <f>IF(M567="","",MIN(E568:M568))</f>
        <v>804.54</v>
      </c>
      <c r="P566" s="94">
        <f>IF((M568=""),"",AVERAGE(E568:M568))</f>
        <v>893.86888888888882</v>
      </c>
      <c r="Q566" s="94">
        <f>IF((M567=""),"",STDEV(E568:M568))</f>
        <v>66.02963888369446</v>
      </c>
      <c r="R566" s="94">
        <f>IF((M567=""),"",(N566-O566)/(N566+O566)*100)</f>
        <v>9.7664924519414029</v>
      </c>
      <c r="S566" s="96" t="str">
        <f>IF(M567="","",IF(R566&lt;15,IF(P566&gt;850,IF(P566&lt;970,"Pass","Fail"),"Fail"),"Fail"))</f>
        <v>Pass</v>
      </c>
      <c r="T566" s="237">
        <v>1159</v>
      </c>
      <c r="U566" s="254"/>
      <c r="V566" s="295"/>
      <c r="W566" s="153">
        <v>850</v>
      </c>
      <c r="X566" s="153">
        <v>970</v>
      </c>
      <c r="Y566" s="153">
        <v>710</v>
      </c>
      <c r="Z566" s="153">
        <v>910</v>
      </c>
      <c r="AA566" s="153">
        <v>14.5</v>
      </c>
      <c r="AB566" s="154">
        <v>17</v>
      </c>
    </row>
    <row r="567" spans="1:28" ht="15.75" customHeight="1">
      <c r="A567"/>
      <c r="B567" s="93"/>
      <c r="C567" s="162"/>
      <c r="D567" s="90" t="s">
        <v>100</v>
      </c>
      <c r="E567" s="13">
        <v>2316.3000000000002</v>
      </c>
      <c r="F567" s="13">
        <v>2324.1999999999998</v>
      </c>
      <c r="G567" s="13">
        <v>2334.06</v>
      </c>
      <c r="H567" s="13">
        <v>2345.1</v>
      </c>
      <c r="I567" s="13">
        <v>2393.6</v>
      </c>
      <c r="J567" s="13">
        <v>2371.9</v>
      </c>
      <c r="K567" s="13">
        <v>2343.79</v>
      </c>
      <c r="L567" s="13">
        <v>2326.65</v>
      </c>
      <c r="M567" s="13">
        <v>2339.4299999999998</v>
      </c>
      <c r="N567" s="99"/>
      <c r="O567" s="99"/>
      <c r="P567" s="99"/>
      <c r="Q567" s="99"/>
      <c r="R567" s="100"/>
      <c r="S567" s="101"/>
      <c r="T567" s="241"/>
      <c r="U567" s="234"/>
      <c r="V567" s="238"/>
      <c r="W567" s="138"/>
      <c r="X567" s="135"/>
      <c r="Y567" s="135"/>
      <c r="Z567" s="135"/>
      <c r="AA567" s="135"/>
      <c r="AB567" s="139"/>
    </row>
    <row r="568" spans="1:28" s="179" customFormat="1" ht="25.5" customHeight="1">
      <c r="A568"/>
      <c r="B568" s="93"/>
      <c r="C568" s="162"/>
      <c r="D568" s="30" t="s">
        <v>120</v>
      </c>
      <c r="E568" s="29">
        <f t="shared" ref="E568:M568" si="182">IF(((E566="")*AND(E567="")),"",(E566-E567)*2)</f>
        <v>978.69999999999982</v>
      </c>
      <c r="F568" s="29">
        <f t="shared" si="182"/>
        <v>853.07999999999993</v>
      </c>
      <c r="G568" s="29">
        <f t="shared" si="182"/>
        <v>804.54</v>
      </c>
      <c r="H568" s="29">
        <f t="shared" si="182"/>
        <v>845.92000000000007</v>
      </c>
      <c r="I568" s="29">
        <f t="shared" si="182"/>
        <v>937.69999999999982</v>
      </c>
      <c r="J568" s="29">
        <f t="shared" si="182"/>
        <v>978.30000000000018</v>
      </c>
      <c r="K568" s="29">
        <f t="shared" si="182"/>
        <v>850.65999999999985</v>
      </c>
      <c r="L568" s="29">
        <f t="shared" si="182"/>
        <v>849.01999999999953</v>
      </c>
      <c r="M568" s="29">
        <f t="shared" si="182"/>
        <v>946.90000000000055</v>
      </c>
      <c r="N568" s="102"/>
      <c r="O568" s="102"/>
      <c r="P568" s="102"/>
      <c r="Q568" s="102"/>
      <c r="R568" s="103"/>
      <c r="S568" s="104"/>
      <c r="T568" s="282"/>
      <c r="U568" s="281"/>
      <c r="V568" s="285"/>
      <c r="W568" s="140"/>
      <c r="X568" s="141"/>
      <c r="Y568" s="141"/>
      <c r="Z568" s="141"/>
      <c r="AA568" s="141"/>
      <c r="AB568" s="142"/>
    </row>
    <row r="569" spans="1:28" ht="12.75" customHeight="1">
      <c r="A569" s="146">
        <v>43031</v>
      </c>
      <c r="B569" s="121" t="s">
        <v>18</v>
      </c>
      <c r="C569" s="161" t="s">
        <v>122</v>
      </c>
      <c r="D569" s="91" t="s">
        <v>99</v>
      </c>
      <c r="E569" s="13">
        <v>10048.07</v>
      </c>
      <c r="F569" s="13">
        <v>9792.9500000000007</v>
      </c>
      <c r="G569" s="13">
        <v>9743.52</v>
      </c>
      <c r="H569" s="13">
        <v>9827.6200000000008</v>
      </c>
      <c r="I569" s="13">
        <v>10085.950000000001</v>
      </c>
      <c r="J569" s="13">
        <v>9635.1200000000008</v>
      </c>
      <c r="K569" s="13">
        <v>9771.77</v>
      </c>
      <c r="L569" s="13">
        <v>9767.2800000000007</v>
      </c>
      <c r="M569" s="13">
        <v>9607.5</v>
      </c>
      <c r="N569" s="99">
        <f>IF((M570=""),"",MAX(E571:M571))</f>
        <v>552.60000000000218</v>
      </c>
      <c r="O569" s="99">
        <f>IF(M570="","",MIN(E571:M571))</f>
        <v>522.2400000000016</v>
      </c>
      <c r="P569" s="99">
        <f>IF((M571=""),"",AVERAGE(E571:M571))</f>
        <v>534.54888888888911</v>
      </c>
      <c r="Q569" s="99">
        <f>IF((M570=""),"",STDEV(E571:M571))</f>
        <v>10.686674464542376</v>
      </c>
      <c r="R569" s="99">
        <f>IF((M570=""),"",(N569-O569)/(N569+O569)*100)</f>
        <v>2.824606453053522</v>
      </c>
      <c r="S569" s="101" t="str">
        <f>IF(M570="","",IF(R569&lt;6.3,IF(P569&gt;490,IF(P569&lt;590,"Pass","Fail"),"Fail"),"Fail"))</f>
        <v>Pass</v>
      </c>
      <c r="T569" s="241">
        <v>1159</v>
      </c>
      <c r="U569" s="263"/>
      <c r="V569" s="272"/>
      <c r="W569" s="138">
        <v>490</v>
      </c>
      <c r="X569" s="135">
        <v>590</v>
      </c>
      <c r="Y569" s="135">
        <v>430</v>
      </c>
      <c r="Z569" s="135">
        <v>590</v>
      </c>
      <c r="AA569" s="137">
        <v>6.3</v>
      </c>
      <c r="AB569" s="148">
        <v>6.3</v>
      </c>
    </row>
    <row r="570" spans="1:28" ht="15.75" customHeight="1">
      <c r="A570"/>
      <c r="B570" s="93"/>
      <c r="C570" s="162"/>
      <c r="D570" s="90" t="s">
        <v>100</v>
      </c>
      <c r="E570" s="13">
        <v>9773.2000000000007</v>
      </c>
      <c r="F570" s="13">
        <v>9524.94</v>
      </c>
      <c r="G570" s="13">
        <v>9481.18</v>
      </c>
      <c r="H570" s="13">
        <v>9559.36</v>
      </c>
      <c r="I570" s="13">
        <v>9824.83</v>
      </c>
      <c r="J570" s="13">
        <v>9358.82</v>
      </c>
      <c r="K570" s="13">
        <v>9504.68</v>
      </c>
      <c r="L570" s="13">
        <v>9503.0400000000009</v>
      </c>
      <c r="M570" s="13">
        <v>9344.26</v>
      </c>
      <c r="N570" s="99"/>
      <c r="O570" s="99"/>
      <c r="P570" s="99"/>
      <c r="Q570" s="99"/>
      <c r="R570" s="100"/>
      <c r="S570" s="101"/>
      <c r="T570" s="241"/>
      <c r="U570" s="234"/>
      <c r="V570" s="238"/>
      <c r="W570" s="138"/>
      <c r="X570" s="135"/>
      <c r="Y570" s="135"/>
      <c r="Z570" s="135"/>
      <c r="AA570" s="135"/>
      <c r="AB570" s="139"/>
    </row>
    <row r="571" spans="1:28" ht="25.5" customHeight="1">
      <c r="A571"/>
      <c r="B571" s="93"/>
      <c r="C571" s="162"/>
      <c r="D571" s="90" t="s">
        <v>120</v>
      </c>
      <c r="E571" s="29">
        <f t="shared" ref="E571:M571" si="183">IF(((E569="")*AND(E570="")),"",(E569-E570)*2)</f>
        <v>549.73999999999796</v>
      </c>
      <c r="F571" s="29">
        <f t="shared" si="183"/>
        <v>536.02000000000044</v>
      </c>
      <c r="G571" s="29">
        <f t="shared" si="183"/>
        <v>524.68000000000029</v>
      </c>
      <c r="H571" s="29">
        <f t="shared" si="183"/>
        <v>536.52000000000044</v>
      </c>
      <c r="I571" s="29">
        <f t="shared" si="183"/>
        <v>522.2400000000016</v>
      </c>
      <c r="J571" s="29">
        <f t="shared" si="183"/>
        <v>552.60000000000218</v>
      </c>
      <c r="K571" s="29">
        <f t="shared" si="183"/>
        <v>534.18000000000029</v>
      </c>
      <c r="L571" s="29">
        <f t="shared" si="183"/>
        <v>528.47999999999956</v>
      </c>
      <c r="M571" s="29">
        <f t="shared" si="183"/>
        <v>526.47999999999956</v>
      </c>
      <c r="N571" s="102"/>
      <c r="O571" s="102"/>
      <c r="P571" s="102"/>
      <c r="Q571" s="102"/>
      <c r="R571" s="103"/>
      <c r="S571" s="104"/>
      <c r="T571" s="282"/>
      <c r="U571" s="281"/>
      <c r="V571" s="285"/>
      <c r="W571" s="140"/>
      <c r="X571" s="141"/>
      <c r="Y571" s="141"/>
      <c r="Z571" s="141"/>
      <c r="AA571" s="141"/>
      <c r="AB571" s="142"/>
    </row>
    <row r="572" spans="1:28" ht="12.75" customHeight="1">
      <c r="A572" s="130">
        <v>43031</v>
      </c>
      <c r="B572" s="93" t="s">
        <v>18</v>
      </c>
      <c r="C572" s="162" t="s">
        <v>123</v>
      </c>
      <c r="D572" s="90" t="s">
        <v>99</v>
      </c>
      <c r="E572" s="13">
        <v>10475.93</v>
      </c>
      <c r="F572" s="13">
        <v>10256.67</v>
      </c>
      <c r="G572" s="13">
        <v>10208.16</v>
      </c>
      <c r="H572" s="13">
        <v>10276.77</v>
      </c>
      <c r="I572" s="13">
        <v>10517.7</v>
      </c>
      <c r="J572" s="13">
        <v>10109.83</v>
      </c>
      <c r="K572" s="13">
        <v>10234.799999999999</v>
      </c>
      <c r="L572" s="13">
        <v>10239.86</v>
      </c>
      <c r="M572" s="13">
        <v>9996.66</v>
      </c>
      <c r="N572" s="94">
        <f>IF((M573=""),"",MAX(E574:M574))</f>
        <v>292.06000000000131</v>
      </c>
      <c r="O572" s="94">
        <f>IF(M573="","",MIN(E574:M574))</f>
        <v>255.07999999999811</v>
      </c>
      <c r="P572" s="94">
        <f>IF((M574=""),"",AVERAGE(E574:M574))</f>
        <v>271.71111111111168</v>
      </c>
      <c r="Q572" s="94">
        <f>IF((M573=""),"",STDEV(E574:M574))</f>
        <v>13.17325742218428</v>
      </c>
      <c r="R572" s="94">
        <f>IF((M573=""),"",(N572-O572)/(N572+O572)*100)</f>
        <v>6.7587820301939621</v>
      </c>
      <c r="S572" s="96" t="str">
        <f>IF(M573="","",IF(R572&lt;15,IF(P572&gt;155,IF(P572&lt;315,"Pass","Fail"),"Fail"),"Fail"))</f>
        <v>Pass</v>
      </c>
      <c r="T572" s="237">
        <v>1159</v>
      </c>
      <c r="U572" s="237"/>
      <c r="V572" s="301"/>
      <c r="W572" s="143">
        <v>222</v>
      </c>
      <c r="X572" s="136">
        <v>340</v>
      </c>
      <c r="Y572" s="136">
        <v>155</v>
      </c>
      <c r="Z572" s="136">
        <v>315</v>
      </c>
      <c r="AA572" s="148">
        <v>15</v>
      </c>
      <c r="AB572" s="154">
        <v>15</v>
      </c>
    </row>
    <row r="573" spans="1:28" ht="15.75" customHeight="1">
      <c r="A573"/>
      <c r="B573" s="93"/>
      <c r="C573" s="162"/>
      <c r="D573" s="90" t="s">
        <v>100</v>
      </c>
      <c r="E573" s="13">
        <v>10338.75</v>
      </c>
      <c r="F573" s="13">
        <v>10123.549999999999</v>
      </c>
      <c r="G573" s="13">
        <v>10080.620000000001</v>
      </c>
      <c r="H573" s="13">
        <v>10147.14</v>
      </c>
      <c r="I573" s="13">
        <v>10373.469999999999</v>
      </c>
      <c r="J573" s="13">
        <v>9963.7999999999993</v>
      </c>
      <c r="K573" s="13">
        <v>10102.36</v>
      </c>
      <c r="L573" s="13">
        <v>10108.299999999999</v>
      </c>
      <c r="M573" s="13">
        <v>9855.69</v>
      </c>
      <c r="N573" s="99"/>
      <c r="O573" s="99"/>
      <c r="P573" s="99"/>
      <c r="Q573" s="99"/>
      <c r="R573" s="100"/>
      <c r="S573" s="101"/>
      <c r="T573" s="241"/>
      <c r="U573" s="234"/>
      <c r="V573" s="238"/>
      <c r="W573" s="138"/>
      <c r="X573" s="135"/>
      <c r="Y573" s="135"/>
      <c r="Z573" s="135"/>
      <c r="AA573" s="135"/>
      <c r="AB573" s="139"/>
    </row>
    <row r="574" spans="1:28" s="180" customFormat="1" ht="26.25" customHeight="1" thickBot="1">
      <c r="A574"/>
      <c r="B574" s="105"/>
      <c r="C574" s="163"/>
      <c r="D574" s="106" t="s">
        <v>120</v>
      </c>
      <c r="E574" s="107">
        <f t="shared" ref="E574:M574" si="184">IF(((E572="")*AND(E573="")),"",(E572-E573)*2)</f>
        <v>274.36000000000058</v>
      </c>
      <c r="F574" s="107">
        <f t="shared" si="184"/>
        <v>266.2400000000016</v>
      </c>
      <c r="G574" s="107">
        <f t="shared" si="184"/>
        <v>255.07999999999811</v>
      </c>
      <c r="H574" s="107">
        <f t="shared" si="184"/>
        <v>259.26000000000204</v>
      </c>
      <c r="I574" s="107">
        <f t="shared" si="184"/>
        <v>288.46000000000276</v>
      </c>
      <c r="J574" s="107">
        <f t="shared" si="184"/>
        <v>292.06000000000131</v>
      </c>
      <c r="K574" s="107">
        <f t="shared" si="184"/>
        <v>264.87999999999738</v>
      </c>
      <c r="L574" s="107">
        <f t="shared" si="184"/>
        <v>263.12000000000262</v>
      </c>
      <c r="M574" s="107">
        <f t="shared" si="184"/>
        <v>281.93999999999869</v>
      </c>
      <c r="N574" s="108"/>
      <c r="O574" s="108"/>
      <c r="P574" s="108"/>
      <c r="Q574" s="108"/>
      <c r="R574" s="109"/>
      <c r="S574" s="110"/>
      <c r="T574" s="284"/>
      <c r="U574" s="283"/>
      <c r="V574" s="286"/>
      <c r="W574" s="155"/>
      <c r="X574" s="156"/>
      <c r="Y574" s="156"/>
      <c r="Z574" s="156"/>
      <c r="AA574" s="156"/>
      <c r="AB574" s="157"/>
    </row>
    <row r="575" spans="1:28" ht="12.75" customHeight="1">
      <c r="A575" s="130">
        <v>43034</v>
      </c>
      <c r="B575" s="121" t="s">
        <v>18</v>
      </c>
      <c r="C575" s="161" t="s">
        <v>119</v>
      </c>
      <c r="D575" s="91" t="s">
        <v>99</v>
      </c>
      <c r="E575" s="13">
        <v>2420.27</v>
      </c>
      <c r="F575" s="13">
        <v>2400.92</v>
      </c>
      <c r="G575" s="13">
        <v>2397.87</v>
      </c>
      <c r="H575" s="13">
        <v>2420.2800000000002</v>
      </c>
      <c r="I575" s="13">
        <v>2484.81</v>
      </c>
      <c r="J575" s="13">
        <v>2477.6</v>
      </c>
      <c r="K575" s="13">
        <v>2420.3200000000002</v>
      </c>
      <c r="L575" s="13">
        <v>2401.77</v>
      </c>
      <c r="M575" s="13">
        <v>2430.77</v>
      </c>
      <c r="N575" s="99">
        <f>IF((M576=""),"",MAX(E577:M577))</f>
        <v>820.42000000000007</v>
      </c>
      <c r="O575" s="99">
        <f>IF(M576="","",MIN(E577:M577))</f>
        <v>721.73999999999978</v>
      </c>
      <c r="P575" s="99">
        <f>IF((M577=""),"",AVERAGE(E577:M577))</f>
        <v>769.21333333333337</v>
      </c>
      <c r="Q575" s="99">
        <f>IF((M576=""),"",STDEV(E577:M577))</f>
        <v>37.405384639110672</v>
      </c>
      <c r="R575" s="100">
        <f>IF((M576=""),"",(N575-O575)/(N575+O575)*100)</f>
        <v>6.398817243347013</v>
      </c>
      <c r="S575" s="101" t="str">
        <f>IF(M576="","",IF(R575&lt;10,IF(P575&gt;645,IF(P575&lt;790,"Pass","Fail"),"Fail"),"Fail"))</f>
        <v>Pass</v>
      </c>
      <c r="T575" s="241">
        <v>1159</v>
      </c>
      <c r="U575" s="234"/>
      <c r="V575" s="238"/>
      <c r="W575" s="147">
        <v>645</v>
      </c>
      <c r="X575" s="88">
        <v>790</v>
      </c>
      <c r="Y575" s="88">
        <v>670</v>
      </c>
      <c r="Z575" s="88">
        <v>830</v>
      </c>
      <c r="AA575" s="88">
        <v>8.6999999999999993</v>
      </c>
      <c r="AB575" s="148">
        <v>10</v>
      </c>
    </row>
    <row r="576" spans="1:28" ht="15.75" customHeight="1">
      <c r="A576"/>
      <c r="B576" s="93"/>
      <c r="C576" s="162"/>
      <c r="D576" s="90" t="s">
        <v>100</v>
      </c>
      <c r="E576" s="13">
        <v>2020.39</v>
      </c>
      <c r="F576" s="13">
        <v>2031.45</v>
      </c>
      <c r="G576" s="13">
        <v>2037</v>
      </c>
      <c r="H576" s="13">
        <v>2046.7</v>
      </c>
      <c r="I576" s="13">
        <v>2079.11</v>
      </c>
      <c r="J576" s="13">
        <v>2067.39</v>
      </c>
      <c r="K576" s="13">
        <v>2045.9</v>
      </c>
      <c r="L576" s="13">
        <v>2033.02</v>
      </c>
      <c r="M576" s="13">
        <v>2032.19</v>
      </c>
      <c r="N576" s="99"/>
      <c r="O576" s="99"/>
      <c r="P576" s="99"/>
      <c r="Q576" s="99"/>
      <c r="R576" s="100"/>
      <c r="S576" s="101"/>
      <c r="T576" s="241"/>
      <c r="U576" s="234"/>
      <c r="V576" s="238"/>
      <c r="W576" s="138"/>
      <c r="X576" s="135"/>
      <c r="Y576" s="135"/>
      <c r="Z576" s="135"/>
      <c r="AA576" s="135"/>
      <c r="AB576" s="139"/>
    </row>
    <row r="577" spans="1:28" s="179" customFormat="1" ht="25.5" customHeight="1">
      <c r="A577"/>
      <c r="B577" s="93"/>
      <c r="C577" s="162"/>
      <c r="D577" s="90" t="s">
        <v>120</v>
      </c>
      <c r="E577" s="29">
        <f t="shared" ref="E577:M577" si="185">IF(((E575="")*AND(E576="")),"",(E575-E576)*2)</f>
        <v>799.75999999999976</v>
      </c>
      <c r="F577" s="29">
        <f t="shared" si="185"/>
        <v>738.94</v>
      </c>
      <c r="G577" s="29">
        <f t="shared" si="185"/>
        <v>721.73999999999978</v>
      </c>
      <c r="H577" s="29">
        <f t="shared" si="185"/>
        <v>747.16000000000031</v>
      </c>
      <c r="I577" s="29">
        <f t="shared" si="185"/>
        <v>811.39999999999964</v>
      </c>
      <c r="J577" s="29">
        <f t="shared" si="185"/>
        <v>820.42000000000007</v>
      </c>
      <c r="K577" s="29">
        <f t="shared" si="185"/>
        <v>748.84000000000015</v>
      </c>
      <c r="L577" s="29">
        <f t="shared" si="185"/>
        <v>737.5</v>
      </c>
      <c r="M577" s="29">
        <f t="shared" si="185"/>
        <v>797.15999999999985</v>
      </c>
      <c r="N577" s="102"/>
      <c r="O577" s="102"/>
      <c r="P577" s="102"/>
      <c r="Q577" s="102"/>
      <c r="R577" s="103"/>
      <c r="S577" s="104"/>
      <c r="T577" s="282"/>
      <c r="U577" s="281"/>
      <c r="V577" s="285"/>
      <c r="W577" s="140"/>
      <c r="X577" s="141"/>
      <c r="Y577" s="141"/>
      <c r="Z577" s="141"/>
      <c r="AA577" s="141"/>
      <c r="AB577" s="142"/>
    </row>
    <row r="578" spans="1:28">
      <c r="A578" s="130">
        <v>43034</v>
      </c>
      <c r="B578" s="121" t="s">
        <v>18</v>
      </c>
      <c r="C578" s="161" t="s">
        <v>121</v>
      </c>
      <c r="D578" s="91" t="s">
        <v>99</v>
      </c>
      <c r="E578" s="13">
        <v>2315.2600000000002</v>
      </c>
      <c r="F578" s="13">
        <v>2322.2800000000002</v>
      </c>
      <c r="G578" s="13">
        <v>2332.35</v>
      </c>
      <c r="H578" s="13">
        <v>2343.29</v>
      </c>
      <c r="I578" s="13">
        <v>2393.7600000000002</v>
      </c>
      <c r="J578" s="13">
        <v>2370.34</v>
      </c>
      <c r="K578" s="13">
        <v>2341.79</v>
      </c>
      <c r="L578" s="13">
        <v>2325.96</v>
      </c>
      <c r="M578" s="13">
        <v>2338.2399999999998</v>
      </c>
      <c r="N578" s="99">
        <f>IF((M579=""),"",MAX(E580:M580))</f>
        <v>997.22000000000025</v>
      </c>
      <c r="O578" s="99">
        <f>IF(M579="","",MIN(E580:M580))</f>
        <v>813.02</v>
      </c>
      <c r="P578" s="99">
        <f>IF((M580=""),"",AVERAGE(E580:M580))</f>
        <v>907.5</v>
      </c>
      <c r="Q578" s="99">
        <f>IF((M579=""),"",STDEV(E580:M580))</f>
        <v>71.612572918448691</v>
      </c>
      <c r="R578" s="99">
        <f>IF((M579=""),"",(N578-O578)/(N578+O578)*100)</f>
        <v>10.175446349655308</v>
      </c>
      <c r="S578" s="101" t="str">
        <f>IF(M579="","",IF(R578&lt;15,IF(P578&gt;850,IF(P578&lt;970,"Pass","Fail"),"Fail"),"Fail"))</f>
        <v>Pass</v>
      </c>
      <c r="T578" s="241">
        <v>1159</v>
      </c>
      <c r="U578" s="255"/>
      <c r="V578" s="265"/>
      <c r="W578" s="135">
        <v>850</v>
      </c>
      <c r="X578" s="135">
        <v>970</v>
      </c>
      <c r="Y578" s="135">
        <v>710</v>
      </c>
      <c r="Z578" s="135">
        <v>910</v>
      </c>
      <c r="AA578" s="135">
        <v>14.5</v>
      </c>
      <c r="AB578" s="139">
        <v>17</v>
      </c>
    </row>
    <row r="579" spans="1:28" ht="15.75" customHeight="1">
      <c r="A579"/>
      <c r="B579" s="93"/>
      <c r="C579" s="162"/>
      <c r="D579" s="90" t="s">
        <v>100</v>
      </c>
      <c r="E579" s="13">
        <v>1829.44</v>
      </c>
      <c r="F579" s="13">
        <v>1897.51</v>
      </c>
      <c r="G579" s="13">
        <v>1925.84</v>
      </c>
      <c r="H579" s="13">
        <v>1911.29</v>
      </c>
      <c r="I579" s="13">
        <v>1901.18</v>
      </c>
      <c r="J579" s="13">
        <v>1871.73</v>
      </c>
      <c r="K579" s="13">
        <v>1911.71</v>
      </c>
      <c r="L579" s="13">
        <v>1897.43</v>
      </c>
      <c r="M579" s="13">
        <v>1853.39</v>
      </c>
      <c r="N579" s="99"/>
      <c r="O579" s="99"/>
      <c r="P579" s="99"/>
      <c r="Q579" s="99"/>
      <c r="R579" s="100"/>
      <c r="S579" s="101"/>
      <c r="T579" s="241"/>
      <c r="U579" s="234"/>
      <c r="V579" s="238"/>
      <c r="W579" s="138"/>
      <c r="X579" s="135"/>
      <c r="Y579" s="135"/>
      <c r="Z579" s="135"/>
      <c r="AA579" s="135"/>
      <c r="AB579" s="139"/>
    </row>
    <row r="580" spans="1:28" s="179" customFormat="1" ht="25.5" customHeight="1">
      <c r="A580"/>
      <c r="B580" s="93"/>
      <c r="C580" s="162"/>
      <c r="D580" s="30" t="s">
        <v>120</v>
      </c>
      <c r="E580" s="29">
        <f t="shared" ref="E580:M580" si="186">IF(((E578="")*AND(E579="")),"",(E578-E579)*2)</f>
        <v>971.64000000000033</v>
      </c>
      <c r="F580" s="29">
        <f t="shared" si="186"/>
        <v>849.54000000000042</v>
      </c>
      <c r="G580" s="29">
        <f t="shared" si="186"/>
        <v>813.02</v>
      </c>
      <c r="H580" s="29">
        <f t="shared" si="186"/>
        <v>864</v>
      </c>
      <c r="I580" s="29">
        <f t="shared" si="186"/>
        <v>985.16000000000031</v>
      </c>
      <c r="J580" s="29">
        <f t="shared" si="186"/>
        <v>997.22000000000025</v>
      </c>
      <c r="K580" s="29">
        <f t="shared" si="186"/>
        <v>860.15999999999985</v>
      </c>
      <c r="L580" s="29">
        <f t="shared" si="186"/>
        <v>857.06</v>
      </c>
      <c r="M580" s="29">
        <f t="shared" si="186"/>
        <v>969.69999999999936</v>
      </c>
      <c r="N580" s="102"/>
      <c r="O580" s="102"/>
      <c r="P580" s="102"/>
      <c r="Q580" s="102"/>
      <c r="R580" s="103"/>
      <c r="S580" s="104"/>
      <c r="T580" s="282"/>
      <c r="U580" s="281"/>
      <c r="V580" s="285"/>
      <c r="W580" s="140"/>
      <c r="X580" s="141"/>
      <c r="Y580" s="141"/>
      <c r="Z580" s="141"/>
      <c r="AA580" s="141"/>
      <c r="AB580" s="142"/>
    </row>
    <row r="581" spans="1:28" ht="12.75" customHeight="1">
      <c r="A581" s="130">
        <v>43034</v>
      </c>
      <c r="B581" s="121" t="s">
        <v>18</v>
      </c>
      <c r="C581" s="161" t="s">
        <v>122</v>
      </c>
      <c r="D581" s="91" t="s">
        <v>99</v>
      </c>
      <c r="E581" s="13">
        <v>9782.59</v>
      </c>
      <c r="F581" s="13">
        <v>9533.49</v>
      </c>
      <c r="G581" s="13">
        <v>9487.36</v>
      </c>
      <c r="H581" s="13">
        <v>9569.91</v>
      </c>
      <c r="I581" s="13">
        <v>9830.24</v>
      </c>
      <c r="J581" s="13">
        <v>9363.7800000000007</v>
      </c>
      <c r="K581" s="13">
        <v>9512.43</v>
      </c>
      <c r="L581" s="13">
        <v>9510.0499999999993</v>
      </c>
      <c r="M581" s="13">
        <v>9358.35</v>
      </c>
      <c r="N581" s="99">
        <f>IF((M582=""),"",MAX(E583:M583))</f>
        <v>546.59999999999854</v>
      </c>
      <c r="O581" s="99">
        <f>IF(M582="","",MIN(E583:M583))</f>
        <v>511.12000000000262</v>
      </c>
      <c r="P581" s="99">
        <f>IF((M583=""),"",AVERAGE(E583:M583))</f>
        <v>530.23555555555583</v>
      </c>
      <c r="Q581" s="99">
        <f>IF((M582=""),"",STDEV(E583:M583))</f>
        <v>11.658442339256943</v>
      </c>
      <c r="R581" s="99">
        <f>IF((M582=""),"",(N581-O581)/(N581+O581)*100)</f>
        <v>3.3543849033766864</v>
      </c>
      <c r="S581" s="101" t="str">
        <f>IF(M582="","",IF(R581&lt;6.3,IF(P581&gt;490,IF(P581&lt;590,"Pass","Fail"),"Fail"),"Fail"))</f>
        <v>Pass</v>
      </c>
      <c r="T581" s="241">
        <v>1159</v>
      </c>
      <c r="U581" s="263"/>
      <c r="V581" s="272"/>
      <c r="W581" s="138">
        <v>490</v>
      </c>
      <c r="X581" s="135">
        <v>590</v>
      </c>
      <c r="Y581" s="135">
        <v>430</v>
      </c>
      <c r="Z581" s="135">
        <v>590</v>
      </c>
      <c r="AA581" s="137">
        <v>6.3</v>
      </c>
      <c r="AB581" s="148">
        <v>6.3</v>
      </c>
    </row>
    <row r="582" spans="1:28" ht="16.5" customHeight="1">
      <c r="A582"/>
      <c r="B582" s="93"/>
      <c r="C582" s="162"/>
      <c r="D582" s="90" t="s">
        <v>100</v>
      </c>
      <c r="E582" s="13">
        <v>9509.2900000000009</v>
      </c>
      <c r="F582" s="13">
        <v>9270.82</v>
      </c>
      <c r="G582" s="13">
        <v>9231.7999999999993</v>
      </c>
      <c r="H582" s="13">
        <v>9306.15</v>
      </c>
      <c r="I582" s="13">
        <v>9557.1</v>
      </c>
      <c r="J582" s="13">
        <v>9096.31</v>
      </c>
      <c r="K582" s="13">
        <v>9250.25</v>
      </c>
      <c r="L582" s="13">
        <v>9249.57</v>
      </c>
      <c r="M582" s="13">
        <v>9090.85</v>
      </c>
      <c r="N582" s="99"/>
      <c r="O582" s="99"/>
      <c r="P582" s="99"/>
      <c r="Q582" s="99"/>
      <c r="R582" s="100"/>
      <c r="S582" s="101"/>
      <c r="T582" s="241"/>
      <c r="U582" s="234"/>
      <c r="V582" s="238"/>
      <c r="W582" s="138"/>
      <c r="X582" s="135"/>
      <c r="Y582" s="135"/>
      <c r="Z582" s="135"/>
      <c r="AA582" s="135"/>
      <c r="AB582" s="139"/>
    </row>
    <row r="583" spans="1:28" ht="26.25" customHeight="1" thickBot="1">
      <c r="A583"/>
      <c r="B583" s="93"/>
      <c r="C583" s="162"/>
      <c r="D583" s="90" t="s">
        <v>120</v>
      </c>
      <c r="E583" s="29">
        <f t="shared" ref="E583:M583" si="187">IF(((E581="")*AND(E582="")),"",(E581-E582)*2)</f>
        <v>546.59999999999854</v>
      </c>
      <c r="F583" s="29">
        <f t="shared" si="187"/>
        <v>525.34000000000015</v>
      </c>
      <c r="G583" s="29">
        <f t="shared" si="187"/>
        <v>511.12000000000262</v>
      </c>
      <c r="H583" s="29">
        <f t="shared" si="187"/>
        <v>527.52000000000044</v>
      </c>
      <c r="I583" s="29">
        <f t="shared" si="187"/>
        <v>546.27999999999884</v>
      </c>
      <c r="J583" s="29">
        <f t="shared" si="187"/>
        <v>534.94000000000233</v>
      </c>
      <c r="K583" s="29">
        <f t="shared" si="187"/>
        <v>524.36000000000058</v>
      </c>
      <c r="L583" s="29">
        <f t="shared" si="187"/>
        <v>520.95999999999913</v>
      </c>
      <c r="M583" s="29">
        <f t="shared" si="187"/>
        <v>535</v>
      </c>
      <c r="N583" s="102"/>
      <c r="O583" s="102"/>
      <c r="P583" s="102"/>
      <c r="Q583" s="102"/>
      <c r="R583" s="103"/>
      <c r="S583" s="104"/>
      <c r="T583" s="282"/>
      <c r="U583" s="281"/>
      <c r="V583" s="285"/>
      <c r="W583" s="140"/>
      <c r="X583" s="141"/>
      <c r="Y583" s="141"/>
      <c r="Z583" s="141"/>
      <c r="AA583" s="141"/>
      <c r="AB583" s="142"/>
    </row>
    <row r="584" spans="1:28" ht="12.75" customHeight="1">
      <c r="A584" s="120">
        <v>43034</v>
      </c>
      <c r="B584" s="93" t="s">
        <v>18</v>
      </c>
      <c r="C584" s="162" t="s">
        <v>123</v>
      </c>
      <c r="D584" s="90" t="s">
        <v>99</v>
      </c>
      <c r="E584" s="13">
        <v>10344.629999999999</v>
      </c>
      <c r="F584" s="13">
        <v>10132.9</v>
      </c>
      <c r="G584" s="13">
        <v>10088.870000000001</v>
      </c>
      <c r="H584" s="13">
        <v>10158.25</v>
      </c>
      <c r="I584" s="13">
        <v>10382.219999999999</v>
      </c>
      <c r="J584" s="13">
        <v>9970.58</v>
      </c>
      <c r="K584" s="13">
        <v>10108.83</v>
      </c>
      <c r="L584" s="13">
        <v>10114.35</v>
      </c>
      <c r="M584" s="13">
        <v>9863.1200000000008</v>
      </c>
      <c r="N584" s="94">
        <f>IF((M585=""),"",MAX(E586:M586))</f>
        <v>296.47999999999956</v>
      </c>
      <c r="O584" s="94">
        <f>IF(M585="","",MIN(E586:M586))</f>
        <v>255.2400000000016</v>
      </c>
      <c r="P584" s="94">
        <f>IF((M586=""),"",AVERAGE(E586:M586))</f>
        <v>273.94888888888897</v>
      </c>
      <c r="Q584" s="94">
        <f>IF((M585=""),"",STDEV(E586:M586))</f>
        <v>14.752752662168353</v>
      </c>
      <c r="R584" s="94">
        <f>IF((M585=""),"",(N584-O584)/(N584+O584)*100)</f>
        <v>7.4748060610450722</v>
      </c>
      <c r="S584" s="96" t="str">
        <f>IF(M585="","",IF(R584&lt;15,IF(P584&gt;155,IF(P584&lt;315,"Pass","Fail"),"Fail"),"Fail"))</f>
        <v>Pass</v>
      </c>
      <c r="T584" s="237">
        <v>1159</v>
      </c>
      <c r="U584" s="237"/>
      <c r="V584" s="301"/>
      <c r="W584" s="143">
        <v>222</v>
      </c>
      <c r="X584" s="136">
        <v>340</v>
      </c>
      <c r="Y584" s="136">
        <v>155</v>
      </c>
      <c r="Z584" s="136">
        <v>315</v>
      </c>
      <c r="AA584" s="148">
        <v>15</v>
      </c>
      <c r="AB584" s="154">
        <v>15</v>
      </c>
    </row>
    <row r="585" spans="1:28" ht="15.75" customHeight="1">
      <c r="A585"/>
      <c r="B585" s="93"/>
      <c r="C585" s="162"/>
      <c r="D585" s="90" t="s">
        <v>100</v>
      </c>
      <c r="E585" s="13">
        <v>10201.32</v>
      </c>
      <c r="F585" s="13">
        <v>10000.6</v>
      </c>
      <c r="G585" s="13">
        <v>9961.25</v>
      </c>
      <c r="H585" s="13">
        <v>10023.35</v>
      </c>
      <c r="I585" s="13">
        <v>10237.82</v>
      </c>
      <c r="J585" s="13">
        <v>9822.34</v>
      </c>
      <c r="K585" s="13">
        <v>9977.73</v>
      </c>
      <c r="L585" s="13">
        <v>9984.39</v>
      </c>
      <c r="M585" s="13">
        <v>9722.18</v>
      </c>
      <c r="N585" s="99"/>
      <c r="O585" s="99"/>
      <c r="P585" s="99"/>
      <c r="Q585" s="99"/>
      <c r="R585" s="100"/>
      <c r="S585" s="101"/>
      <c r="T585" s="241"/>
      <c r="U585" s="234"/>
      <c r="V585" s="238"/>
      <c r="W585" s="138"/>
      <c r="X585" s="135"/>
      <c r="Y585" s="135"/>
      <c r="Z585" s="135"/>
      <c r="AA585" s="135"/>
      <c r="AB585" s="139"/>
    </row>
    <row r="586" spans="1:28" s="180" customFormat="1" ht="26.25" customHeight="1" thickBot="1">
      <c r="A586"/>
      <c r="B586" s="105"/>
      <c r="C586" s="163"/>
      <c r="D586" s="106" t="s">
        <v>120</v>
      </c>
      <c r="E586" s="107">
        <f t="shared" ref="E586:M586" si="188">IF(((E584="")*AND(E585="")),"",(E584-E585)*2)</f>
        <v>286.61999999999898</v>
      </c>
      <c r="F586" s="107">
        <f t="shared" si="188"/>
        <v>264.59999999999854</v>
      </c>
      <c r="G586" s="107">
        <f t="shared" si="188"/>
        <v>255.2400000000016</v>
      </c>
      <c r="H586" s="107">
        <f t="shared" si="188"/>
        <v>269.79999999999927</v>
      </c>
      <c r="I586" s="107">
        <f t="shared" si="188"/>
        <v>288.79999999999927</v>
      </c>
      <c r="J586" s="107">
        <f t="shared" si="188"/>
        <v>296.47999999999956</v>
      </c>
      <c r="K586" s="107">
        <f t="shared" si="188"/>
        <v>262.20000000000073</v>
      </c>
      <c r="L586" s="107">
        <f t="shared" si="188"/>
        <v>259.92000000000189</v>
      </c>
      <c r="M586" s="107">
        <f t="shared" si="188"/>
        <v>281.88000000000102</v>
      </c>
      <c r="N586" s="108"/>
      <c r="O586" s="108"/>
      <c r="P586" s="108"/>
      <c r="Q586" s="108"/>
      <c r="R586" s="109"/>
      <c r="S586" s="110"/>
      <c r="T586" s="284"/>
      <c r="U586" s="283"/>
      <c r="V586" s="286"/>
      <c r="W586" s="155"/>
      <c r="X586" s="156"/>
      <c r="Y586" s="156"/>
      <c r="Z586" s="156"/>
      <c r="AA586" s="156"/>
      <c r="AB586" s="157"/>
    </row>
    <row r="587" spans="1:28" ht="12.75" customHeight="1">
      <c r="A587" s="122">
        <v>43038</v>
      </c>
      <c r="B587" s="121" t="s">
        <v>18</v>
      </c>
      <c r="C587" s="161" t="s">
        <v>119</v>
      </c>
      <c r="D587" s="91" t="s">
        <v>99</v>
      </c>
      <c r="E587" s="13">
        <v>2017.74</v>
      </c>
      <c r="F587" s="13">
        <v>2029.04</v>
      </c>
      <c r="G587" s="13">
        <v>2034.94</v>
      </c>
      <c r="H587" s="13">
        <v>2044.8</v>
      </c>
      <c r="I587" s="13">
        <v>2077.5500000000002</v>
      </c>
      <c r="J587" s="13">
        <v>2077.5500000000002</v>
      </c>
      <c r="K587" s="13">
        <v>2043.82</v>
      </c>
      <c r="L587" s="13">
        <v>2031.65</v>
      </c>
      <c r="M587" s="13">
        <v>2028.98</v>
      </c>
      <c r="N587" s="94">
        <f>IF((M588=""),"",MAX(E589:M589))</f>
        <v>767.26000000000022</v>
      </c>
      <c r="O587" s="94">
        <f>IF(M588="","",MIN(E589:M589))</f>
        <v>659.70000000000027</v>
      </c>
      <c r="P587" s="94">
        <f>IF((M589=""),"",AVERAGE(E589:M589))</f>
        <v>712.10444444444454</v>
      </c>
      <c r="Q587" s="94">
        <f>IF((M588=""),"",STDEV(E589:M589))</f>
        <v>40.781240512984787</v>
      </c>
      <c r="R587" s="95">
        <f>IF((M588=""),"",(N587-O587)/(N587+O587)*100)</f>
        <v>7.5377025284520878</v>
      </c>
      <c r="S587" s="96" t="str">
        <f>IF(M588="","",IF(R587&lt;10,IF(P587&gt;645,IF(P587&lt;790,"Pass","Fail"),"Fail"),"Fail"))</f>
        <v>Pass</v>
      </c>
      <c r="T587" s="237">
        <v>1428</v>
      </c>
      <c r="U587" s="235"/>
      <c r="V587" s="300"/>
      <c r="W587" s="147">
        <v>645</v>
      </c>
      <c r="X587" s="88">
        <v>790</v>
      </c>
      <c r="Y587" s="88">
        <v>670</v>
      </c>
      <c r="Z587" s="88">
        <v>830</v>
      </c>
      <c r="AA587" s="88">
        <v>8.6999999999999993</v>
      </c>
      <c r="AB587" s="148">
        <v>10</v>
      </c>
    </row>
    <row r="588" spans="1:28" ht="15.75" customHeight="1">
      <c r="A588"/>
      <c r="B588" s="93"/>
      <c r="C588" s="162"/>
      <c r="D588" s="90" t="s">
        <v>100</v>
      </c>
      <c r="E588" s="13">
        <v>1641.55</v>
      </c>
      <c r="F588" s="13">
        <v>1687.64</v>
      </c>
      <c r="G588" s="13">
        <v>1705.09</v>
      </c>
      <c r="H588" s="13">
        <v>1703.57</v>
      </c>
      <c r="I588" s="13">
        <v>1705.27</v>
      </c>
      <c r="J588" s="13">
        <v>1693.92</v>
      </c>
      <c r="K588" s="13">
        <v>1704.85</v>
      </c>
      <c r="L588" s="13">
        <v>1686.11</v>
      </c>
      <c r="M588" s="13">
        <v>1653.6</v>
      </c>
      <c r="N588" s="99"/>
      <c r="O588" s="99"/>
      <c r="P588" s="99"/>
      <c r="Q588" s="99"/>
      <c r="R588" s="100"/>
      <c r="S588" s="101"/>
      <c r="T588" s="241"/>
      <c r="U588" s="234"/>
      <c r="V588" s="238"/>
      <c r="W588" s="138"/>
      <c r="X588" s="135"/>
      <c r="Y588" s="135"/>
      <c r="Z588" s="135"/>
      <c r="AA588" s="135"/>
      <c r="AB588" s="139"/>
    </row>
    <row r="589" spans="1:28" ht="25.5" customHeight="1">
      <c r="A589"/>
      <c r="B589" s="93"/>
      <c r="C589" s="162"/>
      <c r="D589" s="90" t="s">
        <v>120</v>
      </c>
      <c r="E589" s="29">
        <f t="shared" ref="E589:M589" si="189">IF(((E587="")*AND(E588="")),"",(E587-E588)*2)</f>
        <v>752.38000000000011</v>
      </c>
      <c r="F589" s="29">
        <f t="shared" si="189"/>
        <v>682.79999999999973</v>
      </c>
      <c r="G589" s="29">
        <f t="shared" si="189"/>
        <v>659.70000000000027</v>
      </c>
      <c r="H589" s="29">
        <f t="shared" si="189"/>
        <v>682.46</v>
      </c>
      <c r="I589" s="29">
        <f t="shared" si="189"/>
        <v>744.5600000000004</v>
      </c>
      <c r="J589" s="29">
        <f t="shared" si="189"/>
        <v>767.26000000000022</v>
      </c>
      <c r="K589" s="29">
        <f t="shared" si="189"/>
        <v>677.94</v>
      </c>
      <c r="L589" s="29">
        <f t="shared" si="189"/>
        <v>691.08000000000038</v>
      </c>
      <c r="M589" s="29">
        <f t="shared" si="189"/>
        <v>750.76000000000022</v>
      </c>
      <c r="N589" s="102"/>
      <c r="O589" s="102"/>
      <c r="P589" s="102"/>
      <c r="Q589" s="102"/>
      <c r="R589" s="103"/>
      <c r="S589" s="104"/>
      <c r="T589" s="282"/>
      <c r="U589" s="281"/>
      <c r="V589" s="285"/>
      <c r="W589" s="140"/>
      <c r="X589" s="141"/>
      <c r="Y589" s="141"/>
      <c r="Z589" s="141"/>
      <c r="AA589" s="141"/>
      <c r="AB589" s="142"/>
    </row>
    <row r="590" spans="1:28">
      <c r="A590" s="122">
        <v>43038</v>
      </c>
      <c r="B590" s="93" t="s">
        <v>18</v>
      </c>
      <c r="C590" s="162" t="s">
        <v>121</v>
      </c>
      <c r="D590" s="90" t="s">
        <v>99</v>
      </c>
      <c r="E590" s="13">
        <v>1826</v>
      </c>
      <c r="F590" s="13">
        <v>1894.05</v>
      </c>
      <c r="G590" s="13">
        <v>1922.35</v>
      </c>
      <c r="H590" s="13">
        <v>1908.23</v>
      </c>
      <c r="I590" s="13">
        <v>1897.39</v>
      </c>
      <c r="J590" s="13">
        <v>1868.01</v>
      </c>
      <c r="K590" s="13">
        <v>1907.49</v>
      </c>
      <c r="L590" s="13">
        <v>1894.06</v>
      </c>
      <c r="M590" s="13">
        <v>1850.27</v>
      </c>
      <c r="N590" s="94">
        <f>IF((M591=""),"",MAX(E592:M592))</f>
        <v>977.2800000000002</v>
      </c>
      <c r="O590" s="94">
        <f>IF(M591="","",MIN(E592:M592))</f>
        <v>794.04</v>
      </c>
      <c r="P590" s="94">
        <f>IF((M592=""),"",AVERAGE(E592:M592))</f>
        <v>890.64222222222224</v>
      </c>
      <c r="Q590" s="94">
        <f>IF((M591=""),"",STDEV(E592:M592))</f>
        <v>71.186842495257849</v>
      </c>
      <c r="R590" s="94">
        <f>IF((M591=""),"",(N590-O590)/(N590+O590)*100)</f>
        <v>10.344827586206909</v>
      </c>
      <c r="S590" s="96" t="str">
        <f>IF(M591="","",IF(R590&lt;15,IF(P590&gt;850,IF(P590&lt;970,"Pass","Fail"),"Fail"),"Fail"))</f>
        <v>Pass</v>
      </c>
      <c r="T590" s="237">
        <v>1428</v>
      </c>
      <c r="U590" s="254"/>
      <c r="V590" s="295"/>
      <c r="W590" s="153">
        <v>850</v>
      </c>
      <c r="X590" s="153">
        <v>970</v>
      </c>
      <c r="Y590" s="153">
        <v>710</v>
      </c>
      <c r="Z590" s="153">
        <v>910</v>
      </c>
      <c r="AA590" s="153">
        <v>14.5</v>
      </c>
      <c r="AB590" s="154">
        <v>17</v>
      </c>
    </row>
    <row r="591" spans="1:28" ht="16.5" customHeight="1">
      <c r="A591"/>
      <c r="B591" s="93"/>
      <c r="C591" s="162"/>
      <c r="D591" s="90" t="s">
        <v>100</v>
      </c>
      <c r="E591" s="13">
        <v>1341.88</v>
      </c>
      <c r="F591" s="13">
        <v>1475.08</v>
      </c>
      <c r="G591" s="13">
        <v>1525.33</v>
      </c>
      <c r="H591" s="13">
        <v>1484.74</v>
      </c>
      <c r="I591" s="13">
        <v>1421.09</v>
      </c>
      <c r="J591" s="13">
        <v>1379.37</v>
      </c>
      <c r="K591" s="13">
        <v>1487.89</v>
      </c>
      <c r="L591" s="13">
        <v>1472.35</v>
      </c>
      <c r="M591" s="13">
        <v>1372.23</v>
      </c>
      <c r="N591" s="99"/>
      <c r="O591" s="99"/>
      <c r="P591" s="99"/>
      <c r="Q591" s="99"/>
      <c r="R591" s="100"/>
      <c r="S591" s="101"/>
      <c r="T591" s="241"/>
      <c r="U591" s="234"/>
      <c r="V591" s="238"/>
      <c r="W591" s="138"/>
      <c r="X591" s="135"/>
      <c r="Y591" s="135"/>
      <c r="Z591" s="135"/>
      <c r="AA591" s="135"/>
      <c r="AB591" s="139"/>
    </row>
    <row r="592" spans="1:28" ht="26.25" customHeight="1" thickBot="1">
      <c r="A592"/>
      <c r="B592" s="105"/>
      <c r="C592" s="163"/>
      <c r="D592" s="127" t="s">
        <v>120</v>
      </c>
      <c r="E592" s="107">
        <f t="shared" ref="E592:M592" si="190">IF(((E590="")*AND(E591="")),"",(E590-E591)*2)</f>
        <v>968.23999999999978</v>
      </c>
      <c r="F592" s="107">
        <f t="shared" si="190"/>
        <v>837.94</v>
      </c>
      <c r="G592" s="107">
        <f t="shared" si="190"/>
        <v>794.04</v>
      </c>
      <c r="H592" s="107">
        <f t="shared" si="190"/>
        <v>846.98</v>
      </c>
      <c r="I592" s="107">
        <f t="shared" si="190"/>
        <v>952.60000000000036</v>
      </c>
      <c r="J592" s="107">
        <f t="shared" si="190"/>
        <v>977.2800000000002</v>
      </c>
      <c r="K592" s="107">
        <f t="shared" si="190"/>
        <v>839.19999999999982</v>
      </c>
      <c r="L592" s="107">
        <f t="shared" si="190"/>
        <v>843.42000000000007</v>
      </c>
      <c r="M592" s="107">
        <f t="shared" si="190"/>
        <v>956.07999999999993</v>
      </c>
      <c r="N592" s="108"/>
      <c r="O592" s="108"/>
      <c r="P592" s="108"/>
      <c r="Q592" s="108"/>
      <c r="R592" s="109"/>
      <c r="S592" s="110"/>
      <c r="T592" s="284"/>
      <c r="U592" s="283"/>
      <c r="V592" s="286"/>
      <c r="W592" s="140"/>
      <c r="X592" s="141"/>
      <c r="Y592" s="141"/>
      <c r="Z592" s="141"/>
      <c r="AA592" s="141"/>
      <c r="AB592" s="142"/>
    </row>
    <row r="593" spans="1:28" ht="12.75" customHeight="1">
      <c r="A593" s="120">
        <v>43038</v>
      </c>
      <c r="B593" s="111" t="s">
        <v>18</v>
      </c>
      <c r="C593" s="164" t="s">
        <v>122</v>
      </c>
      <c r="D593" s="112" t="s">
        <v>99</v>
      </c>
      <c r="E593" s="13">
        <v>9513.9500000000007</v>
      </c>
      <c r="F593" s="13">
        <v>9281.5</v>
      </c>
      <c r="G593" s="13">
        <v>9239.0499999999993</v>
      </c>
      <c r="H593" s="13">
        <v>9312.23</v>
      </c>
      <c r="I593" s="13">
        <v>9568.6200000000008</v>
      </c>
      <c r="J593" s="13">
        <v>9107.2099999999991</v>
      </c>
      <c r="K593" s="13">
        <v>9261.24</v>
      </c>
      <c r="L593" s="13">
        <v>9260.8799999999992</v>
      </c>
      <c r="M593" s="13">
        <v>9100.86</v>
      </c>
      <c r="N593" s="113">
        <f>IF((M594=""),"",MAX(E595:M595))</f>
        <v>549.7599999999984</v>
      </c>
      <c r="O593" s="113">
        <f>IF(M594="","",MIN(E595:M595))</f>
        <v>509.95999999999913</v>
      </c>
      <c r="P593" s="113">
        <f>IF((M595=""),"",AVERAGE(E595:M595))</f>
        <v>526.82444444444388</v>
      </c>
      <c r="Q593" s="113">
        <f>IF((M594=""),"",STDEV(E595:M595))</f>
        <v>12.530158729157687</v>
      </c>
      <c r="R593" s="113">
        <f>IF((M594=""),"",(N593-O593)/(N593+O593)*100)</f>
        <v>3.7557090552220744</v>
      </c>
      <c r="S593" s="115" t="str">
        <f>IF(M594="","",IF(R593&lt;6.3,IF(P593&gt;490,IF(P593&lt;590,"Pass","Fail"),"Fail"),"Fail"))</f>
        <v>Pass</v>
      </c>
      <c r="T593" s="242">
        <v>1428</v>
      </c>
      <c r="U593" s="264"/>
      <c r="V593" s="303"/>
      <c r="W593" s="138">
        <v>490</v>
      </c>
      <c r="X593" s="135">
        <v>590</v>
      </c>
      <c r="Y593" s="135">
        <v>430</v>
      </c>
      <c r="Z593" s="135">
        <v>590</v>
      </c>
      <c r="AA593" s="137">
        <v>6.3</v>
      </c>
      <c r="AB593" s="148">
        <v>6.3</v>
      </c>
    </row>
    <row r="594" spans="1:28" ht="15.75" customHeight="1">
      <c r="A594"/>
      <c r="B594" s="93"/>
      <c r="C594" s="162"/>
      <c r="D594" s="90" t="s">
        <v>100</v>
      </c>
      <c r="E594" s="13">
        <v>9248.5400000000009</v>
      </c>
      <c r="F594" s="13">
        <v>9013.84</v>
      </c>
      <c r="G594" s="13">
        <v>8984.07</v>
      </c>
      <c r="H594" s="13">
        <v>9056.5400000000009</v>
      </c>
      <c r="I594" s="13">
        <v>9301</v>
      </c>
      <c r="J594" s="13">
        <v>8832.33</v>
      </c>
      <c r="K594" s="13">
        <v>8999.65</v>
      </c>
      <c r="L594" s="13">
        <v>8998.76</v>
      </c>
      <c r="M594" s="13">
        <v>8840.1</v>
      </c>
      <c r="N594" s="99"/>
      <c r="O594" s="99"/>
      <c r="P594" s="99"/>
      <c r="Q594" s="99"/>
      <c r="R594" s="100"/>
      <c r="S594" s="101"/>
      <c r="T594" s="241"/>
      <c r="U594" s="234"/>
      <c r="V594" s="238"/>
      <c r="W594" s="138"/>
      <c r="X594" s="135"/>
      <c r="Y594" s="135"/>
      <c r="Z594" s="135"/>
      <c r="AA594" s="135"/>
      <c r="AB594" s="139"/>
    </row>
    <row r="595" spans="1:28" ht="25.5" customHeight="1">
      <c r="A595"/>
      <c r="B595" s="93"/>
      <c r="C595" s="162"/>
      <c r="D595" s="90" t="s">
        <v>120</v>
      </c>
      <c r="E595" s="29">
        <f t="shared" ref="E595:M595" si="191">IF(((E593="")*AND(E594="")),"",(E593-E594)*2)</f>
        <v>530.81999999999971</v>
      </c>
      <c r="F595" s="29">
        <f t="shared" si="191"/>
        <v>535.31999999999971</v>
      </c>
      <c r="G595" s="29">
        <f t="shared" si="191"/>
        <v>509.95999999999913</v>
      </c>
      <c r="H595" s="29">
        <f t="shared" si="191"/>
        <v>511.37999999999738</v>
      </c>
      <c r="I595" s="29">
        <f t="shared" si="191"/>
        <v>535.2400000000016</v>
      </c>
      <c r="J595" s="29">
        <f t="shared" si="191"/>
        <v>549.7599999999984</v>
      </c>
      <c r="K595" s="29">
        <f t="shared" si="191"/>
        <v>523.18000000000029</v>
      </c>
      <c r="L595" s="29">
        <f t="shared" si="191"/>
        <v>524.23999999999796</v>
      </c>
      <c r="M595" s="29">
        <f t="shared" si="191"/>
        <v>521.52000000000044</v>
      </c>
      <c r="N595" s="102"/>
      <c r="O595" s="102"/>
      <c r="P595" s="102"/>
      <c r="Q595" s="102"/>
      <c r="R595" s="103"/>
      <c r="S595" s="104"/>
      <c r="T595" s="282"/>
      <c r="U595" s="281"/>
      <c r="V595" s="285"/>
      <c r="W595" s="140"/>
      <c r="X595" s="141"/>
      <c r="Y595" s="141"/>
      <c r="Z595" s="141"/>
      <c r="AA595" s="141"/>
      <c r="AB595" s="142"/>
    </row>
    <row r="596" spans="1:28" ht="12.75" customHeight="1">
      <c r="A596" s="122">
        <v>43038</v>
      </c>
      <c r="B596" s="93" t="s">
        <v>18</v>
      </c>
      <c r="C596" s="162" t="s">
        <v>123</v>
      </c>
      <c r="D596" s="90" t="s">
        <v>99</v>
      </c>
      <c r="E596" s="13">
        <v>10213.950000000001</v>
      </c>
      <c r="F596" s="13">
        <v>10008.790000000001</v>
      </c>
      <c r="G596" s="13">
        <v>9975.09</v>
      </c>
      <c r="H596" s="13">
        <v>10029.81</v>
      </c>
      <c r="I596" s="13">
        <v>10257</v>
      </c>
      <c r="J596" s="13">
        <v>9836.25</v>
      </c>
      <c r="K596" s="13">
        <v>9990.26</v>
      </c>
      <c r="L596" s="13">
        <v>9992.68</v>
      </c>
      <c r="M596" s="13">
        <v>9726.17</v>
      </c>
      <c r="N596" s="94">
        <f>IF((M597=""),"",MAX(E598:M598))</f>
        <v>305.08000000000175</v>
      </c>
      <c r="O596" s="94">
        <f>IF(M597="","",MIN(E598:M598))</f>
        <v>255.32000000000335</v>
      </c>
      <c r="P596" s="94">
        <f>IF((M598=""),"",AVERAGE(E598:M598))</f>
        <v>279.57555555555638</v>
      </c>
      <c r="Q596" s="94">
        <f>IF((M597=""),"",STDEV(E598:M598))</f>
        <v>17.883500154549928</v>
      </c>
      <c r="R596" s="94">
        <f>IF((M597=""),"",(N596-O596)/(N596+O596)*100)</f>
        <v>8.8793718772301826</v>
      </c>
      <c r="S596" s="96" t="str">
        <f>IF(M597="","",IF(R596&lt;15,IF(P596&gt;155,IF(P596&lt;315,"Pass","Fail"),"Fail"),"Fail"))</f>
        <v>Pass</v>
      </c>
      <c r="T596" s="237">
        <v>1428</v>
      </c>
      <c r="U596" s="237"/>
      <c r="V596" s="301"/>
      <c r="W596" s="143">
        <v>222</v>
      </c>
      <c r="X596" s="136">
        <v>340</v>
      </c>
      <c r="Y596" s="136">
        <v>155</v>
      </c>
      <c r="Z596" s="136">
        <v>315</v>
      </c>
      <c r="AA596" s="148">
        <v>15</v>
      </c>
      <c r="AB596" s="154">
        <v>15</v>
      </c>
    </row>
    <row r="597" spans="1:28" ht="15.75" customHeight="1">
      <c r="A597"/>
      <c r="B597" s="93"/>
      <c r="C597" s="162"/>
      <c r="D597" s="90" t="s">
        <v>100</v>
      </c>
      <c r="E597" s="13">
        <v>10067.540000000001</v>
      </c>
      <c r="F597" s="13">
        <v>9881.1299999999992</v>
      </c>
      <c r="G597" s="13">
        <v>9843.18</v>
      </c>
      <c r="H597" s="13">
        <v>9898.08</v>
      </c>
      <c r="I597" s="13">
        <v>10104.459999999999</v>
      </c>
      <c r="J597" s="13">
        <v>9686.06</v>
      </c>
      <c r="K597" s="13">
        <v>9853.4500000000007</v>
      </c>
      <c r="L597" s="13">
        <v>9856.7999999999993</v>
      </c>
      <c r="M597" s="13">
        <v>9581.2099999999991</v>
      </c>
      <c r="N597" s="99"/>
      <c r="O597" s="99"/>
      <c r="P597" s="99"/>
      <c r="Q597" s="99"/>
      <c r="R597" s="100"/>
      <c r="S597" s="101"/>
      <c r="T597" s="241"/>
      <c r="U597" s="234"/>
      <c r="V597" s="238"/>
      <c r="W597" s="138"/>
      <c r="X597" s="135"/>
      <c r="Y597" s="135"/>
      <c r="Z597" s="135"/>
      <c r="AA597" s="135"/>
      <c r="AB597" s="139"/>
    </row>
    <row r="598" spans="1:28" ht="26.25" customHeight="1" thickBot="1">
      <c r="A598"/>
      <c r="B598" s="93"/>
      <c r="C598" s="162"/>
      <c r="D598" s="90" t="s">
        <v>120</v>
      </c>
      <c r="E598" s="29">
        <f t="shared" ref="E598:M598" si="192">IF(((E596="")*AND(E597="")),"",(E596-E597)*2)</f>
        <v>292.81999999999971</v>
      </c>
      <c r="F598" s="29">
        <f t="shared" si="192"/>
        <v>255.32000000000335</v>
      </c>
      <c r="G598" s="29">
        <f t="shared" si="192"/>
        <v>263.81999999999971</v>
      </c>
      <c r="H598" s="29">
        <f t="shared" si="192"/>
        <v>263.45999999999913</v>
      </c>
      <c r="I598" s="29">
        <f t="shared" si="192"/>
        <v>305.08000000000175</v>
      </c>
      <c r="J598" s="29">
        <f t="shared" si="192"/>
        <v>300.38000000000102</v>
      </c>
      <c r="K598" s="29">
        <f t="shared" si="192"/>
        <v>273.61999999999898</v>
      </c>
      <c r="L598" s="29">
        <f t="shared" si="192"/>
        <v>271.76000000000204</v>
      </c>
      <c r="M598" s="29">
        <f t="shared" si="192"/>
        <v>289.92000000000189</v>
      </c>
      <c r="N598" s="102"/>
      <c r="O598" s="102"/>
      <c r="P598" s="102"/>
      <c r="Q598" s="102"/>
      <c r="R598" s="103"/>
      <c r="S598" s="104"/>
      <c r="T598" s="282"/>
      <c r="U598" s="281"/>
      <c r="V598" s="285"/>
      <c r="W598" s="155"/>
      <c r="X598" s="156"/>
      <c r="Y598" s="156"/>
      <c r="Z598" s="156"/>
      <c r="AA598" s="156"/>
      <c r="AB598" s="157"/>
    </row>
    <row r="599" spans="1:28" ht="12.75" customHeight="1">
      <c r="A599" s="122">
        <v>43041</v>
      </c>
      <c r="B599" s="121" t="s">
        <v>18</v>
      </c>
      <c r="C599" s="161" t="s">
        <v>119</v>
      </c>
      <c r="D599" s="91" t="s">
        <v>99</v>
      </c>
      <c r="E599" s="13">
        <v>2811.32</v>
      </c>
      <c r="F599" s="13">
        <v>2746.79</v>
      </c>
      <c r="G599" s="13">
        <v>2732.16</v>
      </c>
      <c r="H599" s="13">
        <v>2767.08</v>
      </c>
      <c r="I599" s="13">
        <v>2865.57</v>
      </c>
      <c r="J599" s="13">
        <v>2853.45</v>
      </c>
      <c r="K599" s="13">
        <v>2763.22</v>
      </c>
      <c r="L599" s="13">
        <v>2747.65</v>
      </c>
      <c r="M599" s="13">
        <v>2813.07</v>
      </c>
      <c r="N599" s="94">
        <f>IF((M600=""),"",MAX(E601:M601))</f>
        <v>771.81999999999971</v>
      </c>
      <c r="O599" s="94">
        <f>IF(M600="","",MIN(E601:M601))</f>
        <v>676</v>
      </c>
      <c r="P599" s="94">
        <f>IF((M601=""),"",AVERAGE(E601:M601))</f>
        <v>725.28666666666675</v>
      </c>
      <c r="Q599" s="94">
        <f>IF((M600=""),"",STDEV(E601:M601))</f>
        <v>38.206027011455085</v>
      </c>
      <c r="R599" s="95">
        <f>IF((M600=""),"",(N599-O599)/(N599+O599)*100)</f>
        <v>6.6182260225718474</v>
      </c>
      <c r="S599" s="96" t="str">
        <f>IF(M600="","",IF(R599&lt;10,IF(P599&gt;645,IF(P599&lt;790,"Pass","Fail"),"Fail"),"Fail"))</f>
        <v>Pass</v>
      </c>
      <c r="T599" s="237">
        <v>1428</v>
      </c>
      <c r="U599" s="235"/>
      <c r="V599" s="300"/>
      <c r="W599" s="147">
        <v>645</v>
      </c>
      <c r="X599" s="88">
        <v>790</v>
      </c>
      <c r="Y599" s="88">
        <v>670</v>
      </c>
      <c r="Z599" s="88">
        <v>830</v>
      </c>
      <c r="AA599" s="88">
        <v>8.6999999999999993</v>
      </c>
      <c r="AB599" s="148">
        <v>10</v>
      </c>
    </row>
    <row r="600" spans="1:28" ht="15.75" customHeight="1">
      <c r="A600"/>
      <c r="B600" s="93"/>
      <c r="C600" s="162"/>
      <c r="D600" s="90" t="s">
        <v>100</v>
      </c>
      <c r="E600" s="13">
        <v>2429.69</v>
      </c>
      <c r="F600" s="13">
        <v>2398.87</v>
      </c>
      <c r="G600" s="13">
        <v>2394.16</v>
      </c>
      <c r="H600" s="13">
        <v>2417</v>
      </c>
      <c r="I600" s="13">
        <v>2482.23</v>
      </c>
      <c r="J600" s="13">
        <v>2467.54</v>
      </c>
      <c r="K600" s="13">
        <v>2412.88</v>
      </c>
      <c r="L600" s="13">
        <v>2399.4499999999998</v>
      </c>
      <c r="M600" s="13">
        <v>2434.6999999999998</v>
      </c>
      <c r="N600" s="99"/>
      <c r="O600" s="99"/>
      <c r="P600" s="99"/>
      <c r="Q600" s="99"/>
      <c r="R600" s="100"/>
      <c r="S600" s="101"/>
      <c r="T600" s="241"/>
      <c r="U600" s="234"/>
      <c r="V600" s="238"/>
      <c r="W600" s="138"/>
      <c r="X600" s="135"/>
      <c r="Y600" s="135"/>
      <c r="Z600" s="135"/>
      <c r="AA600" s="135"/>
      <c r="AB600" s="139"/>
    </row>
    <row r="601" spans="1:28" ht="25.5" customHeight="1">
      <c r="A601"/>
      <c r="B601" s="93"/>
      <c r="C601" s="162"/>
      <c r="D601" s="90" t="s">
        <v>120</v>
      </c>
      <c r="E601" s="29">
        <f t="shared" ref="E601:M601" si="193">IF(((E599="")*AND(E600="")),"",(E599-E600)*2)</f>
        <v>763.26000000000022</v>
      </c>
      <c r="F601" s="29">
        <f t="shared" si="193"/>
        <v>695.84000000000015</v>
      </c>
      <c r="G601" s="29">
        <f t="shared" si="193"/>
        <v>676</v>
      </c>
      <c r="H601" s="29">
        <f t="shared" si="193"/>
        <v>700.15999999999985</v>
      </c>
      <c r="I601" s="29">
        <f t="shared" si="193"/>
        <v>766.68000000000029</v>
      </c>
      <c r="J601" s="29">
        <f t="shared" si="193"/>
        <v>771.81999999999971</v>
      </c>
      <c r="K601" s="29">
        <f t="shared" si="193"/>
        <v>700.67999999999938</v>
      </c>
      <c r="L601" s="29">
        <f t="shared" si="193"/>
        <v>696.40000000000055</v>
      </c>
      <c r="M601" s="29">
        <f t="shared" si="193"/>
        <v>756.74000000000069</v>
      </c>
      <c r="N601" s="102"/>
      <c r="O601" s="102"/>
      <c r="P601" s="102"/>
      <c r="Q601" s="102"/>
      <c r="R601" s="103"/>
      <c r="S601" s="104"/>
      <c r="T601" s="282"/>
      <c r="U601" s="281"/>
      <c r="V601" s="285"/>
      <c r="W601" s="140"/>
      <c r="X601" s="141"/>
      <c r="Y601" s="141"/>
      <c r="Z601" s="141"/>
      <c r="AA601" s="141"/>
      <c r="AB601" s="142"/>
    </row>
    <row r="602" spans="1:28">
      <c r="A602" s="122">
        <v>43041</v>
      </c>
      <c r="B602" s="93" t="s">
        <v>18</v>
      </c>
      <c r="C602" s="162" t="s">
        <v>121</v>
      </c>
      <c r="D602" s="90" t="s">
        <v>99</v>
      </c>
      <c r="E602" s="13">
        <v>2806.09</v>
      </c>
      <c r="F602" s="13">
        <v>2747.85</v>
      </c>
      <c r="G602" s="13">
        <v>2733.46</v>
      </c>
      <c r="H602" s="13">
        <v>2766.88</v>
      </c>
      <c r="I602" s="13">
        <v>2863.41</v>
      </c>
      <c r="J602" s="13">
        <v>2856.65</v>
      </c>
      <c r="K602" s="13">
        <v>2765.29</v>
      </c>
      <c r="L602" s="13">
        <v>2748.94</v>
      </c>
      <c r="M602" s="13">
        <v>2811.26</v>
      </c>
      <c r="N602" s="94">
        <f>IF((M603=""),"",MAX(E604:M604))</f>
        <v>781.32000000000062</v>
      </c>
      <c r="O602" s="94">
        <f>IF(M603="","",MIN(E604:M604))</f>
        <v>683.72000000000025</v>
      </c>
      <c r="P602" s="94">
        <f>IF((M604=""),"",AVERAGE(E604:M604))</f>
        <v>733.07333333333338</v>
      </c>
      <c r="Q602" s="94">
        <f>IF((M603=""),"",STDEV(E604:M604))</f>
        <v>38.527635536066846</v>
      </c>
      <c r="R602" s="94">
        <f>IF((M603=""),"",(N602-O602)/(N602+O602)*100)</f>
        <v>6.6619341451428156</v>
      </c>
      <c r="S602" s="96" t="str">
        <f>IF(M603="","",IF(R602&lt;15,IF(P602&gt;850,IF(P602&lt;970,"Pass","Fail"),"Fail"),"Fail"))</f>
        <v>Fail</v>
      </c>
      <c r="T602" s="237">
        <v>1428</v>
      </c>
      <c r="U602" s="254"/>
      <c r="V602" s="295"/>
      <c r="W602" s="153">
        <v>850</v>
      </c>
      <c r="X602" s="153">
        <v>970</v>
      </c>
      <c r="Y602" s="153">
        <v>710</v>
      </c>
      <c r="Z602" s="153">
        <v>910</v>
      </c>
      <c r="AA602" s="153">
        <v>14.5</v>
      </c>
      <c r="AB602" s="154">
        <v>17</v>
      </c>
    </row>
    <row r="603" spans="1:28" ht="15.75" customHeight="1">
      <c r="A603"/>
      <c r="B603" s="93"/>
      <c r="C603" s="162"/>
      <c r="D603" s="90" t="s">
        <v>100</v>
      </c>
      <c r="E603" s="13">
        <v>2417.79</v>
      </c>
      <c r="F603" s="13">
        <v>2394.73</v>
      </c>
      <c r="G603" s="13">
        <v>2391.6</v>
      </c>
      <c r="H603" s="13">
        <v>2414.44</v>
      </c>
      <c r="I603" s="13">
        <v>2478.4</v>
      </c>
      <c r="J603" s="13">
        <v>2465.9899999999998</v>
      </c>
      <c r="K603" s="13">
        <v>2411.2600000000002</v>
      </c>
      <c r="L603" s="13">
        <v>2396.86</v>
      </c>
      <c r="M603" s="13">
        <v>2429.9299999999998</v>
      </c>
      <c r="N603" s="99"/>
      <c r="O603" s="99"/>
      <c r="P603" s="99"/>
      <c r="Q603" s="99"/>
      <c r="R603" s="100"/>
      <c r="S603" s="101"/>
      <c r="T603" s="241"/>
      <c r="U603" s="234"/>
      <c r="V603" s="238"/>
      <c r="W603" s="138"/>
      <c r="X603" s="135"/>
      <c r="Y603" s="135"/>
      <c r="Z603" s="135"/>
      <c r="AA603" s="135"/>
      <c r="AB603" s="139"/>
    </row>
    <row r="604" spans="1:28" s="179" customFormat="1" ht="25.5" customHeight="1">
      <c r="A604"/>
      <c r="B604" s="93"/>
      <c r="C604" s="162"/>
      <c r="D604" s="30" t="s">
        <v>120</v>
      </c>
      <c r="E604" s="29">
        <f t="shared" ref="E604:M604" si="194">IF(((E602="")*AND(E603="")),"",(E602-E603)*2)</f>
        <v>776.60000000000036</v>
      </c>
      <c r="F604" s="29">
        <f t="shared" si="194"/>
        <v>706.23999999999978</v>
      </c>
      <c r="G604" s="29">
        <f t="shared" si="194"/>
        <v>683.72000000000025</v>
      </c>
      <c r="H604" s="29">
        <f t="shared" si="194"/>
        <v>704.88000000000011</v>
      </c>
      <c r="I604" s="29">
        <f t="shared" si="194"/>
        <v>770.01999999999953</v>
      </c>
      <c r="J604" s="29">
        <f t="shared" si="194"/>
        <v>781.32000000000062</v>
      </c>
      <c r="K604" s="29">
        <f t="shared" si="194"/>
        <v>708.05999999999949</v>
      </c>
      <c r="L604" s="29">
        <f t="shared" si="194"/>
        <v>704.15999999999985</v>
      </c>
      <c r="M604" s="29">
        <f t="shared" si="194"/>
        <v>762.66000000000076</v>
      </c>
      <c r="N604" s="102"/>
      <c r="O604" s="102"/>
      <c r="P604" s="102"/>
      <c r="Q604" s="102"/>
      <c r="R604" s="103"/>
      <c r="S604" s="104"/>
      <c r="T604" s="282"/>
      <c r="U604" s="281"/>
      <c r="V604" s="285"/>
      <c r="W604" s="140"/>
      <c r="X604" s="141"/>
      <c r="Y604" s="141"/>
      <c r="Z604" s="141"/>
      <c r="AA604" s="141"/>
      <c r="AB604" s="142"/>
    </row>
    <row r="605" spans="1:28" ht="12.75" customHeight="1">
      <c r="A605" s="130">
        <v>43041</v>
      </c>
      <c r="B605" s="121" t="s">
        <v>18</v>
      </c>
      <c r="C605" s="161" t="s">
        <v>122</v>
      </c>
      <c r="D605" s="91" t="s">
        <v>99</v>
      </c>
      <c r="E605" s="13">
        <v>9258.66</v>
      </c>
      <c r="F605" s="13">
        <v>9023.02</v>
      </c>
      <c r="G605" s="13">
        <v>8985.9500000000007</v>
      </c>
      <c r="H605" s="13">
        <v>9062.07</v>
      </c>
      <c r="I605" s="13">
        <v>9312.48</v>
      </c>
      <c r="J605" s="13">
        <v>8840.91</v>
      </c>
      <c r="K605" s="13">
        <v>9006.58</v>
      </c>
      <c r="L605" s="13">
        <v>9003.83</v>
      </c>
      <c r="M605" s="13">
        <v>8839.09</v>
      </c>
      <c r="N605" s="99">
        <f>IF((M606=""),"",MAX(E607:M607))</f>
        <v>283.11999999999898</v>
      </c>
      <c r="O605" s="99">
        <f>IF(M606="","",MIN(E607:M607))</f>
        <v>244.4800000000032</v>
      </c>
      <c r="P605" s="99">
        <f>IF((M607=""),"",AVERAGE(E607:M607))</f>
        <v>265.13111111111152</v>
      </c>
      <c r="Q605" s="99">
        <f>IF((M606=""),"",STDEV(E607:M607))</f>
        <v>13.939993224929996</v>
      </c>
      <c r="R605" s="99">
        <f>IF((M606=""),"",(N605-O605)/(N605+O605)*100)</f>
        <v>7.3237300985586842</v>
      </c>
      <c r="S605" s="101" t="str">
        <f>IF(M606="","",IF(R605&lt;6.3,IF(P605&gt;490,IF(P605&lt;590,"Pass","Fail"),"Fail"),"Fail"))</f>
        <v>Fail</v>
      </c>
      <c r="T605" s="241">
        <v>1428</v>
      </c>
      <c r="U605" s="263"/>
      <c r="V605" s="272"/>
      <c r="W605" s="138">
        <v>490</v>
      </c>
      <c r="X605" s="135">
        <v>590</v>
      </c>
      <c r="Y605" s="135">
        <v>430</v>
      </c>
      <c r="Z605" s="135">
        <v>590</v>
      </c>
      <c r="AA605" s="137">
        <v>6.3</v>
      </c>
      <c r="AB605" s="148">
        <v>6.3</v>
      </c>
    </row>
    <row r="606" spans="1:28" ht="15.75" customHeight="1">
      <c r="A606"/>
      <c r="B606" s="93"/>
      <c r="C606" s="162"/>
      <c r="D606" s="90" t="s">
        <v>100</v>
      </c>
      <c r="E606" s="13">
        <v>9119.4</v>
      </c>
      <c r="F606" s="13">
        <v>8894.93</v>
      </c>
      <c r="G606" s="13">
        <v>8863.7099999999991</v>
      </c>
      <c r="H606" s="13">
        <v>8932.74</v>
      </c>
      <c r="I606" s="13">
        <v>9171.06</v>
      </c>
      <c r="J606" s="13">
        <v>8699.35</v>
      </c>
      <c r="K606" s="13">
        <v>8873.64</v>
      </c>
      <c r="L606" s="13">
        <v>8878.14</v>
      </c>
      <c r="M606" s="13">
        <v>8706.5300000000007</v>
      </c>
      <c r="N606" s="99"/>
      <c r="O606" s="99"/>
      <c r="P606" s="99"/>
      <c r="Q606" s="99"/>
      <c r="R606" s="100"/>
      <c r="S606" s="101"/>
      <c r="T606" s="241"/>
      <c r="U606" s="234"/>
      <c r="V606" s="238"/>
      <c r="W606" s="138"/>
      <c r="X606" s="135"/>
      <c r="Y606" s="135"/>
      <c r="Z606" s="135"/>
      <c r="AA606" s="135"/>
      <c r="AB606" s="139"/>
    </row>
    <row r="607" spans="1:28" ht="25.5" customHeight="1">
      <c r="A607"/>
      <c r="B607" s="93"/>
      <c r="C607" s="162"/>
      <c r="D607" s="90" t="s">
        <v>120</v>
      </c>
      <c r="E607" s="29">
        <f t="shared" ref="E607:M607" si="195">IF(((E605="")*AND(E606="")),"",(E605-E606)*2)</f>
        <v>278.52000000000044</v>
      </c>
      <c r="F607" s="29">
        <f t="shared" si="195"/>
        <v>256.18000000000029</v>
      </c>
      <c r="G607" s="29">
        <f t="shared" si="195"/>
        <v>244.4800000000032</v>
      </c>
      <c r="H607" s="29">
        <f t="shared" si="195"/>
        <v>258.65999999999985</v>
      </c>
      <c r="I607" s="29">
        <f t="shared" si="195"/>
        <v>282.84000000000015</v>
      </c>
      <c r="J607" s="29">
        <f t="shared" si="195"/>
        <v>283.11999999999898</v>
      </c>
      <c r="K607" s="29">
        <f t="shared" si="195"/>
        <v>265.88000000000102</v>
      </c>
      <c r="L607" s="29">
        <f t="shared" si="195"/>
        <v>251.38000000000102</v>
      </c>
      <c r="M607" s="29">
        <f t="shared" si="195"/>
        <v>265.11999999999898</v>
      </c>
      <c r="N607" s="102"/>
      <c r="O607" s="102"/>
      <c r="P607" s="102"/>
      <c r="Q607" s="102"/>
      <c r="R607" s="103"/>
      <c r="S607" s="104"/>
      <c r="T607" s="282"/>
      <c r="U607" s="281"/>
      <c r="V607" s="285"/>
      <c r="W607" s="140"/>
      <c r="X607" s="141"/>
      <c r="Y607" s="141"/>
      <c r="Z607" s="141"/>
      <c r="AA607" s="141"/>
      <c r="AB607" s="142"/>
    </row>
    <row r="608" spans="1:28" ht="12.75" customHeight="1">
      <c r="A608" s="122">
        <v>43041</v>
      </c>
      <c r="B608" s="93" t="s">
        <v>18</v>
      </c>
      <c r="C608" s="162" t="s">
        <v>123</v>
      </c>
      <c r="D608" s="90" t="s">
        <v>99</v>
      </c>
      <c r="E608" s="13">
        <v>10074.469999999999</v>
      </c>
      <c r="F608" s="13">
        <v>9886.5400000000009</v>
      </c>
      <c r="G608" s="13">
        <v>9847.43</v>
      </c>
      <c r="H608" s="13">
        <v>9911.2800000000007</v>
      </c>
      <c r="I608" s="13">
        <v>10110.959999999999</v>
      </c>
      <c r="J608" s="13">
        <v>9695.11</v>
      </c>
      <c r="K608" s="13">
        <v>9861.7900000000009</v>
      </c>
      <c r="L608" s="13">
        <v>9869.59</v>
      </c>
      <c r="M608" s="13">
        <v>9585.57</v>
      </c>
      <c r="N608" s="94">
        <f>IF((M609=""),"",MAX(E610:M610))</f>
        <v>296.58000000000175</v>
      </c>
      <c r="O608" s="94">
        <f>IF(M609="","",MIN(E610:M610))</f>
        <v>258.52000000000044</v>
      </c>
      <c r="P608" s="94">
        <f>IF((M610=""),"",AVERAGE(E610:M610))</f>
        <v>275.9555555555562</v>
      </c>
      <c r="Q608" s="94">
        <f>IF((M609=""),"",STDEV(E610:M610))</f>
        <v>12.680164737800627</v>
      </c>
      <c r="R608" s="94">
        <f>IF((M609=""),"",(N608-O608)/(N608+O608)*100)</f>
        <v>6.8564222662585408</v>
      </c>
      <c r="S608" s="96" t="str">
        <f>IF(M609="","",IF(R608&lt;15,IF(P608&gt;155,IF(P608&lt;315,"Pass","Fail"),"Fail"),"Fail"))</f>
        <v>Pass</v>
      </c>
      <c r="T608" s="237">
        <v>1428</v>
      </c>
      <c r="U608" s="237"/>
      <c r="V608" s="301"/>
      <c r="W608" s="143">
        <v>222</v>
      </c>
      <c r="X608" s="136">
        <v>340</v>
      </c>
      <c r="Y608" s="136">
        <v>155</v>
      </c>
      <c r="Z608" s="136">
        <v>315</v>
      </c>
      <c r="AA608" s="148">
        <v>15</v>
      </c>
      <c r="AB608" s="154">
        <v>15</v>
      </c>
    </row>
    <row r="609" spans="1:28" ht="15.75" customHeight="1">
      <c r="A609"/>
      <c r="B609" s="93"/>
      <c r="C609" s="162"/>
      <c r="D609" s="90" t="s">
        <v>100</v>
      </c>
      <c r="E609" s="13">
        <v>9930.4</v>
      </c>
      <c r="F609" s="13">
        <v>9746.17</v>
      </c>
      <c r="G609" s="13">
        <v>9718.17</v>
      </c>
      <c r="H609" s="13">
        <v>9775.58</v>
      </c>
      <c r="I609" s="13">
        <v>9975.32</v>
      </c>
      <c r="J609" s="13">
        <v>9546.82</v>
      </c>
      <c r="K609" s="13">
        <v>9729.69</v>
      </c>
      <c r="L609" s="13">
        <v>9736.4599999999991</v>
      </c>
      <c r="M609" s="13">
        <v>9442.33</v>
      </c>
      <c r="N609" s="99"/>
      <c r="O609" s="99"/>
      <c r="P609" s="99"/>
      <c r="Q609" s="99"/>
      <c r="R609" s="100"/>
      <c r="S609" s="101"/>
      <c r="T609" s="241"/>
      <c r="U609" s="234"/>
      <c r="V609" s="238"/>
      <c r="W609" s="138"/>
      <c r="X609" s="135"/>
      <c r="Y609" s="135"/>
      <c r="Z609" s="135"/>
      <c r="AA609" s="135"/>
      <c r="AB609" s="139"/>
    </row>
    <row r="610" spans="1:28" s="180" customFormat="1" ht="26.25" customHeight="1" thickBot="1">
      <c r="A610"/>
      <c r="B610" s="105"/>
      <c r="C610" s="163"/>
      <c r="D610" s="106" t="s">
        <v>120</v>
      </c>
      <c r="E610" s="107">
        <f t="shared" ref="E610:M610" si="196">IF(((E608="")*AND(E609="")),"",(E608-E609)*2)</f>
        <v>288.13999999999942</v>
      </c>
      <c r="F610" s="107">
        <f t="shared" si="196"/>
        <v>280.7400000000016</v>
      </c>
      <c r="G610" s="107">
        <f t="shared" si="196"/>
        <v>258.52000000000044</v>
      </c>
      <c r="H610" s="107">
        <f t="shared" si="196"/>
        <v>271.40000000000146</v>
      </c>
      <c r="I610" s="107">
        <f t="shared" si="196"/>
        <v>271.27999999999884</v>
      </c>
      <c r="J610" s="107">
        <f t="shared" si="196"/>
        <v>296.58000000000175</v>
      </c>
      <c r="K610" s="107">
        <f t="shared" si="196"/>
        <v>264.20000000000073</v>
      </c>
      <c r="L610" s="107">
        <f t="shared" si="196"/>
        <v>266.26000000000204</v>
      </c>
      <c r="M610" s="107">
        <f t="shared" si="196"/>
        <v>286.47999999999956</v>
      </c>
      <c r="N610" s="108"/>
      <c r="O610" s="108"/>
      <c r="P610" s="108"/>
      <c r="Q610" s="108"/>
      <c r="R610" s="109"/>
      <c r="S610" s="110"/>
      <c r="T610" s="284"/>
      <c r="U610" s="283"/>
      <c r="V610" s="286"/>
      <c r="W610" s="155"/>
      <c r="X610" s="156"/>
      <c r="Y610" s="156"/>
      <c r="Z610" s="156"/>
      <c r="AA610" s="156"/>
      <c r="AB610" s="157"/>
    </row>
    <row r="611" spans="1:28" ht="12.75" customHeight="1">
      <c r="A611" s="122">
        <v>43045</v>
      </c>
      <c r="B611" s="121" t="s">
        <v>18</v>
      </c>
      <c r="C611" s="161" t="s">
        <v>119</v>
      </c>
      <c r="D611" s="91" t="s">
        <v>99</v>
      </c>
      <c r="E611" s="13">
        <v>2428.6799999999998</v>
      </c>
      <c r="F611" s="13">
        <v>2397.42</v>
      </c>
      <c r="G611" s="13">
        <v>2392.81</v>
      </c>
      <c r="H611" s="13">
        <v>2415.2800000000002</v>
      </c>
      <c r="I611" s="13">
        <v>2471.5300000000002</v>
      </c>
      <c r="J611" s="13">
        <v>2466.13</v>
      </c>
      <c r="K611" s="13">
        <v>2411.62</v>
      </c>
      <c r="L611" s="13">
        <v>2398.54</v>
      </c>
      <c r="M611" s="13">
        <v>2433.02</v>
      </c>
      <c r="N611" s="94">
        <f>IF((M612=""),"",MAX(E613:M613))</f>
        <v>852.18000000000029</v>
      </c>
      <c r="O611" s="94">
        <f>IF(M612="","",MIN(E613:M613))</f>
        <v>699.59999999999991</v>
      </c>
      <c r="P611" s="94">
        <f>IF((M613=""),"",AVERAGE(E613:M613))</f>
        <v>760.95277777777801</v>
      </c>
      <c r="Q611" s="94">
        <f>IF((M612=""),"",STDEV(E613:M613))</f>
        <v>58.208043855162039</v>
      </c>
      <c r="R611" s="95">
        <f>IF((M612=""),"",(N611-O611)/(N611+O611)*100)</f>
        <v>9.8325793604763785</v>
      </c>
      <c r="S611" s="96" t="str">
        <f>IF(M612="","",IF(R611&lt;10,IF(P611&gt;645,IF(P611&lt;790,"Pass","Fail"),"Fail"),"Fail"))</f>
        <v>Pass</v>
      </c>
      <c r="T611" s="237">
        <v>121</v>
      </c>
      <c r="U611" s="235"/>
      <c r="V611" s="300"/>
      <c r="W611" s="147">
        <v>645</v>
      </c>
      <c r="X611" s="88">
        <v>790</v>
      </c>
      <c r="Y611" s="88">
        <v>670</v>
      </c>
      <c r="Z611" s="88">
        <v>830</v>
      </c>
      <c r="AA611" s="88">
        <v>8.6999999999999993</v>
      </c>
      <c r="AB611" s="148">
        <v>10</v>
      </c>
    </row>
    <row r="612" spans="1:28" ht="15.75" customHeight="1">
      <c r="A612"/>
      <c r="B612" s="93"/>
      <c r="C612" s="162"/>
      <c r="D612" s="90" t="s">
        <v>100</v>
      </c>
      <c r="E612" s="13">
        <v>2038.86</v>
      </c>
      <c r="F612" s="13">
        <v>2039.12</v>
      </c>
      <c r="G612" s="13">
        <v>2043.01</v>
      </c>
      <c r="H612" s="13">
        <v>2052.7199999999998</v>
      </c>
      <c r="I612" s="13">
        <v>2047.0825</v>
      </c>
      <c r="J612" s="13">
        <v>2040.04</v>
      </c>
      <c r="K612" s="13">
        <v>2052.29</v>
      </c>
      <c r="L612" s="13">
        <v>2036.56</v>
      </c>
      <c r="M612" s="13">
        <v>2041.06</v>
      </c>
      <c r="N612" s="99"/>
      <c r="O612" s="99"/>
      <c r="P612" s="99"/>
      <c r="Q612" s="99"/>
      <c r="R612" s="100"/>
      <c r="S612" s="101"/>
      <c r="T612" s="241"/>
      <c r="U612" s="234"/>
      <c r="V612" s="238"/>
      <c r="W612" s="138"/>
      <c r="X612" s="135"/>
      <c r="Y612" s="135"/>
      <c r="Z612" s="135"/>
      <c r="AA612" s="135"/>
      <c r="AB612" s="139"/>
    </row>
    <row r="613" spans="1:28" ht="25.5" customHeight="1">
      <c r="A613"/>
      <c r="B613" s="93"/>
      <c r="C613" s="162"/>
      <c r="D613" s="90" t="s">
        <v>120</v>
      </c>
      <c r="E613" s="29">
        <f t="shared" ref="E613:M613" si="197">IF(((E611="")*AND(E612="")),"",(E611-E612)*2)</f>
        <v>779.63999999999987</v>
      </c>
      <c r="F613" s="29">
        <f t="shared" si="197"/>
        <v>716.60000000000036</v>
      </c>
      <c r="G613" s="29">
        <f t="shared" si="197"/>
        <v>699.59999999999991</v>
      </c>
      <c r="H613" s="29">
        <f t="shared" si="197"/>
        <v>725.1200000000008</v>
      </c>
      <c r="I613" s="29">
        <f t="shared" si="197"/>
        <v>848.89500000000044</v>
      </c>
      <c r="J613" s="29">
        <f t="shared" si="197"/>
        <v>852.18000000000029</v>
      </c>
      <c r="K613" s="29">
        <f t="shared" si="197"/>
        <v>718.65999999999985</v>
      </c>
      <c r="L613" s="29">
        <f t="shared" si="197"/>
        <v>723.96</v>
      </c>
      <c r="M613" s="29">
        <f t="shared" si="197"/>
        <v>783.92000000000007</v>
      </c>
      <c r="N613" s="102"/>
      <c r="O613" s="102"/>
      <c r="P613" s="102"/>
      <c r="Q613" s="102"/>
      <c r="R613" s="103"/>
      <c r="S613" s="104"/>
      <c r="T613" s="282"/>
      <c r="U613" s="281"/>
      <c r="V613" s="285"/>
      <c r="W613" s="140"/>
      <c r="X613" s="141"/>
      <c r="Y613" s="141"/>
      <c r="Z613" s="141"/>
      <c r="AA613" s="141"/>
      <c r="AB613" s="142"/>
    </row>
    <row r="614" spans="1:28">
      <c r="A614" s="122">
        <v>43045</v>
      </c>
      <c r="B614" s="93" t="s">
        <v>18</v>
      </c>
      <c r="C614" s="162" t="s">
        <v>121</v>
      </c>
      <c r="D614" s="90" t="s">
        <v>99</v>
      </c>
      <c r="E614" s="126">
        <v>2418.67</v>
      </c>
      <c r="F614" s="126">
        <v>2393.25</v>
      </c>
      <c r="G614" s="126">
        <v>2390.37</v>
      </c>
      <c r="H614" s="126">
        <v>2412.7399999999998</v>
      </c>
      <c r="I614" s="126">
        <v>2477.9299999999998</v>
      </c>
      <c r="J614" s="126">
        <v>2465.31</v>
      </c>
      <c r="K614" s="126">
        <v>2409.5300000000002</v>
      </c>
      <c r="L614" s="126">
        <v>2395.36</v>
      </c>
      <c r="M614" s="126">
        <v>2428.11</v>
      </c>
      <c r="N614" s="94">
        <f>IF((M615=""),"",MAX(E616:M616))</f>
        <v>1003.7200000000003</v>
      </c>
      <c r="O614" s="94">
        <f>IF(M615="","",MIN(E616:M616))</f>
        <v>825.06</v>
      </c>
      <c r="P614" s="94">
        <f>IF((M616=""),"",AVERAGE(E616:M616))</f>
        <v>918.70888888888896</v>
      </c>
      <c r="Q614" s="94">
        <f>IF((M615=""),"",STDEV(E616:M616))</f>
        <v>70.297076120637726</v>
      </c>
      <c r="R614" s="94">
        <f>IF((M615=""),"",(N614-O614)/(N614+O614)*100)</f>
        <v>9.7693544330100011</v>
      </c>
      <c r="S614" s="96" t="str">
        <f>IF(M615="","",IF(R614&lt;15,IF(P614&gt;850,IF(P614&lt;970,"Pass","Fail"),"Fail"),"Fail"))</f>
        <v>Pass</v>
      </c>
      <c r="T614" s="237">
        <v>121</v>
      </c>
      <c r="U614" s="254"/>
      <c r="V614" s="295"/>
      <c r="W614" s="153">
        <v>850</v>
      </c>
      <c r="X614" s="153">
        <v>970</v>
      </c>
      <c r="Y614" s="153">
        <v>710</v>
      </c>
      <c r="Z614" s="153">
        <v>910</v>
      </c>
      <c r="AA614" s="153">
        <v>14.5</v>
      </c>
      <c r="AB614" s="154">
        <v>17</v>
      </c>
    </row>
    <row r="615" spans="1:28" ht="15.75" customHeight="1">
      <c r="A615"/>
      <c r="B615" s="93"/>
      <c r="C615" s="162"/>
      <c r="D615" s="90" t="s">
        <v>100</v>
      </c>
      <c r="E615" s="125">
        <v>1916.81</v>
      </c>
      <c r="F615" s="125">
        <v>1958.25</v>
      </c>
      <c r="G615" s="125">
        <v>1977.84</v>
      </c>
      <c r="H615" s="125">
        <v>1977.73</v>
      </c>
      <c r="I615" s="125">
        <v>1986.68</v>
      </c>
      <c r="J615" s="125">
        <v>1967.63</v>
      </c>
      <c r="K615" s="125">
        <v>1976.58</v>
      </c>
      <c r="L615" s="125">
        <v>1958.54</v>
      </c>
      <c r="M615" s="125">
        <v>1937.02</v>
      </c>
      <c r="N615" s="99"/>
      <c r="O615" s="99"/>
      <c r="P615" s="99"/>
      <c r="Q615" s="99"/>
      <c r="R615" s="100"/>
      <c r="S615" s="101"/>
      <c r="T615" s="241"/>
      <c r="U615" s="234"/>
      <c r="V615" s="238"/>
      <c r="W615" s="138"/>
      <c r="X615" s="135"/>
      <c r="Y615" s="135"/>
      <c r="Z615" s="135"/>
      <c r="AA615" s="135"/>
      <c r="AB615" s="139"/>
    </row>
    <row r="616" spans="1:28" s="179" customFormat="1" ht="25.5" customHeight="1">
      <c r="A616"/>
      <c r="B616" s="93"/>
      <c r="C616" s="162"/>
      <c r="D616" s="30" t="s">
        <v>120</v>
      </c>
      <c r="E616" s="29">
        <f t="shared" ref="E616:M616" si="198">IF(((E614="")*AND(E615="")),"",(E614-E615)*2)</f>
        <v>1003.7200000000003</v>
      </c>
      <c r="F616" s="29">
        <f t="shared" si="198"/>
        <v>870</v>
      </c>
      <c r="G616" s="29">
        <f t="shared" si="198"/>
        <v>825.06</v>
      </c>
      <c r="H616" s="29">
        <f t="shared" si="198"/>
        <v>870.01999999999953</v>
      </c>
      <c r="I616" s="29">
        <f t="shared" si="198"/>
        <v>982.49999999999955</v>
      </c>
      <c r="J616" s="29">
        <f t="shared" si="198"/>
        <v>995.35999999999967</v>
      </c>
      <c r="K616" s="29">
        <f t="shared" si="198"/>
        <v>865.90000000000055</v>
      </c>
      <c r="L616" s="29">
        <f t="shared" si="198"/>
        <v>873.64000000000033</v>
      </c>
      <c r="M616" s="29">
        <f t="shared" si="198"/>
        <v>982.18000000000029</v>
      </c>
      <c r="N616" s="102"/>
      <c r="O616" s="102"/>
      <c r="P616" s="102"/>
      <c r="Q616" s="102"/>
      <c r="R616" s="103"/>
      <c r="S616" s="104"/>
      <c r="T616" s="282"/>
      <c r="U616" s="281"/>
      <c r="V616" s="285"/>
      <c r="W616" s="140"/>
      <c r="X616" s="141"/>
      <c r="Y616" s="141"/>
      <c r="Z616" s="141"/>
      <c r="AA616" s="141"/>
      <c r="AB616" s="142"/>
    </row>
    <row r="617" spans="1:28" ht="12.75" customHeight="1">
      <c r="A617" s="130">
        <v>43045</v>
      </c>
      <c r="B617" s="121" t="s">
        <v>18</v>
      </c>
      <c r="C617" s="161" t="s">
        <v>122</v>
      </c>
      <c r="D617" s="91" t="s">
        <v>99</v>
      </c>
      <c r="E617" s="13">
        <v>9121.4</v>
      </c>
      <c r="F617" s="13">
        <v>8904.2900000000009</v>
      </c>
      <c r="G617" s="13">
        <v>8873.35</v>
      </c>
      <c r="H617" s="13">
        <v>8935.77</v>
      </c>
      <c r="I617" s="13">
        <v>9185.43</v>
      </c>
      <c r="J617" s="13">
        <v>8705.94</v>
      </c>
      <c r="K617" s="13">
        <v>8882.0300000000007</v>
      </c>
      <c r="L617" s="13">
        <v>8887.43</v>
      </c>
      <c r="M617" s="13">
        <v>8710.36</v>
      </c>
      <c r="N617" s="99">
        <f>IF((M618=""),"",MAX(E619:M619))</f>
        <v>558.04000000000087</v>
      </c>
      <c r="O617" s="99">
        <f>IF(M618="","",MIN(E619:M619))</f>
        <v>514</v>
      </c>
      <c r="P617" s="99">
        <f>IF((M619=""),"",AVERAGE(E619:M619))</f>
        <v>538.16222222222291</v>
      </c>
      <c r="Q617" s="99">
        <f>IF((M618=""),"",STDEV(E619:M619))</f>
        <v>14.281335527340881</v>
      </c>
      <c r="R617" s="99">
        <f>IF((M618=""),"",(N617-O617)/(N617+O617)*100)</f>
        <v>4.1080556695646466</v>
      </c>
      <c r="S617" s="101" t="str">
        <f>IF(M618="","",IF(R617&lt;6.3,IF(P617&gt;490,IF(P617&lt;590,"Pass","Fail"),"Fail"),"Fail"))</f>
        <v>Pass</v>
      </c>
      <c r="T617" s="241">
        <v>121</v>
      </c>
      <c r="U617" s="263"/>
      <c r="V617" s="272"/>
      <c r="W617" s="138">
        <v>490</v>
      </c>
      <c r="X617" s="135">
        <v>590</v>
      </c>
      <c r="Y617" s="135">
        <v>430</v>
      </c>
      <c r="Z617" s="135">
        <v>590</v>
      </c>
      <c r="AA617" s="137">
        <v>6.3</v>
      </c>
      <c r="AB617" s="148">
        <v>6.3</v>
      </c>
    </row>
    <row r="618" spans="1:28" ht="15.75" customHeight="1">
      <c r="A618"/>
      <c r="B618" s="93"/>
      <c r="C618" s="162"/>
      <c r="D618" s="90" t="s">
        <v>100</v>
      </c>
      <c r="E618" s="13">
        <v>8847.4699999999993</v>
      </c>
      <c r="F618" s="13">
        <v>8632.89</v>
      </c>
      <c r="G618" s="13">
        <v>8610.51</v>
      </c>
      <c r="H618" s="13">
        <v>8678.77</v>
      </c>
      <c r="I618" s="13">
        <v>8911.85</v>
      </c>
      <c r="J618" s="13">
        <v>8426.92</v>
      </c>
      <c r="K618" s="13">
        <v>8620.8799999999992</v>
      </c>
      <c r="L618" s="13">
        <v>8616.86</v>
      </c>
      <c r="M618" s="13">
        <v>8438.1200000000008</v>
      </c>
      <c r="N618" s="99"/>
      <c r="O618" s="99"/>
      <c r="P618" s="99"/>
      <c r="Q618" s="99"/>
      <c r="R618" s="100"/>
      <c r="S618" s="101"/>
      <c r="T618" s="241"/>
      <c r="U618" s="234"/>
      <c r="V618" s="238"/>
      <c r="W618" s="138"/>
      <c r="X618" s="135"/>
      <c r="Y618" s="135"/>
      <c r="Z618" s="135"/>
      <c r="AA618" s="135"/>
      <c r="AB618" s="139"/>
    </row>
    <row r="619" spans="1:28" ht="25.5" customHeight="1">
      <c r="A619"/>
      <c r="B619" s="93"/>
      <c r="C619" s="162"/>
      <c r="D619" s="90" t="s">
        <v>120</v>
      </c>
      <c r="E619" s="29">
        <f t="shared" ref="E619:M619" si="199">IF(((E617="")*AND(E618="")),"",(E617-E618)*2)</f>
        <v>547.86000000000058</v>
      </c>
      <c r="F619" s="29">
        <f t="shared" si="199"/>
        <v>542.80000000000291</v>
      </c>
      <c r="G619" s="29">
        <f t="shared" si="199"/>
        <v>525.68000000000029</v>
      </c>
      <c r="H619" s="29">
        <f t="shared" si="199"/>
        <v>514</v>
      </c>
      <c r="I619" s="29">
        <f t="shared" si="199"/>
        <v>547.15999999999985</v>
      </c>
      <c r="J619" s="29">
        <f t="shared" si="199"/>
        <v>558.04000000000087</v>
      </c>
      <c r="K619" s="29">
        <f t="shared" si="199"/>
        <v>522.30000000000291</v>
      </c>
      <c r="L619" s="29">
        <f t="shared" si="199"/>
        <v>541.13999999999942</v>
      </c>
      <c r="M619" s="29">
        <f t="shared" si="199"/>
        <v>544.47999999999956</v>
      </c>
      <c r="N619" s="102"/>
      <c r="O619" s="102"/>
      <c r="P619" s="102"/>
      <c r="Q619" s="102"/>
      <c r="R619" s="103"/>
      <c r="S619" s="104"/>
      <c r="T619" s="282"/>
      <c r="U619" s="281"/>
      <c r="V619" s="285"/>
      <c r="W619" s="140"/>
      <c r="X619" s="141"/>
      <c r="Y619" s="141"/>
      <c r="Z619" s="141"/>
      <c r="AA619" s="141"/>
      <c r="AB619" s="142"/>
    </row>
    <row r="620" spans="1:28" ht="12.75" customHeight="1">
      <c r="A620" s="122">
        <v>43045</v>
      </c>
      <c r="B620" s="93" t="s">
        <v>18</v>
      </c>
      <c r="C620" s="162" t="s">
        <v>123</v>
      </c>
      <c r="D620" s="90" t="s">
        <v>99</v>
      </c>
      <c r="E620" s="13">
        <v>9934.0499999999993</v>
      </c>
      <c r="F620" s="13">
        <v>9756</v>
      </c>
      <c r="G620" s="13">
        <v>9731.61</v>
      </c>
      <c r="H620" s="13">
        <v>9784.0300000000007</v>
      </c>
      <c r="I620" s="13">
        <v>9990.8799999999992</v>
      </c>
      <c r="J620" s="13">
        <v>9556.74</v>
      </c>
      <c r="K620" s="13">
        <v>9733.5499999999993</v>
      </c>
      <c r="L620" s="13">
        <v>9740.86</v>
      </c>
      <c r="M620" s="13">
        <v>9448.0400000000009</v>
      </c>
      <c r="N620" s="94">
        <f>IF((M621=""),"",MAX(E622:M622))</f>
        <v>308.95999999999913</v>
      </c>
      <c r="O620" s="94">
        <f>IF(M621="","",MIN(E622:M622))</f>
        <v>269.97999999999956</v>
      </c>
      <c r="P620" s="94">
        <f>IF((M622=""),"",AVERAGE(E622:M622))</f>
        <v>284.51555555555592</v>
      </c>
      <c r="Q620" s="94">
        <f>IF((M621=""),"",STDEV(E622:M622))</f>
        <v>15.122971856674463</v>
      </c>
      <c r="R620" s="94">
        <f>IF((M621=""),"",(N620-O620)/(N620+O620)*100)</f>
        <v>6.7329947835699127</v>
      </c>
      <c r="S620" s="96" t="str">
        <f>IF(M621="","",IF(R620&lt;15,IF(P620&gt;155,IF(P620&lt;315,"Pass","Fail"),"Fail"),"Fail"))</f>
        <v>Pass</v>
      </c>
      <c r="T620" s="237">
        <v>121</v>
      </c>
      <c r="U620" s="237"/>
      <c r="V620" s="301"/>
      <c r="W620" s="143">
        <v>222</v>
      </c>
      <c r="X620" s="136">
        <v>340</v>
      </c>
      <c r="Y620" s="136">
        <v>155</v>
      </c>
      <c r="Z620" s="136">
        <v>315</v>
      </c>
      <c r="AA620" s="148">
        <v>15</v>
      </c>
      <c r="AB620" s="154">
        <v>15</v>
      </c>
    </row>
    <row r="621" spans="1:28" ht="15.75" customHeight="1">
      <c r="A621"/>
      <c r="B621" s="93"/>
      <c r="C621" s="162"/>
      <c r="D621" s="90" t="s">
        <v>100</v>
      </c>
      <c r="E621" s="13">
        <v>9791.48</v>
      </c>
      <c r="F621" s="13">
        <v>9618.7999999999993</v>
      </c>
      <c r="G621" s="13">
        <v>9596.6200000000008</v>
      </c>
      <c r="H621" s="13">
        <v>9647.06</v>
      </c>
      <c r="I621" s="13">
        <v>9837.58</v>
      </c>
      <c r="J621" s="13">
        <v>9402.26</v>
      </c>
      <c r="K621" s="13">
        <v>9594.9</v>
      </c>
      <c r="L621" s="13">
        <v>9605.43</v>
      </c>
      <c r="M621" s="13">
        <v>9301.31</v>
      </c>
      <c r="N621" s="99"/>
      <c r="O621" s="99"/>
      <c r="P621" s="99"/>
      <c r="Q621" s="99"/>
      <c r="R621" s="100"/>
      <c r="S621" s="101"/>
      <c r="T621" s="241"/>
      <c r="U621" s="234"/>
      <c r="V621" s="238"/>
      <c r="W621" s="138"/>
      <c r="X621" s="135"/>
      <c r="Y621" s="135"/>
      <c r="Z621" s="135"/>
      <c r="AA621" s="135"/>
      <c r="AB621" s="139"/>
    </row>
    <row r="622" spans="1:28" s="180" customFormat="1" ht="26.25" customHeight="1" thickBot="1">
      <c r="A622"/>
      <c r="B622" s="105"/>
      <c r="C622" s="163"/>
      <c r="D622" s="106" t="s">
        <v>120</v>
      </c>
      <c r="E622" s="107">
        <f t="shared" ref="E622:M622" si="200">IF(((E620="")*AND(E621="")),"",(E620-E621)*2)</f>
        <v>285.13999999999942</v>
      </c>
      <c r="F622" s="107">
        <f t="shared" si="200"/>
        <v>274.40000000000146</v>
      </c>
      <c r="G622" s="107">
        <f t="shared" si="200"/>
        <v>269.97999999999956</v>
      </c>
      <c r="H622" s="107">
        <f t="shared" si="200"/>
        <v>273.94000000000233</v>
      </c>
      <c r="I622" s="107">
        <f t="shared" si="200"/>
        <v>306.59999999999854</v>
      </c>
      <c r="J622" s="107">
        <f t="shared" si="200"/>
        <v>308.95999999999913</v>
      </c>
      <c r="K622" s="107">
        <f t="shared" si="200"/>
        <v>277.29999999999927</v>
      </c>
      <c r="L622" s="107">
        <f t="shared" si="200"/>
        <v>270.86000000000058</v>
      </c>
      <c r="M622" s="107">
        <f t="shared" si="200"/>
        <v>293.46000000000276</v>
      </c>
      <c r="N622" s="108"/>
      <c r="O622" s="108"/>
      <c r="P622" s="108"/>
      <c r="Q622" s="108"/>
      <c r="R622" s="109"/>
      <c r="S622" s="110"/>
      <c r="T622" s="284"/>
      <c r="U622" s="283"/>
      <c r="V622" s="286"/>
      <c r="W622" s="155"/>
      <c r="X622" s="156"/>
      <c r="Y622" s="156"/>
      <c r="Z622" s="156"/>
      <c r="AA622" s="156"/>
      <c r="AB622" s="157"/>
    </row>
    <row r="623" spans="1:28" ht="12.75" customHeight="1">
      <c r="A623" s="92">
        <v>43055</v>
      </c>
      <c r="B623" s="121" t="s">
        <v>18</v>
      </c>
      <c r="C623" s="161" t="s">
        <v>119</v>
      </c>
      <c r="D623" s="91" t="s">
        <v>99</v>
      </c>
      <c r="E623" s="13">
        <v>2036.82</v>
      </c>
      <c r="F623" s="13">
        <v>2036.34</v>
      </c>
      <c r="G623" s="13">
        <v>2040.24</v>
      </c>
      <c r="H623" s="13">
        <v>2049.14</v>
      </c>
      <c r="I623" s="13">
        <v>2085.4699999999998</v>
      </c>
      <c r="J623" s="13">
        <v>2070.84</v>
      </c>
      <c r="K623" s="13">
        <v>2049.33</v>
      </c>
      <c r="L623" s="13">
        <v>2034.84</v>
      </c>
      <c r="M623" s="13">
        <v>2037.87</v>
      </c>
      <c r="N623" s="94">
        <f>IF((M624=""),"",MAX(E625:M625))</f>
        <v>767.59999999999991</v>
      </c>
      <c r="O623" s="94">
        <f>IF(M624="","",MIN(E625:M625))</f>
        <v>669.56</v>
      </c>
      <c r="P623" s="94">
        <f>IF((M625=""),"",AVERAGE(E625:M625))</f>
        <v>719.35777777777776</v>
      </c>
      <c r="Q623" s="94">
        <f>IF((M624=""),"",STDEV(E625:M625))</f>
        <v>38.481431164191044</v>
      </c>
      <c r="R623" s="95">
        <f>IF((M624=""),"",(N623-O623)/(N623+O623)*100)</f>
        <v>6.8217874140666295</v>
      </c>
      <c r="S623" s="96" t="str">
        <f>IF(M624="","",IF(R623&lt;10,IF(P623&gt;645,IF(P623&lt;790,"Pass","Fail"),"Fail"),"Fail"))</f>
        <v>Pass</v>
      </c>
      <c r="T623" s="237">
        <v>1159</v>
      </c>
      <c r="U623" s="235"/>
      <c r="V623" s="300"/>
      <c r="W623" s="147">
        <v>645</v>
      </c>
      <c r="X623" s="88">
        <v>790</v>
      </c>
      <c r="Y623" s="88">
        <v>670</v>
      </c>
      <c r="Z623" s="88">
        <v>830</v>
      </c>
      <c r="AA623" s="88">
        <v>8.6999999999999993</v>
      </c>
      <c r="AB623" s="148">
        <v>10</v>
      </c>
    </row>
    <row r="624" spans="1:28" ht="15.75" customHeight="1">
      <c r="A624"/>
      <c r="B624" s="93"/>
      <c r="C624" s="162"/>
      <c r="D624" s="90" t="s">
        <v>100</v>
      </c>
      <c r="E624" s="13">
        <v>1653.02</v>
      </c>
      <c r="F624" s="13">
        <v>1689.07</v>
      </c>
      <c r="G624" s="13">
        <v>1705.46</v>
      </c>
      <c r="H624" s="13">
        <v>1705.22</v>
      </c>
      <c r="I624" s="13">
        <v>1709.99</v>
      </c>
      <c r="J624" s="13">
        <v>1690.36</v>
      </c>
      <c r="K624" s="13">
        <v>1703.5</v>
      </c>
      <c r="L624" s="13">
        <v>1687.3</v>
      </c>
      <c r="M624" s="13">
        <v>1659.86</v>
      </c>
      <c r="N624" s="99"/>
      <c r="O624" s="99"/>
      <c r="P624" s="99"/>
      <c r="Q624" s="99"/>
      <c r="R624" s="100"/>
      <c r="S624" s="101"/>
      <c r="T624" s="241"/>
      <c r="U624" s="234"/>
      <c r="V624" s="238"/>
      <c r="W624" s="138"/>
      <c r="X624" s="135"/>
      <c r="Y624" s="135"/>
      <c r="Z624" s="135"/>
      <c r="AA624" s="135"/>
      <c r="AB624" s="139"/>
    </row>
    <row r="625" spans="1:28" ht="25.5" customHeight="1">
      <c r="A625"/>
      <c r="B625" s="93"/>
      <c r="C625" s="162"/>
      <c r="D625" s="90" t="s">
        <v>120</v>
      </c>
      <c r="E625" s="29">
        <f t="shared" ref="E625:M625" si="201">IF(((E623="")*AND(E624="")),"",(E623-E624)*2)</f>
        <v>767.59999999999991</v>
      </c>
      <c r="F625" s="29">
        <f t="shared" si="201"/>
        <v>694.54</v>
      </c>
      <c r="G625" s="29">
        <f t="shared" si="201"/>
        <v>669.56</v>
      </c>
      <c r="H625" s="29">
        <f t="shared" si="201"/>
        <v>687.83999999999969</v>
      </c>
      <c r="I625" s="29">
        <f t="shared" si="201"/>
        <v>750.95999999999958</v>
      </c>
      <c r="J625" s="29">
        <f t="shared" si="201"/>
        <v>760.96000000000049</v>
      </c>
      <c r="K625" s="29">
        <f t="shared" si="201"/>
        <v>691.65999999999985</v>
      </c>
      <c r="L625" s="29">
        <f t="shared" si="201"/>
        <v>695.07999999999993</v>
      </c>
      <c r="M625" s="29">
        <f t="shared" si="201"/>
        <v>756.02</v>
      </c>
      <c r="N625" s="102"/>
      <c r="O625" s="102"/>
      <c r="P625" s="102"/>
      <c r="Q625" s="102"/>
      <c r="R625" s="103"/>
      <c r="S625" s="104"/>
      <c r="T625" s="282"/>
      <c r="U625" s="281"/>
      <c r="V625" s="285"/>
      <c r="W625" s="140"/>
      <c r="X625" s="141"/>
      <c r="Y625" s="141"/>
      <c r="Z625" s="141"/>
      <c r="AA625" s="141"/>
      <c r="AB625" s="142"/>
    </row>
    <row r="626" spans="1:28">
      <c r="A626" s="122">
        <v>43055</v>
      </c>
      <c r="B626" s="93" t="s">
        <v>18</v>
      </c>
      <c r="C626" s="162" t="s">
        <v>121</v>
      </c>
      <c r="D626" s="90" t="s">
        <v>99</v>
      </c>
      <c r="E626" s="13">
        <v>2324.4</v>
      </c>
      <c r="F626" s="13">
        <v>2325.7800000000002</v>
      </c>
      <c r="G626" s="13">
        <v>2336.17</v>
      </c>
      <c r="H626" s="13">
        <v>2350.2399999999998</v>
      </c>
      <c r="I626" s="13">
        <v>2398.52</v>
      </c>
      <c r="J626" s="13">
        <v>2367.7399999999998</v>
      </c>
      <c r="K626" s="13">
        <v>2345.8200000000002</v>
      </c>
      <c r="L626" s="13">
        <v>2332.27</v>
      </c>
      <c r="M626" s="13">
        <v>2339.88</v>
      </c>
      <c r="N626" s="94">
        <f>IF((M627=""),"",MAX(E628:M628))</f>
        <v>991.5</v>
      </c>
      <c r="O626" s="94">
        <f>IF(M627="","",MIN(E628:M628))</f>
        <v>806.92000000000007</v>
      </c>
      <c r="P626" s="94">
        <f>IF((M628=""),"",AVERAGE(E628:M628))</f>
        <v>904.21555555555562</v>
      </c>
      <c r="Q626" s="94">
        <f>IF((M627=""),"",STDEV(E628:M628))</f>
        <v>72.513795775547024</v>
      </c>
      <c r="R626" s="94">
        <f>IF((M627=""),"",(N626-O626)/(N626+O626)*100)</f>
        <v>10.263453475828777</v>
      </c>
      <c r="S626" s="96" t="str">
        <f>IF(M627="","",IF(R626&lt;15,IF(P626&gt;850,IF(P626&lt;970,"Pass","Fail"),"Fail"),"Fail"))</f>
        <v>Pass</v>
      </c>
      <c r="T626" s="237">
        <v>1159</v>
      </c>
      <c r="U626" s="254"/>
      <c r="V626" s="295"/>
      <c r="W626" s="153">
        <v>850</v>
      </c>
      <c r="X626" s="153">
        <v>970</v>
      </c>
      <c r="Y626" s="153">
        <v>710</v>
      </c>
      <c r="Z626" s="153">
        <v>910</v>
      </c>
      <c r="AA626" s="153">
        <v>14.5</v>
      </c>
      <c r="AB626" s="154">
        <v>17</v>
      </c>
    </row>
    <row r="627" spans="1:28" ht="15.75" customHeight="1">
      <c r="A627"/>
      <c r="B627" s="93"/>
      <c r="C627" s="162"/>
      <c r="D627" s="90" t="s">
        <v>100</v>
      </c>
      <c r="E627" s="13">
        <v>1835.22</v>
      </c>
      <c r="F627" s="13">
        <v>1901.09</v>
      </c>
      <c r="G627" s="13">
        <v>1932.71</v>
      </c>
      <c r="H627" s="13">
        <v>1922.31</v>
      </c>
      <c r="I627" s="13">
        <v>1902.77</v>
      </c>
      <c r="J627" s="13">
        <v>1879.83</v>
      </c>
      <c r="K627" s="13">
        <v>1921.98</v>
      </c>
      <c r="L627" s="13">
        <v>1900.45</v>
      </c>
      <c r="M627" s="13">
        <v>1855.49</v>
      </c>
      <c r="N627" s="99"/>
      <c r="O627" s="99"/>
      <c r="P627" s="99"/>
      <c r="Q627" s="99"/>
      <c r="R627" s="100"/>
      <c r="S627" s="101"/>
      <c r="T627" s="241"/>
      <c r="U627" s="234"/>
      <c r="V627" s="238"/>
      <c r="W627" s="138"/>
      <c r="X627" s="135"/>
      <c r="Y627" s="135"/>
      <c r="Z627" s="135"/>
      <c r="AA627" s="135"/>
      <c r="AB627" s="139"/>
    </row>
    <row r="628" spans="1:28" s="179" customFormat="1" ht="25.5" customHeight="1">
      <c r="A628"/>
      <c r="B628" s="93"/>
      <c r="C628" s="162"/>
      <c r="D628" s="30" t="s">
        <v>120</v>
      </c>
      <c r="E628" s="29">
        <f t="shared" ref="E628:M628" si="202">IF(((E626="")*AND(E627="")),"",(E626-E627)*2)</f>
        <v>978.36000000000013</v>
      </c>
      <c r="F628" s="29">
        <f t="shared" si="202"/>
        <v>849.38000000000056</v>
      </c>
      <c r="G628" s="29">
        <f t="shared" si="202"/>
        <v>806.92000000000007</v>
      </c>
      <c r="H628" s="29">
        <f t="shared" si="202"/>
        <v>855.85999999999967</v>
      </c>
      <c r="I628" s="29">
        <f t="shared" si="202"/>
        <v>991.5</v>
      </c>
      <c r="J628" s="29">
        <f t="shared" si="202"/>
        <v>975.81999999999971</v>
      </c>
      <c r="K628" s="29">
        <f t="shared" si="202"/>
        <v>847.68000000000029</v>
      </c>
      <c r="L628" s="29">
        <f t="shared" si="202"/>
        <v>863.63999999999987</v>
      </c>
      <c r="M628" s="29">
        <f t="shared" si="202"/>
        <v>968.7800000000002</v>
      </c>
      <c r="N628" s="102"/>
      <c r="O628" s="102"/>
      <c r="P628" s="102"/>
      <c r="Q628" s="102"/>
      <c r="R628" s="103"/>
      <c r="S628" s="104"/>
      <c r="T628" s="282"/>
      <c r="U628" s="281"/>
      <c r="V628" s="285"/>
      <c r="W628" s="140"/>
      <c r="X628" s="141"/>
      <c r="Y628" s="141"/>
      <c r="Z628" s="141"/>
      <c r="AA628" s="141"/>
      <c r="AB628" s="142"/>
    </row>
    <row r="629" spans="1:28" ht="12.75" customHeight="1">
      <c r="A629" s="130">
        <v>43055</v>
      </c>
      <c r="B629" s="121" t="s">
        <v>18</v>
      </c>
      <c r="C629" s="161" t="s">
        <v>122</v>
      </c>
      <c r="D629" s="91" t="s">
        <v>99</v>
      </c>
      <c r="E629" s="13">
        <v>8859.73</v>
      </c>
      <c r="F629" s="13">
        <v>8642.7000000000007</v>
      </c>
      <c r="G629" s="13">
        <v>8614.06</v>
      </c>
      <c r="H629" s="13">
        <v>8682.35</v>
      </c>
      <c r="I629" s="13">
        <v>8916.17</v>
      </c>
      <c r="J629" s="13">
        <v>8440.82</v>
      </c>
      <c r="K629" s="13">
        <v>8623.42</v>
      </c>
      <c r="L629" s="13">
        <v>8624.66</v>
      </c>
      <c r="M629" s="13">
        <v>8441.86</v>
      </c>
      <c r="N629" s="99">
        <f>IF((M630=""),"",MAX(E631:M631))</f>
        <v>561.5</v>
      </c>
      <c r="O629" s="99">
        <f>IF(M630="","",MIN(E631:M631))</f>
        <v>515.92000000000189</v>
      </c>
      <c r="P629" s="99">
        <f>IF((M631=""),"",AVERAGE(E631:M631))</f>
        <v>531.14222222222315</v>
      </c>
      <c r="Q629" s="99">
        <f>IF((M630=""),"",STDEV(E631:M631))</f>
        <v>14.350005032906793</v>
      </c>
      <c r="R629" s="99">
        <f>IF((M630=""),"",(N629-O629)/(N629+O629)*100)</f>
        <v>4.230476508696519</v>
      </c>
      <c r="S629" s="101" t="str">
        <f>IF(M630="","",IF(R629&lt;6.3,IF(P629&gt;490,IF(P629&lt;590,"Pass","Fail"),"Fail"),"Fail"))</f>
        <v>Pass</v>
      </c>
      <c r="T629" s="241">
        <v>1159</v>
      </c>
      <c r="U629" s="263"/>
      <c r="V629" s="272"/>
      <c r="W629" s="138">
        <v>490</v>
      </c>
      <c r="X629" s="135">
        <v>590</v>
      </c>
      <c r="Y629" s="135">
        <v>430</v>
      </c>
      <c r="Z629" s="135">
        <v>590</v>
      </c>
      <c r="AA629" s="137">
        <v>6.3</v>
      </c>
      <c r="AB629" s="148">
        <v>6.3</v>
      </c>
    </row>
    <row r="630" spans="1:28" ht="15.75" customHeight="1">
      <c r="A630"/>
      <c r="B630" s="93"/>
      <c r="C630" s="162"/>
      <c r="D630" s="90" t="s">
        <v>100</v>
      </c>
      <c r="E630" s="13">
        <v>8592.57</v>
      </c>
      <c r="F630" s="13">
        <v>8380.39</v>
      </c>
      <c r="G630" s="13">
        <v>8352.4</v>
      </c>
      <c r="H630" s="13">
        <v>8419.17</v>
      </c>
      <c r="I630" s="13">
        <v>8658.2099999999991</v>
      </c>
      <c r="J630" s="13">
        <v>8160.07</v>
      </c>
      <c r="K630" s="13">
        <v>8365.33</v>
      </c>
      <c r="L630" s="13">
        <v>8356.2099999999991</v>
      </c>
      <c r="M630" s="13">
        <v>8171.28</v>
      </c>
      <c r="N630" s="99"/>
      <c r="O630" s="99"/>
      <c r="P630" s="99"/>
      <c r="Q630" s="99"/>
      <c r="R630" s="100"/>
      <c r="S630" s="101"/>
      <c r="T630" s="241"/>
      <c r="U630" s="234"/>
      <c r="V630" s="238"/>
      <c r="W630" s="138"/>
      <c r="X630" s="135"/>
      <c r="Y630" s="135"/>
      <c r="Z630" s="135"/>
      <c r="AA630" s="135"/>
      <c r="AB630" s="139"/>
    </row>
    <row r="631" spans="1:28" ht="25.5" customHeight="1">
      <c r="A631"/>
      <c r="B631" s="93"/>
      <c r="C631" s="162"/>
      <c r="D631" s="90" t="s">
        <v>120</v>
      </c>
      <c r="E631" s="29">
        <f t="shared" ref="E631:M631" si="203">IF(((E629="")*AND(E630="")),"",(E629-E630)*2)</f>
        <v>534.31999999999971</v>
      </c>
      <c r="F631" s="29">
        <f t="shared" si="203"/>
        <v>524.62000000000262</v>
      </c>
      <c r="G631" s="29">
        <f t="shared" si="203"/>
        <v>523.31999999999971</v>
      </c>
      <c r="H631" s="29">
        <f t="shared" si="203"/>
        <v>526.36000000000058</v>
      </c>
      <c r="I631" s="29">
        <f t="shared" si="203"/>
        <v>515.92000000000189</v>
      </c>
      <c r="J631" s="29">
        <f t="shared" si="203"/>
        <v>561.5</v>
      </c>
      <c r="K631" s="29">
        <f t="shared" si="203"/>
        <v>516.18000000000029</v>
      </c>
      <c r="L631" s="29">
        <f t="shared" si="203"/>
        <v>536.90000000000146</v>
      </c>
      <c r="M631" s="29">
        <f t="shared" si="203"/>
        <v>541.16000000000167</v>
      </c>
      <c r="N631" s="102"/>
      <c r="O631" s="102"/>
      <c r="P631" s="102"/>
      <c r="Q631" s="102"/>
      <c r="R631" s="103"/>
      <c r="S631" s="104"/>
      <c r="T631" s="282"/>
      <c r="U631" s="281"/>
      <c r="V631" s="285"/>
      <c r="W631" s="140"/>
      <c r="X631" s="141"/>
      <c r="Y631" s="141"/>
      <c r="Z631" s="141"/>
      <c r="AA631" s="141"/>
      <c r="AB631" s="142"/>
    </row>
    <row r="632" spans="1:28" ht="12.75" customHeight="1">
      <c r="A632" s="92">
        <v>43055</v>
      </c>
      <c r="B632" s="93" t="s">
        <v>18</v>
      </c>
      <c r="C632" s="162" t="s">
        <v>123</v>
      </c>
      <c r="D632" s="90" t="s">
        <v>99</v>
      </c>
      <c r="E632" s="13">
        <v>9798.4699999999993</v>
      </c>
      <c r="F632" s="13">
        <v>9632.34</v>
      </c>
      <c r="G632" s="13">
        <v>9604.73</v>
      </c>
      <c r="H632" s="13">
        <v>9655.86</v>
      </c>
      <c r="I632" s="13">
        <v>9843.7099999999991</v>
      </c>
      <c r="J632" s="13">
        <v>9416.27</v>
      </c>
      <c r="K632" s="13">
        <v>9610.93</v>
      </c>
      <c r="L632" s="13">
        <v>9619.65</v>
      </c>
      <c r="M632" s="13">
        <v>9315.4599999999991</v>
      </c>
      <c r="N632" s="94">
        <f>IF((M633=""),"",MAX(E634:M634))</f>
        <v>290.0199999999968</v>
      </c>
      <c r="O632" s="94">
        <f>IF(M633="","",MIN(E634:M634))</f>
        <v>253.45999999999913</v>
      </c>
      <c r="P632" s="94">
        <f>IF((M634=""),"",AVERAGE(E634:M634))</f>
        <v>272.24444444444453</v>
      </c>
      <c r="Q632" s="94">
        <f>IF((M633=""),"",STDEV(E634:M634))</f>
        <v>12.182420850461844</v>
      </c>
      <c r="R632" s="94">
        <f>IF((M633=""),"",(N632-O632)/(N632+O632)*100)</f>
        <v>6.7270184735405065</v>
      </c>
      <c r="S632" s="96" t="str">
        <f>IF(M633="","",IF(R632&lt;15,IF(P632&gt;155,IF(P632&lt;315,"Pass","Fail"),"Fail"),"Fail"))</f>
        <v>Pass</v>
      </c>
      <c r="T632" s="237">
        <v>1159</v>
      </c>
      <c r="U632" s="237"/>
      <c r="V632" s="301"/>
      <c r="W632" s="143">
        <v>222</v>
      </c>
      <c r="X632" s="136">
        <v>340</v>
      </c>
      <c r="Y632" s="136">
        <v>155</v>
      </c>
      <c r="Z632" s="136">
        <v>315</v>
      </c>
      <c r="AA632" s="148">
        <v>15</v>
      </c>
      <c r="AB632" s="154">
        <v>15</v>
      </c>
    </row>
    <row r="633" spans="1:28" ht="15.75" customHeight="1">
      <c r="A633"/>
      <c r="B633" s="93"/>
      <c r="C633" s="162"/>
      <c r="D633" s="90" t="s">
        <v>100</v>
      </c>
      <c r="E633" s="13">
        <v>9658.6299999999992</v>
      </c>
      <c r="F633" s="13">
        <v>9500.92</v>
      </c>
      <c r="G633" s="13">
        <v>9478</v>
      </c>
      <c r="H633" s="13">
        <v>9526.39</v>
      </c>
      <c r="I633" s="13">
        <v>9698.7000000000007</v>
      </c>
      <c r="J633" s="13">
        <v>9273.99</v>
      </c>
      <c r="K633" s="13">
        <v>9474.56</v>
      </c>
      <c r="L633" s="13">
        <v>9484.89</v>
      </c>
      <c r="M633" s="13">
        <v>9176.24</v>
      </c>
      <c r="N633" s="99"/>
      <c r="O633" s="99"/>
      <c r="P633" s="99"/>
      <c r="Q633" s="99"/>
      <c r="R633" s="100"/>
      <c r="S633" s="101"/>
      <c r="T633" s="241"/>
      <c r="U633" s="234"/>
      <c r="V633" s="238"/>
      <c r="W633" s="138"/>
      <c r="X633" s="135"/>
      <c r="Y633" s="135"/>
      <c r="Z633" s="135"/>
      <c r="AA633" s="135"/>
      <c r="AB633" s="139"/>
    </row>
    <row r="634" spans="1:28" s="180" customFormat="1" ht="26.25" customHeight="1" thickBot="1">
      <c r="A634"/>
      <c r="B634" s="105"/>
      <c r="C634" s="163"/>
      <c r="D634" s="106" t="s">
        <v>120</v>
      </c>
      <c r="E634" s="107">
        <f t="shared" ref="E634:M634" si="204">IF(((E632="")*AND(E633="")),"",(E632-E633)*2)</f>
        <v>279.68000000000029</v>
      </c>
      <c r="F634" s="107">
        <f t="shared" si="204"/>
        <v>262.84000000000015</v>
      </c>
      <c r="G634" s="107">
        <f t="shared" si="204"/>
        <v>253.45999999999913</v>
      </c>
      <c r="H634" s="107">
        <f t="shared" si="204"/>
        <v>258.94000000000233</v>
      </c>
      <c r="I634" s="107">
        <f t="shared" si="204"/>
        <v>290.0199999999968</v>
      </c>
      <c r="J634" s="107">
        <f t="shared" si="204"/>
        <v>284.56000000000131</v>
      </c>
      <c r="K634" s="107">
        <f t="shared" si="204"/>
        <v>272.7400000000016</v>
      </c>
      <c r="L634" s="107">
        <f t="shared" si="204"/>
        <v>269.52000000000044</v>
      </c>
      <c r="M634" s="107">
        <f t="shared" si="204"/>
        <v>278.43999999999869</v>
      </c>
      <c r="N634" s="108"/>
      <c r="O634" s="108"/>
      <c r="P634" s="108"/>
      <c r="Q634" s="108"/>
      <c r="R634" s="109"/>
      <c r="S634" s="110"/>
      <c r="T634" s="284"/>
      <c r="U634" s="283"/>
      <c r="V634" s="286"/>
      <c r="W634" s="155"/>
      <c r="X634" s="156"/>
      <c r="Y634" s="156"/>
      <c r="Z634" s="156"/>
      <c r="AA634" s="156"/>
      <c r="AB634" s="157"/>
    </row>
    <row r="635" spans="1:28" ht="12.75" customHeight="1">
      <c r="A635" s="92">
        <v>43060</v>
      </c>
      <c r="B635" s="121" t="s">
        <v>18</v>
      </c>
      <c r="C635" s="161" t="s">
        <v>119</v>
      </c>
      <c r="D635" s="91" t="s">
        <v>99</v>
      </c>
      <c r="E635" s="13">
        <v>2832.73</v>
      </c>
      <c r="F635" s="13">
        <v>2777.69</v>
      </c>
      <c r="G635" s="13">
        <v>2764.31</v>
      </c>
      <c r="H635" s="13">
        <v>2796.53</v>
      </c>
      <c r="I635" s="13">
        <v>2888.3</v>
      </c>
      <c r="J635" s="13">
        <v>2885.1</v>
      </c>
      <c r="K635" s="13">
        <v>2795.63</v>
      </c>
      <c r="L635" s="13">
        <v>2778.42</v>
      </c>
      <c r="M635" s="13">
        <v>2834.93</v>
      </c>
      <c r="N635" s="94">
        <f>IF((M636=""),"",MAX(E637:M637))</f>
        <v>771</v>
      </c>
      <c r="O635" s="94">
        <f>IF(M636="","",MIN(E637:M637))</f>
        <v>681</v>
      </c>
      <c r="P635" s="94">
        <f>IF((M637=""),"",AVERAGE(E637:M637))</f>
        <v>729.06666666666683</v>
      </c>
      <c r="Q635" s="94">
        <f>IF((M636=""),"",STDEV(E637:M637))</f>
        <v>37.989345874862906</v>
      </c>
      <c r="R635" s="95">
        <f>IF((M636=""),"",(N635-O635)/(N635+O635)*100)</f>
        <v>6.1983471074380168</v>
      </c>
      <c r="S635" s="96" t="str">
        <f>IF(M636="","",IF(R635&lt;10,IF(P635&gt;645,IF(P635&lt;790,"Pass","Fail"),"Fail"),"Fail"))</f>
        <v>Pass</v>
      </c>
      <c r="T635" s="237">
        <v>102</v>
      </c>
      <c r="U635" s="235"/>
      <c r="V635" s="300"/>
      <c r="W635" s="147">
        <v>645</v>
      </c>
      <c r="X635" s="88">
        <v>790</v>
      </c>
      <c r="Y635" s="88">
        <v>670</v>
      </c>
      <c r="Z635" s="88">
        <v>830</v>
      </c>
      <c r="AA635" s="88">
        <v>8.6999999999999993</v>
      </c>
      <c r="AB635" s="148">
        <v>10</v>
      </c>
    </row>
    <row r="636" spans="1:28" ht="15.75" customHeight="1">
      <c r="A636"/>
      <c r="B636" s="93"/>
      <c r="C636" s="162"/>
      <c r="D636" s="90" t="s">
        <v>100</v>
      </c>
      <c r="E636" s="13">
        <v>2447.23</v>
      </c>
      <c r="F636" s="13">
        <v>2427.6</v>
      </c>
      <c r="G636" s="13">
        <v>2423.81</v>
      </c>
      <c r="H636" s="13">
        <v>2445.5500000000002</v>
      </c>
      <c r="I636" s="13">
        <v>2505.79</v>
      </c>
      <c r="J636" s="13">
        <v>2501.2199999999998</v>
      </c>
      <c r="K636" s="13">
        <v>2445.7600000000002</v>
      </c>
      <c r="L636" s="13">
        <v>2425.9499999999998</v>
      </c>
      <c r="M636" s="13">
        <v>2449.9299999999998</v>
      </c>
      <c r="N636" s="99"/>
      <c r="O636" s="99"/>
      <c r="P636" s="99"/>
      <c r="Q636" s="99"/>
      <c r="R636" s="100"/>
      <c r="S636" s="101"/>
      <c r="T636" s="241"/>
      <c r="U636" s="234"/>
      <c r="V636" s="238"/>
      <c r="W636" s="138"/>
      <c r="X636" s="135"/>
      <c r="Y636" s="135"/>
      <c r="Z636" s="135"/>
      <c r="AA636" s="135"/>
      <c r="AB636" s="139"/>
    </row>
    <row r="637" spans="1:28" ht="25.5" customHeight="1">
      <c r="A637"/>
      <c r="B637" s="93"/>
      <c r="C637" s="162"/>
      <c r="D637" s="90" t="s">
        <v>120</v>
      </c>
      <c r="E637" s="29">
        <f t="shared" ref="E637:M637" si="205">IF(((E635="")*AND(E636="")),"",(E635-E636)*2)</f>
        <v>771</v>
      </c>
      <c r="F637" s="29">
        <f t="shared" si="205"/>
        <v>700.18000000000029</v>
      </c>
      <c r="G637" s="29">
        <f t="shared" si="205"/>
        <v>681</v>
      </c>
      <c r="H637" s="29">
        <f t="shared" si="205"/>
        <v>701.96</v>
      </c>
      <c r="I637" s="29">
        <f t="shared" si="205"/>
        <v>765.02000000000044</v>
      </c>
      <c r="J637" s="29">
        <f t="shared" si="205"/>
        <v>767.76000000000022</v>
      </c>
      <c r="K637" s="29">
        <f t="shared" si="205"/>
        <v>699.73999999999978</v>
      </c>
      <c r="L637" s="29">
        <f t="shared" si="205"/>
        <v>704.94000000000051</v>
      </c>
      <c r="M637" s="29">
        <f t="shared" si="205"/>
        <v>770</v>
      </c>
      <c r="N637" s="102"/>
      <c r="O637" s="102"/>
      <c r="P637" s="102"/>
      <c r="Q637" s="102"/>
      <c r="R637" s="103"/>
      <c r="S637" s="104"/>
      <c r="T637" s="282"/>
      <c r="U637" s="281"/>
      <c r="V637" s="285"/>
      <c r="W637" s="140"/>
      <c r="X637" s="141"/>
      <c r="Y637" s="141"/>
      <c r="Z637" s="141"/>
      <c r="AA637" s="141"/>
      <c r="AB637" s="142"/>
    </row>
    <row r="638" spans="1:28">
      <c r="A638" s="122">
        <v>43060</v>
      </c>
      <c r="B638" s="93" t="s">
        <v>18</v>
      </c>
      <c r="C638" s="162" t="s">
        <v>121</v>
      </c>
      <c r="D638" s="90" t="s">
        <v>99</v>
      </c>
      <c r="E638" s="13">
        <v>2831.78</v>
      </c>
      <c r="F638" s="13">
        <v>2777.16</v>
      </c>
      <c r="G638" s="13">
        <v>2763.13</v>
      </c>
      <c r="H638" s="13">
        <v>2795.21</v>
      </c>
      <c r="I638" s="13">
        <v>2886.74</v>
      </c>
      <c r="J638" s="13">
        <v>2883.64</v>
      </c>
      <c r="K638" s="13">
        <v>2794.75</v>
      </c>
      <c r="L638" s="13">
        <v>2777.94</v>
      </c>
      <c r="M638" s="13">
        <v>2834.43</v>
      </c>
      <c r="N638" s="94">
        <f>IF((M639=""),"",MAX(E640:M640))</f>
        <v>966.82000000000062</v>
      </c>
      <c r="O638" s="94">
        <f>IF(M639="","",MIN(E640:M640))</f>
        <v>807.86000000000058</v>
      </c>
      <c r="P638" s="94">
        <f>IF((M640=""),"",AVERAGE(E640:M640))</f>
        <v>892.16666666666663</v>
      </c>
      <c r="Q638" s="94">
        <f>IF((M639=""),"",STDEV(E640:M640))</f>
        <v>61.26307125830408</v>
      </c>
      <c r="R638" s="94">
        <f>IF((M639=""),"",(N638-O638)/(N638+O638)*100)</f>
        <v>8.9571077602722706</v>
      </c>
      <c r="S638" s="96" t="str">
        <f>IF(M639="","",IF(R638&lt;15,IF(P638&gt;850,IF(P638&lt;970,"Pass","Fail"),"Fail"),"Fail"))</f>
        <v>Pass</v>
      </c>
      <c r="T638" s="237">
        <v>102</v>
      </c>
      <c r="U638" s="254"/>
      <c r="V638" s="295"/>
      <c r="W638" s="153">
        <v>850</v>
      </c>
      <c r="X638" s="153">
        <v>970</v>
      </c>
      <c r="Y638" s="153">
        <v>710</v>
      </c>
      <c r="Z638" s="153">
        <v>910</v>
      </c>
      <c r="AA638" s="153">
        <v>14.5</v>
      </c>
      <c r="AB638" s="154">
        <v>17</v>
      </c>
    </row>
    <row r="639" spans="1:28" ht="15.75" customHeight="1">
      <c r="A639"/>
      <c r="B639" s="93"/>
      <c r="C639" s="162"/>
      <c r="D639" s="90" t="s">
        <v>100</v>
      </c>
      <c r="E639" s="13">
        <v>2348.37</v>
      </c>
      <c r="F639" s="13">
        <v>2352.15</v>
      </c>
      <c r="G639" s="13">
        <v>2359.1999999999998</v>
      </c>
      <c r="H639" s="13">
        <v>2369.5700000000002</v>
      </c>
      <c r="I639" s="13">
        <v>2414.41</v>
      </c>
      <c r="J639" s="13">
        <v>2401.73</v>
      </c>
      <c r="K639" s="13">
        <v>2371.48</v>
      </c>
      <c r="L639" s="13">
        <v>2350.1799999999998</v>
      </c>
      <c r="M639" s="13">
        <v>2362.94</v>
      </c>
      <c r="N639" s="99"/>
      <c r="O639" s="99"/>
      <c r="P639" s="99"/>
      <c r="Q639" s="99"/>
      <c r="R639" s="100"/>
      <c r="S639" s="101"/>
      <c r="T639" s="241"/>
      <c r="U639" s="234"/>
      <c r="V639" s="238"/>
      <c r="W639" s="138"/>
      <c r="X639" s="135"/>
      <c r="Y639" s="135"/>
      <c r="Z639" s="135"/>
      <c r="AA639" s="135"/>
      <c r="AB639" s="139"/>
    </row>
    <row r="640" spans="1:28" s="179" customFormat="1" ht="25.5" customHeight="1">
      <c r="A640"/>
      <c r="B640" s="93"/>
      <c r="C640" s="162"/>
      <c r="D640" s="30" t="s">
        <v>120</v>
      </c>
      <c r="E640" s="29">
        <f t="shared" ref="E640:M640" si="206">IF(((E638="")*AND(E639="")),"",(E638-E639)*2)</f>
        <v>966.82000000000062</v>
      </c>
      <c r="F640" s="29">
        <f t="shared" si="206"/>
        <v>850.01999999999953</v>
      </c>
      <c r="G640" s="29">
        <f t="shared" si="206"/>
        <v>807.86000000000058</v>
      </c>
      <c r="H640" s="29">
        <f t="shared" si="206"/>
        <v>851.27999999999975</v>
      </c>
      <c r="I640" s="29">
        <f t="shared" si="206"/>
        <v>944.65999999999985</v>
      </c>
      <c r="J640" s="29">
        <f t="shared" si="206"/>
        <v>963.81999999999971</v>
      </c>
      <c r="K640" s="29">
        <f t="shared" si="206"/>
        <v>846.54</v>
      </c>
      <c r="L640" s="29">
        <f t="shared" si="206"/>
        <v>855.52000000000044</v>
      </c>
      <c r="M640" s="29">
        <f t="shared" si="206"/>
        <v>942.97999999999956</v>
      </c>
      <c r="N640" s="102"/>
      <c r="O640" s="102"/>
      <c r="P640" s="102"/>
      <c r="Q640" s="102"/>
      <c r="R640" s="103"/>
      <c r="S640" s="104"/>
      <c r="T640" s="282"/>
      <c r="U640" s="281"/>
      <c r="V640" s="285"/>
      <c r="W640" s="140"/>
      <c r="X640" s="141"/>
      <c r="Y640" s="141"/>
      <c r="Z640" s="141"/>
      <c r="AA640" s="141"/>
      <c r="AB640" s="142"/>
    </row>
    <row r="641" spans="1:28" ht="12.75" customHeight="1">
      <c r="A641" s="130">
        <v>43060</v>
      </c>
      <c r="B641" s="121" t="s">
        <v>18</v>
      </c>
      <c r="C641" s="161" t="s">
        <v>122</v>
      </c>
      <c r="D641" s="91" t="s">
        <v>99</v>
      </c>
      <c r="E641" s="13">
        <v>8595.7999999999993</v>
      </c>
      <c r="F641" s="13">
        <v>8381.7000000000007</v>
      </c>
      <c r="G641" s="13">
        <v>8354.85</v>
      </c>
      <c r="H641" s="13">
        <v>8422.0400000000009</v>
      </c>
      <c r="I641" s="13">
        <v>8656.56</v>
      </c>
      <c r="J641" s="13">
        <v>8169.06</v>
      </c>
      <c r="K641" s="13">
        <v>8366.1200000000008</v>
      </c>
      <c r="L641" s="13">
        <v>8360.8700000000008</v>
      </c>
      <c r="M641" s="13">
        <v>8168.07</v>
      </c>
      <c r="N641" s="99">
        <f>IF((M642=""),"",MAX(E643:M643))</f>
        <v>555.5</v>
      </c>
      <c r="O641" s="99">
        <f>IF(M642="","",MIN(E643:M643))</f>
        <v>534.73999999999978</v>
      </c>
      <c r="P641" s="99">
        <f>IF((M643=""),"",AVERAGE(E643:M643))</f>
        <v>543.40666666666721</v>
      </c>
      <c r="Q641" s="99">
        <f>IF((M642=""),"",STDEV(E643:M643))</f>
        <v>7.6181362550219651</v>
      </c>
      <c r="R641" s="99">
        <f>IF((M642=""),"",(N641-O641)/(N641+O641)*100)</f>
        <v>1.9041678896389989</v>
      </c>
      <c r="S641" s="101" t="str">
        <f>IF(M642="","",IF(R641&lt;6.3,IF(P641&gt;490,IF(P641&lt;590,"Pass","Fail"),"Fail"),"Fail"))</f>
        <v>Pass</v>
      </c>
      <c r="T641" s="241">
        <v>102</v>
      </c>
      <c r="U641" s="263"/>
      <c r="V641" s="272"/>
      <c r="W641" s="138">
        <v>490</v>
      </c>
      <c r="X641" s="135">
        <v>590</v>
      </c>
      <c r="Y641" s="135">
        <v>430</v>
      </c>
      <c r="Z641" s="135">
        <v>590</v>
      </c>
      <c r="AA641" s="137">
        <v>6.3</v>
      </c>
      <c r="AB641" s="148">
        <v>6.3</v>
      </c>
    </row>
    <row r="642" spans="1:28" ht="15.75" customHeight="1">
      <c r="A642"/>
      <c r="B642" s="93"/>
      <c r="C642" s="162"/>
      <c r="D642" s="90" t="s">
        <v>100</v>
      </c>
      <c r="E642" s="13">
        <v>8318.0499999999993</v>
      </c>
      <c r="F642" s="13">
        <v>8107.03</v>
      </c>
      <c r="G642" s="13">
        <v>8086.83</v>
      </c>
      <c r="H642" s="13">
        <v>8149.52</v>
      </c>
      <c r="I642" s="13">
        <v>8382.34</v>
      </c>
      <c r="J642" s="13">
        <v>7901.33</v>
      </c>
      <c r="K642" s="13">
        <v>8091.81</v>
      </c>
      <c r="L642" s="13">
        <v>8092.13</v>
      </c>
      <c r="M642" s="13">
        <v>7900.7</v>
      </c>
      <c r="N642" s="99"/>
      <c r="O642" s="99"/>
      <c r="P642" s="99"/>
      <c r="Q642" s="99"/>
      <c r="R642" s="100"/>
      <c r="S642" s="101"/>
      <c r="T642" s="241"/>
      <c r="U642" s="234"/>
      <c r="V642" s="238"/>
      <c r="W642" s="138"/>
      <c r="X642" s="135"/>
      <c r="Y642" s="135"/>
      <c r="Z642" s="135"/>
      <c r="AA642" s="135"/>
      <c r="AB642" s="139"/>
    </row>
    <row r="643" spans="1:28" ht="25.5" customHeight="1">
      <c r="A643"/>
      <c r="B643" s="93"/>
      <c r="C643" s="162"/>
      <c r="D643" s="90" t="s">
        <v>120</v>
      </c>
      <c r="E643" s="29">
        <f t="shared" ref="E643:M643" si="207">IF(((E641="")*AND(E642="")),"",(E641-E642)*2)</f>
        <v>555.5</v>
      </c>
      <c r="F643" s="29">
        <f t="shared" si="207"/>
        <v>549.34000000000196</v>
      </c>
      <c r="G643" s="29">
        <f t="shared" si="207"/>
        <v>536.04000000000087</v>
      </c>
      <c r="H643" s="29">
        <f t="shared" si="207"/>
        <v>545.04000000000087</v>
      </c>
      <c r="I643" s="29">
        <f t="shared" si="207"/>
        <v>548.43999999999869</v>
      </c>
      <c r="J643" s="29">
        <f t="shared" si="207"/>
        <v>535.46000000000095</v>
      </c>
      <c r="K643" s="29">
        <f t="shared" si="207"/>
        <v>548.6200000000008</v>
      </c>
      <c r="L643" s="29">
        <f t="shared" si="207"/>
        <v>537.48000000000138</v>
      </c>
      <c r="M643" s="29">
        <f t="shared" si="207"/>
        <v>534.73999999999978</v>
      </c>
      <c r="N643" s="102"/>
      <c r="O643" s="102"/>
      <c r="P643" s="102"/>
      <c r="Q643" s="102"/>
      <c r="R643" s="103"/>
      <c r="S643" s="104"/>
      <c r="T643" s="282"/>
      <c r="U643" s="281"/>
      <c r="V643" s="285"/>
      <c r="W643" s="140"/>
      <c r="X643" s="141"/>
      <c r="Y643" s="141"/>
      <c r="Z643" s="141"/>
      <c r="AA643" s="141"/>
      <c r="AB643" s="142"/>
    </row>
    <row r="644" spans="1:28" ht="12.75" customHeight="1">
      <c r="A644" s="92">
        <v>43060</v>
      </c>
      <c r="B644" s="93" t="s">
        <v>18</v>
      </c>
      <c r="C644" s="162" t="s">
        <v>123</v>
      </c>
      <c r="D644" s="90" t="s">
        <v>99</v>
      </c>
      <c r="E644" s="13">
        <v>9661.7999999999993</v>
      </c>
      <c r="F644" s="13">
        <v>9501.52</v>
      </c>
      <c r="G644" s="13">
        <v>9485.25</v>
      </c>
      <c r="H644" s="13">
        <v>9535.06</v>
      </c>
      <c r="I644" s="13">
        <v>9706.02</v>
      </c>
      <c r="J644" s="13">
        <v>9274.26</v>
      </c>
      <c r="K644" s="13">
        <v>9481.7800000000007</v>
      </c>
      <c r="L644" s="13">
        <v>9487.84</v>
      </c>
      <c r="M644" s="13">
        <v>9175.75</v>
      </c>
      <c r="N644" s="94">
        <f>IF((M645=""),"",MAX(E646:M646))</f>
        <v>303</v>
      </c>
      <c r="O644" s="94">
        <f>IF(M645="","",MIN(E646:M646))</f>
        <v>254.68000000000029</v>
      </c>
      <c r="P644" s="94">
        <f>IF((M646=""),"",AVERAGE(E646:M646))</f>
        <v>279.96666666666715</v>
      </c>
      <c r="Q644" s="94">
        <f>IF((M645=""),"",STDEV(E646:M646))</f>
        <v>15.536679181858061</v>
      </c>
      <c r="R644" s="94">
        <f>IF((M645=""),"",(N644-O644)/(N644+O644)*100)</f>
        <v>8.6644670778940771</v>
      </c>
      <c r="S644" s="96" t="str">
        <f>IF(M645="","",IF(R644&lt;15,IF(P644&gt;155,IF(P644&lt;315,"Pass","Fail"),"Fail"),"Fail"))</f>
        <v>Pass</v>
      </c>
      <c r="T644" s="237">
        <v>102</v>
      </c>
      <c r="U644" s="237"/>
      <c r="V644" s="301"/>
      <c r="W644" s="143">
        <v>222</v>
      </c>
      <c r="X644" s="136">
        <v>340</v>
      </c>
      <c r="Y644" s="136">
        <v>155</v>
      </c>
      <c r="Z644" s="136">
        <v>315</v>
      </c>
      <c r="AA644" s="148">
        <v>15</v>
      </c>
      <c r="AB644" s="154">
        <v>15</v>
      </c>
    </row>
    <row r="645" spans="1:28" ht="15.75" customHeight="1">
      <c r="A645"/>
      <c r="B645" s="93"/>
      <c r="C645" s="162"/>
      <c r="D645" s="90" t="s">
        <v>100</v>
      </c>
      <c r="E645" s="13">
        <v>9510.2999999999993</v>
      </c>
      <c r="F645" s="13">
        <v>9363.25</v>
      </c>
      <c r="G645" s="13">
        <v>9357.91</v>
      </c>
      <c r="H645" s="13">
        <v>9393.16</v>
      </c>
      <c r="I645" s="13">
        <v>9558.2900000000009</v>
      </c>
      <c r="J645" s="13">
        <v>9130.41</v>
      </c>
      <c r="K645" s="13">
        <v>9350.26</v>
      </c>
      <c r="L645" s="13">
        <v>9353.1299999999992</v>
      </c>
      <c r="M645" s="13">
        <v>9032.7199999999993</v>
      </c>
      <c r="N645" s="99"/>
      <c r="O645" s="99"/>
      <c r="P645" s="99"/>
      <c r="Q645" s="99"/>
      <c r="R645" s="100"/>
      <c r="S645" s="101"/>
      <c r="T645" s="241"/>
      <c r="U645" s="234"/>
      <c r="V645" s="238"/>
      <c r="W645" s="138"/>
      <c r="X645" s="135"/>
      <c r="Y645" s="135"/>
      <c r="Z645" s="135"/>
      <c r="AA645" s="135"/>
      <c r="AB645" s="139"/>
    </row>
    <row r="646" spans="1:28" s="180" customFormat="1" ht="26.25" customHeight="1" thickBot="1">
      <c r="A646"/>
      <c r="B646" s="105"/>
      <c r="C646" s="163"/>
      <c r="D646" s="106" t="s">
        <v>120</v>
      </c>
      <c r="E646" s="107">
        <f t="shared" ref="E646:M646" si="208">IF(((E644="")*AND(E645="")),"",(E644-E645)*2)</f>
        <v>303</v>
      </c>
      <c r="F646" s="107">
        <f t="shared" si="208"/>
        <v>276.54000000000087</v>
      </c>
      <c r="G646" s="107">
        <f t="shared" si="208"/>
        <v>254.68000000000029</v>
      </c>
      <c r="H646" s="107">
        <f t="shared" si="208"/>
        <v>283.79999999999927</v>
      </c>
      <c r="I646" s="107">
        <f t="shared" si="208"/>
        <v>295.45999999999913</v>
      </c>
      <c r="J646" s="107">
        <f t="shared" si="208"/>
        <v>287.70000000000073</v>
      </c>
      <c r="K646" s="107">
        <f t="shared" si="208"/>
        <v>263.04000000000087</v>
      </c>
      <c r="L646" s="107">
        <f t="shared" si="208"/>
        <v>269.42000000000189</v>
      </c>
      <c r="M646" s="107">
        <f t="shared" si="208"/>
        <v>286.06000000000131</v>
      </c>
      <c r="N646" s="108"/>
      <c r="O646" s="108"/>
      <c r="P646" s="108"/>
      <c r="Q646" s="108"/>
      <c r="R646" s="109"/>
      <c r="S646" s="110"/>
      <c r="T646" s="284"/>
      <c r="U646" s="283"/>
      <c r="V646" s="286"/>
      <c r="W646" s="155"/>
      <c r="X646" s="156"/>
      <c r="Y646" s="156"/>
      <c r="Z646" s="156"/>
      <c r="AA646" s="156"/>
      <c r="AB646" s="157"/>
    </row>
    <row r="647" spans="1:28" ht="12.75" customHeight="1">
      <c r="A647" s="92">
        <v>43067</v>
      </c>
      <c r="B647" s="121" t="s">
        <v>18</v>
      </c>
      <c r="C647" s="161" t="s">
        <v>119</v>
      </c>
      <c r="D647" s="91" t="s">
        <v>99</v>
      </c>
      <c r="E647" s="13">
        <v>2446.7399999999998</v>
      </c>
      <c r="F647" s="13">
        <v>2426.66</v>
      </c>
      <c r="G647" s="13">
        <v>2423.27</v>
      </c>
      <c r="H647" s="13">
        <v>2445.02</v>
      </c>
      <c r="I647" s="13">
        <v>2505.63</v>
      </c>
      <c r="J647" s="13">
        <v>2501.09</v>
      </c>
      <c r="K647" s="13">
        <v>2445.5300000000002</v>
      </c>
      <c r="L647" s="13">
        <v>2425.1799999999998</v>
      </c>
      <c r="M647" s="13">
        <v>2449.8000000000002</v>
      </c>
      <c r="N647" s="94">
        <f>IF((M648=""),"",MAX(E649:M649))</f>
        <v>775.90000000000055</v>
      </c>
      <c r="O647" s="94">
        <f>IF(M648="","",MIN(E649:M649))</f>
        <v>686.04</v>
      </c>
      <c r="P647" s="94">
        <f>IF((M649=""),"",AVERAGE(E649:M649))</f>
        <v>734.38666666666677</v>
      </c>
      <c r="Q647" s="94">
        <f>IF((M648=""),"",STDEV(E649:M649))</f>
        <v>38.255442750020599</v>
      </c>
      <c r="R647" s="95">
        <f>IF((M648=""),"",(N647-O647)/(N647+O647)*100)</f>
        <v>6.1466270845589115</v>
      </c>
      <c r="S647" s="96" t="str">
        <f>IF(M648="","",IF(R647&lt;10,IF(P647&gt;645,IF(P647&lt;790,"Pass","Fail"),"Fail"),"Fail"))</f>
        <v>Pass</v>
      </c>
      <c r="T647" s="237">
        <v>102</v>
      </c>
      <c r="U647" s="235"/>
      <c r="V647" s="300"/>
      <c r="W647" s="147">
        <v>645</v>
      </c>
      <c r="X647" s="88">
        <v>790</v>
      </c>
      <c r="Y647" s="88">
        <v>670</v>
      </c>
      <c r="Z647" s="88">
        <v>830</v>
      </c>
      <c r="AA647" s="88">
        <v>8.6999999999999993</v>
      </c>
      <c r="AB647" s="148">
        <v>10</v>
      </c>
    </row>
    <row r="648" spans="1:28" ht="15.75" customHeight="1">
      <c r="A648"/>
      <c r="B648" s="93"/>
      <c r="C648" s="162"/>
      <c r="D648" s="90" t="s">
        <v>100</v>
      </c>
      <c r="E648" s="13">
        <v>2061.65</v>
      </c>
      <c r="F648" s="13">
        <v>2074.5500000000002</v>
      </c>
      <c r="G648" s="13">
        <v>2080.25</v>
      </c>
      <c r="H648" s="13">
        <v>2090.7800000000002</v>
      </c>
      <c r="I648" s="13">
        <v>2118.1799999999998</v>
      </c>
      <c r="J648" s="13">
        <v>2113.4699999999998</v>
      </c>
      <c r="K648" s="13">
        <v>2092.48</v>
      </c>
      <c r="L648" s="13">
        <v>2070.9699999999998</v>
      </c>
      <c r="M648" s="13">
        <v>2061.85</v>
      </c>
      <c r="N648" s="99"/>
      <c r="O648" s="99"/>
      <c r="P648" s="99"/>
      <c r="Q648" s="99"/>
      <c r="R648" s="100"/>
      <c r="S648" s="101"/>
      <c r="T648" s="241"/>
      <c r="U648" s="234"/>
      <c r="V648" s="238"/>
      <c r="W648" s="138"/>
      <c r="X648" s="135"/>
      <c r="Y648" s="135"/>
      <c r="Z648" s="135"/>
      <c r="AA648" s="135"/>
      <c r="AB648" s="139"/>
    </row>
    <row r="649" spans="1:28" ht="25.5" customHeight="1">
      <c r="A649"/>
      <c r="B649" s="93"/>
      <c r="C649" s="162"/>
      <c r="D649" s="90" t="s">
        <v>120</v>
      </c>
      <c r="E649" s="29">
        <f t="shared" ref="E649:M649" si="209">IF(((E647="")*AND(E648="")),"",(E647-E648)*2)</f>
        <v>770.17999999999938</v>
      </c>
      <c r="F649" s="29">
        <f t="shared" si="209"/>
        <v>704.21999999999935</v>
      </c>
      <c r="G649" s="29">
        <f t="shared" si="209"/>
        <v>686.04</v>
      </c>
      <c r="H649" s="29">
        <f t="shared" si="209"/>
        <v>708.47999999999956</v>
      </c>
      <c r="I649" s="29">
        <f t="shared" si="209"/>
        <v>774.90000000000055</v>
      </c>
      <c r="J649" s="29">
        <f t="shared" si="209"/>
        <v>775.24000000000069</v>
      </c>
      <c r="K649" s="29">
        <f t="shared" si="209"/>
        <v>706.10000000000036</v>
      </c>
      <c r="L649" s="29">
        <f t="shared" si="209"/>
        <v>708.42000000000007</v>
      </c>
      <c r="M649" s="29">
        <f t="shared" si="209"/>
        <v>775.90000000000055</v>
      </c>
      <c r="N649" s="102"/>
      <c r="O649" s="102"/>
      <c r="P649" s="102"/>
      <c r="Q649" s="102"/>
      <c r="R649" s="103"/>
      <c r="S649" s="104"/>
      <c r="T649" s="282"/>
      <c r="U649" s="281"/>
      <c r="V649" s="285"/>
      <c r="W649" s="140"/>
      <c r="X649" s="141"/>
      <c r="Y649" s="141"/>
      <c r="Z649" s="141"/>
      <c r="AA649" s="141"/>
      <c r="AB649" s="142"/>
    </row>
    <row r="650" spans="1:28">
      <c r="A650" s="122">
        <v>43067</v>
      </c>
      <c r="B650" s="93" t="s">
        <v>18</v>
      </c>
      <c r="C650" s="162" t="s">
        <v>121</v>
      </c>
      <c r="D650" s="90" t="s">
        <v>99</v>
      </c>
      <c r="E650" s="13">
        <v>2346.8000000000002</v>
      </c>
      <c r="F650" s="13">
        <v>2351.0300000000002</v>
      </c>
      <c r="G650" s="13">
        <v>2357.67</v>
      </c>
      <c r="H650" s="13">
        <v>2368.33</v>
      </c>
      <c r="I650" s="13">
        <v>2413.69</v>
      </c>
      <c r="J650" s="13">
        <v>2400.31</v>
      </c>
      <c r="K650" s="13">
        <v>2370.0700000000002</v>
      </c>
      <c r="L650" s="13">
        <v>2348.87</v>
      </c>
      <c r="M650" s="13">
        <v>2363.66</v>
      </c>
      <c r="N650" s="94">
        <f>IF((M651=""),"",MAX(E652:M652))</f>
        <v>982.76000000000022</v>
      </c>
      <c r="O650" s="94">
        <f>IF(M651="","",MIN(E652:M652))</f>
        <v>817.82000000000016</v>
      </c>
      <c r="P650" s="94">
        <f>IF((M652=""),"",AVERAGE(E652:M652))</f>
        <v>906.77555555555591</v>
      </c>
      <c r="Q650" s="94">
        <f>IF((M651=""),"",STDEV(E652:M652))</f>
        <v>66.077990116054011</v>
      </c>
      <c r="R650" s="94">
        <f>IF((M651=""),"",(N650-O650)/(N650+O650)*100)</f>
        <v>9.1603816548001209</v>
      </c>
      <c r="S650" s="96" t="str">
        <f>IF(M651="","",IF(R650&lt;15,IF(P650&gt;850,IF(P650&lt;970,"Pass","Fail"),"Fail"),"Fail"))</f>
        <v>Pass</v>
      </c>
      <c r="T650" s="237">
        <v>102</v>
      </c>
      <c r="U650" s="254"/>
      <c r="V650" s="295"/>
      <c r="W650" s="153">
        <v>850</v>
      </c>
      <c r="X650" s="153">
        <v>970</v>
      </c>
      <c r="Y650" s="153">
        <v>710</v>
      </c>
      <c r="Z650" s="153">
        <v>910</v>
      </c>
      <c r="AA650" s="153">
        <v>14.5</v>
      </c>
      <c r="AB650" s="154">
        <v>17</v>
      </c>
    </row>
    <row r="651" spans="1:28" ht="15.75" customHeight="1">
      <c r="A651"/>
      <c r="B651" s="93"/>
      <c r="C651" s="162"/>
      <c r="D651" s="90" t="s">
        <v>100</v>
      </c>
      <c r="E651" s="13">
        <v>1855.42</v>
      </c>
      <c r="F651" s="13">
        <v>1921.57</v>
      </c>
      <c r="G651" s="13">
        <v>1948.76</v>
      </c>
      <c r="H651" s="13">
        <v>1936.83</v>
      </c>
      <c r="I651" s="13">
        <v>1930.57</v>
      </c>
      <c r="J651" s="13">
        <v>1909.85</v>
      </c>
      <c r="K651" s="13">
        <v>1941.09</v>
      </c>
      <c r="L651" s="13">
        <v>1916.57</v>
      </c>
      <c r="M651" s="13">
        <v>1879.28</v>
      </c>
      <c r="N651" s="99"/>
      <c r="O651" s="99"/>
      <c r="P651" s="99"/>
      <c r="Q651" s="99"/>
      <c r="R651" s="100"/>
      <c r="S651" s="101"/>
      <c r="T651" s="241"/>
      <c r="U651" s="234"/>
      <c r="V651" s="238"/>
      <c r="W651" s="138"/>
      <c r="X651" s="135"/>
      <c r="Y651" s="135"/>
      <c r="Z651" s="135"/>
      <c r="AA651" s="135"/>
      <c r="AB651" s="139"/>
    </row>
    <row r="652" spans="1:28" s="179" customFormat="1" ht="25.5" customHeight="1">
      <c r="A652"/>
      <c r="B652" s="93"/>
      <c r="C652" s="162"/>
      <c r="D652" s="30" t="s">
        <v>120</v>
      </c>
      <c r="E652" s="29">
        <f t="shared" ref="E652:M652" si="210">IF(((E650="")*AND(E651="")),"",(E650-E651)*2)</f>
        <v>982.76000000000022</v>
      </c>
      <c r="F652" s="29">
        <f t="shared" si="210"/>
        <v>858.92000000000053</v>
      </c>
      <c r="G652" s="29">
        <f t="shared" si="210"/>
        <v>817.82000000000016</v>
      </c>
      <c r="H652" s="29">
        <f t="shared" si="210"/>
        <v>863</v>
      </c>
      <c r="I652" s="29">
        <f t="shared" si="210"/>
        <v>966.24000000000024</v>
      </c>
      <c r="J652" s="29">
        <f t="shared" si="210"/>
        <v>980.92000000000007</v>
      </c>
      <c r="K652" s="29">
        <f t="shared" si="210"/>
        <v>857.96000000000049</v>
      </c>
      <c r="L652" s="29">
        <f t="shared" si="210"/>
        <v>864.59999999999991</v>
      </c>
      <c r="M652" s="29">
        <f t="shared" si="210"/>
        <v>968.75999999999976</v>
      </c>
      <c r="N652" s="102"/>
      <c r="O652" s="102"/>
      <c r="P652" s="102"/>
      <c r="Q652" s="102"/>
      <c r="R652" s="103"/>
      <c r="S652" s="104"/>
      <c r="T652" s="282"/>
      <c r="U652" s="281"/>
      <c r="V652" s="285"/>
      <c r="W652" s="140"/>
      <c r="X652" s="141"/>
      <c r="Y652" s="141"/>
      <c r="Z652" s="141"/>
      <c r="AA652" s="141"/>
      <c r="AB652" s="142"/>
    </row>
    <row r="653" spans="1:28" ht="12.75" customHeight="1">
      <c r="A653" s="130">
        <v>43067</v>
      </c>
      <c r="B653" s="121" t="s">
        <v>18</v>
      </c>
      <c r="C653" s="161" t="s">
        <v>122</v>
      </c>
      <c r="D653" s="91" t="s">
        <v>99</v>
      </c>
      <c r="E653" s="13">
        <v>8330.06</v>
      </c>
      <c r="F653" s="13">
        <v>8112.44</v>
      </c>
      <c r="G653" s="13">
        <v>8098.56</v>
      </c>
      <c r="H653" s="13">
        <v>8156.98</v>
      </c>
      <c r="I653" s="13">
        <v>8391.01</v>
      </c>
      <c r="J653" s="13">
        <v>7910.84</v>
      </c>
      <c r="K653" s="13">
        <v>8101.39</v>
      </c>
      <c r="L653" s="13">
        <v>8096.81</v>
      </c>
      <c r="M653" s="13">
        <v>7909.37</v>
      </c>
      <c r="N653" s="99">
        <f>IF((M654=""),"",MAX(E655:M655))</f>
        <v>549.71999999999935</v>
      </c>
      <c r="O653" s="99">
        <f>IF(M654="","",MIN(E655:M655))</f>
        <v>506.55999999999949</v>
      </c>
      <c r="P653" s="99">
        <f>IF((M655=""),"",AVERAGE(E655:M655))</f>
        <v>523.30222222222233</v>
      </c>
      <c r="Q653" s="99">
        <f>IF((M654=""),"",STDEV(E655:M655))</f>
        <v>16.764305665443242</v>
      </c>
      <c r="R653" s="99">
        <f>IF((M654=""),"",(N653-O653)/(N653+O653)*100)</f>
        <v>4.08603779300942</v>
      </c>
      <c r="S653" s="101" t="str">
        <f>IF(M654="","",IF(R653&lt;6.3,IF(P653&gt;490,IF(P653&lt;590,"Pass","Fail"),"Fail"),"Fail"))</f>
        <v>Pass</v>
      </c>
      <c r="T653" s="241">
        <v>102</v>
      </c>
      <c r="U653" s="263"/>
      <c r="V653" s="272"/>
      <c r="W653" s="138">
        <v>490</v>
      </c>
      <c r="X653" s="135">
        <v>590</v>
      </c>
      <c r="Y653" s="135">
        <v>430</v>
      </c>
      <c r="Z653" s="135">
        <v>590</v>
      </c>
      <c r="AA653" s="137">
        <v>6.3</v>
      </c>
      <c r="AB653" s="148">
        <v>6.3</v>
      </c>
    </row>
    <row r="654" spans="1:28" ht="15.75" customHeight="1">
      <c r="A654"/>
      <c r="B654" s="93"/>
      <c r="C654" s="162"/>
      <c r="D654" s="90" t="s">
        <v>100</v>
      </c>
      <c r="E654" s="13">
        <v>8055.2</v>
      </c>
      <c r="F654" s="13">
        <v>7859.16</v>
      </c>
      <c r="G654" s="13">
        <v>7844.6</v>
      </c>
      <c r="H654" s="13">
        <v>7900.07</v>
      </c>
      <c r="I654" s="13">
        <v>8117.3</v>
      </c>
      <c r="J654" s="13">
        <v>7644.74</v>
      </c>
      <c r="K654" s="13">
        <v>7842.19</v>
      </c>
      <c r="L654" s="13">
        <v>7843.07</v>
      </c>
      <c r="M654" s="13">
        <v>7646.27</v>
      </c>
      <c r="N654" s="99"/>
      <c r="O654" s="99"/>
      <c r="P654" s="99"/>
      <c r="Q654" s="99"/>
      <c r="R654" s="100"/>
      <c r="S654" s="101"/>
      <c r="T654" s="241"/>
      <c r="U654" s="234"/>
      <c r="V654" s="238"/>
      <c r="W654" s="138"/>
      <c r="X654" s="135"/>
      <c r="Y654" s="135"/>
      <c r="Z654" s="135"/>
      <c r="AA654" s="135"/>
      <c r="AB654" s="139"/>
    </row>
    <row r="655" spans="1:28" ht="25.5" customHeight="1">
      <c r="A655"/>
      <c r="B655" s="93"/>
      <c r="C655" s="162"/>
      <c r="D655" s="90" t="s">
        <v>120</v>
      </c>
      <c r="E655" s="29">
        <f t="shared" ref="E655:M655" si="211">IF(((E653="")*AND(E654="")),"",(E653-E654)*2)</f>
        <v>549.71999999999935</v>
      </c>
      <c r="F655" s="29">
        <f t="shared" si="211"/>
        <v>506.55999999999949</v>
      </c>
      <c r="G655" s="29">
        <f t="shared" si="211"/>
        <v>507.92000000000007</v>
      </c>
      <c r="H655" s="29">
        <f t="shared" si="211"/>
        <v>513.81999999999971</v>
      </c>
      <c r="I655" s="29">
        <f t="shared" si="211"/>
        <v>547.42000000000007</v>
      </c>
      <c r="J655" s="29">
        <f t="shared" si="211"/>
        <v>532.20000000000073</v>
      </c>
      <c r="K655" s="29">
        <f t="shared" si="211"/>
        <v>518.40000000000146</v>
      </c>
      <c r="L655" s="29">
        <f t="shared" si="211"/>
        <v>507.48000000000138</v>
      </c>
      <c r="M655" s="29">
        <f t="shared" si="211"/>
        <v>526.19999999999891</v>
      </c>
      <c r="N655" s="102"/>
      <c r="O655" s="102"/>
      <c r="P655" s="102"/>
      <c r="Q655" s="102"/>
      <c r="R655" s="103"/>
      <c r="S655" s="104"/>
      <c r="T655" s="282"/>
      <c r="U655" s="281"/>
      <c r="V655" s="285"/>
      <c r="W655" s="140"/>
      <c r="X655" s="141"/>
      <c r="Y655" s="141"/>
      <c r="Z655" s="141"/>
      <c r="AA655" s="141"/>
      <c r="AB655" s="142"/>
    </row>
    <row r="656" spans="1:28" ht="12.75" customHeight="1">
      <c r="A656" s="92">
        <v>43067</v>
      </c>
      <c r="B656" s="93" t="s">
        <v>18</v>
      </c>
      <c r="C656" s="162" t="s">
        <v>123</v>
      </c>
      <c r="D656" s="90" t="s">
        <v>99</v>
      </c>
      <c r="E656" s="13">
        <v>9522.7000000000007</v>
      </c>
      <c r="F656" s="13">
        <v>9380.9699999999993</v>
      </c>
      <c r="G656" s="13">
        <v>9369.07</v>
      </c>
      <c r="H656" s="13">
        <v>9406.86</v>
      </c>
      <c r="I656" s="13">
        <v>9573.7000000000007</v>
      </c>
      <c r="J656" s="13">
        <v>9143.35</v>
      </c>
      <c r="K656" s="13">
        <v>9352.91</v>
      </c>
      <c r="L656" s="13">
        <v>9367.84</v>
      </c>
      <c r="M656" s="13">
        <v>9041.08</v>
      </c>
      <c r="N656" s="94">
        <f>IF((M657=""),"",MAX(E658:M658))</f>
        <v>304.7400000000016</v>
      </c>
      <c r="O656" s="94">
        <f>IF(M657="","",MIN(E658:M658))</f>
        <v>254.34000000000015</v>
      </c>
      <c r="P656" s="94">
        <f>IF((M658=""),"",AVERAGE(E658:M658))</f>
        <v>274.52888888888953</v>
      </c>
      <c r="Q656" s="94">
        <f>IF((M657=""),"",STDEV(E658:M658))</f>
        <v>16.39529234601007</v>
      </c>
      <c r="R656" s="94">
        <f>IF((M657=""),"",(N656-O656)/(N656+O656)*100)</f>
        <v>9.0148100450742827</v>
      </c>
      <c r="S656" s="96" t="str">
        <f>IF(M657="","",IF(R656&lt;15,IF(P656&gt;222,IF(P656&lt;340,"Pass","Fail"),"Fail"),"Fail"))</f>
        <v>Pass</v>
      </c>
      <c r="T656" s="237">
        <v>102</v>
      </c>
      <c r="U656" s="237"/>
      <c r="V656" s="301"/>
      <c r="W656" s="143">
        <v>222</v>
      </c>
      <c r="X656" s="136">
        <v>340</v>
      </c>
      <c r="Y656" s="136">
        <v>155</v>
      </c>
      <c r="Z656" s="136">
        <v>315</v>
      </c>
      <c r="AA656" s="148">
        <v>15</v>
      </c>
      <c r="AB656" s="154">
        <v>15</v>
      </c>
    </row>
    <row r="657" spans="1:28" ht="15.75" customHeight="1">
      <c r="A657"/>
      <c r="B657" s="93"/>
      <c r="C657" s="162"/>
      <c r="D657" s="90" t="s">
        <v>100</v>
      </c>
      <c r="E657" s="13">
        <v>9380.1299999999992</v>
      </c>
      <c r="F657" s="13">
        <v>9245.7800000000007</v>
      </c>
      <c r="G657" s="13">
        <v>9240.9</v>
      </c>
      <c r="H657" s="13">
        <v>9272.8799999999992</v>
      </c>
      <c r="I657" s="13">
        <v>9421.33</v>
      </c>
      <c r="J657" s="13">
        <v>8998.69</v>
      </c>
      <c r="K657" s="13">
        <v>9225.74</v>
      </c>
      <c r="L657" s="13">
        <v>9235.49</v>
      </c>
      <c r="M657" s="13">
        <v>8902.16</v>
      </c>
      <c r="N657" s="99"/>
      <c r="O657" s="99"/>
      <c r="P657" s="99"/>
      <c r="Q657" s="99"/>
      <c r="R657" s="100"/>
      <c r="S657" s="101"/>
      <c r="T657" s="241"/>
      <c r="U657" s="234"/>
      <c r="V657" s="238"/>
      <c r="W657" s="138"/>
      <c r="X657" s="135"/>
      <c r="Y657" s="135"/>
      <c r="Z657" s="135"/>
      <c r="AA657" s="135"/>
      <c r="AB657" s="139"/>
    </row>
    <row r="658" spans="1:28" s="180" customFormat="1" ht="26.25" customHeight="1" thickBot="1">
      <c r="A658"/>
      <c r="B658" s="105"/>
      <c r="C658" s="163"/>
      <c r="D658" s="106" t="s">
        <v>120</v>
      </c>
      <c r="E658" s="107">
        <f t="shared" ref="E658:M658" si="212">IF(((E656="")*AND(E657="")),"",(E656-E657)*2)</f>
        <v>285.14000000000306</v>
      </c>
      <c r="F658" s="107">
        <f t="shared" si="212"/>
        <v>270.37999999999738</v>
      </c>
      <c r="G658" s="107">
        <f t="shared" si="212"/>
        <v>256.34000000000015</v>
      </c>
      <c r="H658" s="107">
        <f t="shared" si="212"/>
        <v>267.96000000000276</v>
      </c>
      <c r="I658" s="107">
        <f t="shared" si="212"/>
        <v>304.7400000000016</v>
      </c>
      <c r="J658" s="107">
        <f t="shared" si="212"/>
        <v>289.31999999999971</v>
      </c>
      <c r="K658" s="107">
        <f t="shared" si="212"/>
        <v>254.34000000000015</v>
      </c>
      <c r="L658" s="107">
        <f t="shared" si="212"/>
        <v>264.70000000000073</v>
      </c>
      <c r="M658" s="107">
        <f t="shared" si="212"/>
        <v>277.84000000000015</v>
      </c>
      <c r="N658" s="108"/>
      <c r="O658" s="108"/>
      <c r="P658" s="108"/>
      <c r="Q658" s="108"/>
      <c r="R658" s="109"/>
      <c r="S658" s="110"/>
      <c r="T658" s="284"/>
      <c r="U658" s="283"/>
      <c r="V658" s="286"/>
      <c r="W658" s="155"/>
      <c r="X658" s="156"/>
      <c r="Y658" s="156"/>
      <c r="Z658" s="156"/>
      <c r="AA658" s="156"/>
      <c r="AB658" s="157"/>
    </row>
    <row r="659" spans="1:28" ht="12.75" customHeight="1">
      <c r="A659" s="92">
        <v>43073</v>
      </c>
      <c r="B659" s="121" t="s">
        <v>18</v>
      </c>
      <c r="C659" s="161" t="s">
        <v>119</v>
      </c>
      <c r="D659" s="91" t="s">
        <v>99</v>
      </c>
      <c r="E659" s="13">
        <v>2840.21</v>
      </c>
      <c r="F659" s="13">
        <v>2779.08</v>
      </c>
      <c r="G659" s="13">
        <v>2765.43</v>
      </c>
      <c r="H659" s="13">
        <v>2798.83</v>
      </c>
      <c r="I659" s="13">
        <v>2892.57</v>
      </c>
      <c r="J659" s="13">
        <v>2882.5</v>
      </c>
      <c r="K659" s="13">
        <v>2795.33</v>
      </c>
      <c r="L659" s="13">
        <v>2780.05</v>
      </c>
      <c r="M659" s="13">
        <v>2840.19</v>
      </c>
      <c r="N659" s="94">
        <f>IF((M660=""),"",MAX(E661:M661))</f>
        <v>739.42000000000007</v>
      </c>
      <c r="O659" s="94">
        <f>IF(M660="","",MIN(E661:M661))</f>
        <v>643.42000000000007</v>
      </c>
      <c r="P659" s="94">
        <f>IF((M661=""),"",AVERAGE(E661:M661))</f>
        <v>695.30888888888887</v>
      </c>
      <c r="Q659" s="94">
        <f>IF((M660=""),"",STDEV(E661:M661))</f>
        <v>37.937635813412513</v>
      </c>
      <c r="R659" s="95">
        <f>IF((M660=""),"",(N659-O659)/(N659+O659)*100)</f>
        <v>6.9422348210928231</v>
      </c>
      <c r="S659" s="96" t="str">
        <f>IF(M660="","",IF(R659&lt;10,IF(P659&gt;645,IF(P659&lt;790,"Pass","Fail"),"Fail"),"Fail"))</f>
        <v>Pass</v>
      </c>
      <c r="T659" s="237">
        <v>1428</v>
      </c>
      <c r="U659" s="235"/>
      <c r="V659" s="300"/>
      <c r="W659" s="147">
        <v>645</v>
      </c>
      <c r="X659" s="88">
        <v>790</v>
      </c>
      <c r="Y659" s="88">
        <v>670</v>
      </c>
      <c r="Z659" s="88">
        <v>830</v>
      </c>
      <c r="AA659" s="88">
        <v>8.6999999999999993</v>
      </c>
      <c r="AB659" s="148">
        <v>10</v>
      </c>
    </row>
    <row r="660" spans="1:28" ht="15.75" customHeight="1">
      <c r="A660"/>
      <c r="B660" s="93"/>
      <c r="C660" s="162"/>
      <c r="D660" s="90" t="s">
        <v>100</v>
      </c>
      <c r="E660" s="13">
        <v>2470.5</v>
      </c>
      <c r="F660" s="13">
        <v>2444.17</v>
      </c>
      <c r="G660" s="13">
        <v>2443.7199999999998</v>
      </c>
      <c r="H660" s="13">
        <v>2465.13</v>
      </c>
      <c r="I660" s="13">
        <v>2528.8200000000002</v>
      </c>
      <c r="J660" s="13">
        <v>2515.83</v>
      </c>
      <c r="K660" s="13">
        <v>2461.86</v>
      </c>
      <c r="L660" s="13">
        <v>2443.27</v>
      </c>
      <c r="M660" s="13">
        <v>2472</v>
      </c>
      <c r="N660" s="99"/>
      <c r="O660" s="99"/>
      <c r="P660" s="99"/>
      <c r="Q660" s="99"/>
      <c r="R660" s="100"/>
      <c r="S660" s="101"/>
      <c r="T660" s="241"/>
      <c r="U660" s="234"/>
      <c r="V660" s="238"/>
      <c r="W660" s="138"/>
      <c r="X660" s="135"/>
      <c r="Y660" s="135"/>
      <c r="Z660" s="135"/>
      <c r="AA660" s="135"/>
      <c r="AB660" s="139"/>
    </row>
    <row r="661" spans="1:28" ht="25.5" customHeight="1">
      <c r="A661"/>
      <c r="B661" s="93"/>
      <c r="C661" s="162"/>
      <c r="D661" s="90" t="s">
        <v>120</v>
      </c>
      <c r="E661" s="29">
        <f t="shared" ref="E661:M661" si="213">IF(((E659="")*AND(E660="")),"",(E659-E660)*2)</f>
        <v>739.42000000000007</v>
      </c>
      <c r="F661" s="29">
        <f t="shared" si="213"/>
        <v>669.81999999999971</v>
      </c>
      <c r="G661" s="29">
        <f t="shared" si="213"/>
        <v>643.42000000000007</v>
      </c>
      <c r="H661" s="29">
        <f t="shared" si="213"/>
        <v>667.39999999999964</v>
      </c>
      <c r="I661" s="29">
        <f t="shared" si="213"/>
        <v>727.5</v>
      </c>
      <c r="J661" s="29">
        <f t="shared" si="213"/>
        <v>733.34000000000015</v>
      </c>
      <c r="K661" s="29">
        <f t="shared" si="213"/>
        <v>666.9399999999996</v>
      </c>
      <c r="L661" s="29">
        <f t="shared" si="213"/>
        <v>673.5600000000004</v>
      </c>
      <c r="M661" s="29">
        <f t="shared" si="213"/>
        <v>736.38000000000011</v>
      </c>
      <c r="N661" s="102"/>
      <c r="O661" s="102"/>
      <c r="P661" s="102"/>
      <c r="Q661" s="102"/>
      <c r="R661" s="103"/>
      <c r="S661" s="104"/>
      <c r="T661" s="282"/>
      <c r="U661" s="281"/>
      <c r="V661" s="285"/>
      <c r="W661" s="140"/>
      <c r="X661" s="141"/>
      <c r="Y661" s="141"/>
      <c r="Z661" s="141"/>
      <c r="AA661" s="141"/>
      <c r="AB661" s="142"/>
    </row>
    <row r="662" spans="1:28">
      <c r="A662" s="122">
        <v>43073</v>
      </c>
      <c r="B662" s="93" t="s">
        <v>18</v>
      </c>
      <c r="C662" s="162" t="s">
        <v>121</v>
      </c>
      <c r="D662" s="90" t="s">
        <v>99</v>
      </c>
      <c r="E662" s="13">
        <v>2844.01</v>
      </c>
      <c r="F662" s="13">
        <v>2784.96</v>
      </c>
      <c r="G662" s="13">
        <v>2772.06</v>
      </c>
      <c r="H662" s="13">
        <v>2805.15</v>
      </c>
      <c r="I662" s="13">
        <v>2897.23</v>
      </c>
      <c r="J662" s="13">
        <v>2887.16</v>
      </c>
      <c r="K662" s="13">
        <v>2801.06</v>
      </c>
      <c r="L662" s="13">
        <v>2786.35</v>
      </c>
      <c r="M662" s="13">
        <v>2843.56</v>
      </c>
      <c r="N662" s="94">
        <f>IF((M663=""),"",MAX(E664:M664))</f>
        <v>1034.1999999999998</v>
      </c>
      <c r="O662" s="94">
        <f>IF(M663="","",MIN(E664:M664))</f>
        <v>807.18000000000029</v>
      </c>
      <c r="P662" s="94">
        <f>IF((M664=""),"",AVERAGE(E664:M664))</f>
        <v>920.05333333333328</v>
      </c>
      <c r="Q662" s="94">
        <f>IF((M663=""),"",STDEV(E664:M664))</f>
        <v>96.114268451672032</v>
      </c>
      <c r="R662" s="94">
        <f>IF((M663=""),"",(N662-O662)/(N662+O662)*100)</f>
        <v>12.328796880600393</v>
      </c>
      <c r="S662" s="96" t="str">
        <f>IF(M663="","",IF(R662&lt;15,IF(P662&gt;850,IF(P662&lt;970,"Pass","Fail"),"Fail"),"Fail"))</f>
        <v>Pass</v>
      </c>
      <c r="T662" s="237">
        <v>1428</v>
      </c>
      <c r="U662" s="254"/>
      <c r="V662" s="295" t="s">
        <v>126</v>
      </c>
      <c r="W662" s="153">
        <v>850</v>
      </c>
      <c r="X662" s="153">
        <v>970</v>
      </c>
      <c r="Y662" s="153">
        <v>710</v>
      </c>
      <c r="Z662" s="153">
        <v>910</v>
      </c>
      <c r="AA662" s="153">
        <v>14.5</v>
      </c>
      <c r="AB662" s="154">
        <v>17</v>
      </c>
    </row>
    <row r="663" spans="1:28" ht="15.75" customHeight="1">
      <c r="A663"/>
      <c r="B663" s="93"/>
      <c r="C663" s="162"/>
      <c r="D663" s="90" t="s">
        <v>100</v>
      </c>
      <c r="E663" s="13">
        <v>2339.31</v>
      </c>
      <c r="F663" s="13">
        <v>2360.16</v>
      </c>
      <c r="G663" s="13">
        <v>2368.4699999999998</v>
      </c>
      <c r="H663" s="13">
        <v>2381.12</v>
      </c>
      <c r="I663" s="13">
        <v>2383.7600000000002</v>
      </c>
      <c r="J663" s="13">
        <v>2382.1999999999998</v>
      </c>
      <c r="K663" s="13">
        <v>2376.8200000000002</v>
      </c>
      <c r="L663" s="13">
        <v>2363</v>
      </c>
      <c r="M663" s="13">
        <v>2326.46</v>
      </c>
      <c r="N663" s="99"/>
      <c r="O663" s="99"/>
      <c r="P663" s="99"/>
      <c r="Q663" s="99"/>
      <c r="R663" s="100"/>
      <c r="S663" s="101"/>
      <c r="T663" s="241"/>
      <c r="U663" s="234"/>
      <c r="V663" s="238"/>
      <c r="W663" s="138"/>
      <c r="X663" s="135"/>
      <c r="Y663" s="135"/>
      <c r="Z663" s="135"/>
      <c r="AA663" s="135"/>
      <c r="AB663" s="139"/>
    </row>
    <row r="664" spans="1:28" s="179" customFormat="1" ht="25.5" customHeight="1">
      <c r="A664"/>
      <c r="B664" s="93"/>
      <c r="C664" s="162"/>
      <c r="D664" s="30" t="s">
        <v>120</v>
      </c>
      <c r="E664" s="29">
        <f t="shared" ref="E664:M664" si="214">IF(((E662="")*AND(E663="")),"",(E662-E663)*2)</f>
        <v>1009.4000000000005</v>
      </c>
      <c r="F664" s="29">
        <f t="shared" si="214"/>
        <v>849.60000000000036</v>
      </c>
      <c r="G664" s="29">
        <f t="shared" si="214"/>
        <v>807.18000000000029</v>
      </c>
      <c r="H664" s="29">
        <f t="shared" si="214"/>
        <v>848.0600000000004</v>
      </c>
      <c r="I664" s="29">
        <f t="shared" si="214"/>
        <v>1026.9399999999996</v>
      </c>
      <c r="J664" s="29">
        <f t="shared" si="214"/>
        <v>1009.9200000000001</v>
      </c>
      <c r="K664" s="29">
        <f t="shared" si="214"/>
        <v>848.47999999999956</v>
      </c>
      <c r="L664" s="29">
        <f t="shared" si="214"/>
        <v>846.69999999999982</v>
      </c>
      <c r="M664" s="29">
        <f t="shared" si="214"/>
        <v>1034.1999999999998</v>
      </c>
      <c r="N664" s="102"/>
      <c r="O664" s="102"/>
      <c r="P664" s="102"/>
      <c r="Q664" s="102"/>
      <c r="R664" s="103"/>
      <c r="S664" s="104"/>
      <c r="T664" s="282"/>
      <c r="U664" s="281"/>
      <c r="V664" s="285"/>
      <c r="W664" s="140"/>
      <c r="X664" s="141"/>
      <c r="Y664" s="141"/>
      <c r="Z664" s="141"/>
      <c r="AA664" s="141"/>
      <c r="AB664" s="142"/>
    </row>
    <row r="665" spans="1:28" ht="12.75" customHeight="1">
      <c r="A665" s="130">
        <v>43073</v>
      </c>
      <c r="B665" s="121" t="s">
        <v>18</v>
      </c>
      <c r="C665" s="161" t="s">
        <v>122</v>
      </c>
      <c r="D665" s="91" t="s">
        <v>99</v>
      </c>
      <c r="E665" s="13">
        <v>8060.86</v>
      </c>
      <c r="F665" s="13">
        <v>7863.62</v>
      </c>
      <c r="G665" s="13">
        <v>7844.45</v>
      </c>
      <c r="H665" s="13">
        <v>7900.48</v>
      </c>
      <c r="I665" s="13">
        <v>8118.35</v>
      </c>
      <c r="J665" s="13">
        <v>7642.25</v>
      </c>
      <c r="K665" s="13">
        <v>7844.41</v>
      </c>
      <c r="L665" s="13">
        <v>7848.12</v>
      </c>
      <c r="M665" s="13">
        <v>7658.09</v>
      </c>
      <c r="N665" s="99">
        <f>IF((M666=""),"",MAX(E667:M667))</f>
        <v>554.38000000000102</v>
      </c>
      <c r="O665" s="99">
        <f>IF(M666="","",MIN(E667:M667))</f>
        <v>514.76000000000022</v>
      </c>
      <c r="P665" s="99">
        <f>IF((M667=""),"",AVERAGE(E667:M667))</f>
        <v>534.62666666666655</v>
      </c>
      <c r="Q665" s="99">
        <f>IF((M666=""),"",STDEV(E667:M667))</f>
        <v>11.791882801318605</v>
      </c>
      <c r="R665" s="99">
        <f>IF((M666=""),"",(N665-O665)/(N665+O665)*100)</f>
        <v>3.7057822174832813</v>
      </c>
      <c r="S665" s="101" t="str">
        <f>IF(M666="","",IF(R665&lt;6.3,IF(P665&gt;490,IF(P665&lt;590,"Pass","Fail"),"Fail"),"Fail"))</f>
        <v>Pass</v>
      </c>
      <c r="T665" s="241">
        <v>1428</v>
      </c>
      <c r="U665" s="263"/>
      <c r="V665" s="272"/>
      <c r="W665" s="138">
        <v>490</v>
      </c>
      <c r="X665" s="135">
        <v>590</v>
      </c>
      <c r="Y665" s="135">
        <v>430</v>
      </c>
      <c r="Z665" s="135">
        <v>590</v>
      </c>
      <c r="AA665" s="137">
        <v>6.3</v>
      </c>
      <c r="AB665" s="148">
        <v>6.3</v>
      </c>
    </row>
    <row r="666" spans="1:28" ht="15.75" customHeight="1">
      <c r="A666"/>
      <c r="B666" s="93"/>
      <c r="C666" s="162"/>
      <c r="D666" s="90" t="s">
        <v>100</v>
      </c>
      <c r="E666" s="13">
        <v>7795.18</v>
      </c>
      <c r="F666" s="13">
        <v>7598.06</v>
      </c>
      <c r="G666" s="13">
        <v>7587.07</v>
      </c>
      <c r="H666" s="13">
        <v>7637.64</v>
      </c>
      <c r="I666" s="13">
        <v>7854.34</v>
      </c>
      <c r="J666" s="13">
        <v>7369.99</v>
      </c>
      <c r="K666" s="13">
        <v>7574.69</v>
      </c>
      <c r="L666" s="13">
        <v>7576.94</v>
      </c>
      <c r="M666" s="13">
        <v>7380.9</v>
      </c>
      <c r="N666" s="99"/>
      <c r="O666" s="99"/>
      <c r="P666" s="99"/>
      <c r="Q666" s="99"/>
      <c r="R666" s="100"/>
      <c r="S666" s="101"/>
      <c r="T666" s="241"/>
      <c r="U666" s="234"/>
      <c r="V666" s="238"/>
      <c r="W666" s="138"/>
      <c r="X666" s="135"/>
      <c r="Y666" s="135"/>
      <c r="Z666" s="135"/>
      <c r="AA666" s="135"/>
      <c r="AB666" s="139"/>
    </row>
    <row r="667" spans="1:28" ht="25.5" customHeight="1">
      <c r="A667"/>
      <c r="B667" s="93"/>
      <c r="C667" s="162"/>
      <c r="D667" s="90" t="s">
        <v>120</v>
      </c>
      <c r="E667" s="29">
        <f t="shared" ref="E667:M667" si="215">IF(((E665="")*AND(E666="")),"",(E665-E666)*2)</f>
        <v>531.35999999999876</v>
      </c>
      <c r="F667" s="29">
        <f t="shared" si="215"/>
        <v>531.11999999999898</v>
      </c>
      <c r="G667" s="29">
        <f t="shared" si="215"/>
        <v>514.76000000000022</v>
      </c>
      <c r="H667" s="29">
        <f t="shared" si="215"/>
        <v>525.67999999999847</v>
      </c>
      <c r="I667" s="29">
        <f t="shared" si="215"/>
        <v>528.02000000000044</v>
      </c>
      <c r="J667" s="29">
        <f t="shared" si="215"/>
        <v>544.52000000000044</v>
      </c>
      <c r="K667" s="29">
        <f t="shared" si="215"/>
        <v>539.44000000000051</v>
      </c>
      <c r="L667" s="29">
        <f t="shared" si="215"/>
        <v>542.36000000000058</v>
      </c>
      <c r="M667" s="29">
        <f t="shared" si="215"/>
        <v>554.38000000000102</v>
      </c>
      <c r="N667" s="102"/>
      <c r="O667" s="102"/>
      <c r="P667" s="102"/>
      <c r="Q667" s="102"/>
      <c r="R667" s="103"/>
      <c r="S667" s="104"/>
      <c r="T667" s="282"/>
      <c r="U667" s="281"/>
      <c r="V667" s="285"/>
      <c r="W667" s="140"/>
      <c r="X667" s="141"/>
      <c r="Y667" s="141"/>
      <c r="Z667" s="141"/>
      <c r="AA667" s="141"/>
      <c r="AB667" s="142"/>
    </row>
    <row r="668" spans="1:28" ht="12.75" customHeight="1">
      <c r="A668" s="122">
        <v>43073</v>
      </c>
      <c r="B668" s="93" t="s">
        <v>18</v>
      </c>
      <c r="C668" s="162" t="s">
        <v>123</v>
      </c>
      <c r="D668" s="90" t="s">
        <v>99</v>
      </c>
      <c r="E668" s="13">
        <v>9391.15</v>
      </c>
      <c r="F668" s="13">
        <v>9249</v>
      </c>
      <c r="G668" s="13">
        <v>9250.76</v>
      </c>
      <c r="H668" s="13">
        <v>9280.7099999999991</v>
      </c>
      <c r="I668" s="13">
        <v>9428.01</v>
      </c>
      <c r="J668" s="13">
        <v>9006.41</v>
      </c>
      <c r="K668" s="13">
        <v>9230.4</v>
      </c>
      <c r="L668" s="13">
        <v>9238.19</v>
      </c>
      <c r="M668" s="13">
        <v>8905.15</v>
      </c>
      <c r="N668" s="94">
        <f>IF((M669=""),"",MAX(E670:M670))</f>
        <v>311.02000000000044</v>
      </c>
      <c r="O668" s="94">
        <f>IF(M669="","",MIN(E670:M670))</f>
        <v>263.88000000000102</v>
      </c>
      <c r="P668" s="94">
        <f>IF((M670=""),"",AVERAGE(E670:M670))</f>
        <v>290.10000000000014</v>
      </c>
      <c r="Q668" s="94">
        <f>IF((M669=""),"",STDEV(E670:M670))</f>
        <v>14.405391351851033</v>
      </c>
      <c r="R668" s="94">
        <f>IF((M669=""),"",(N668-O668)/(N668+O668)*100)</f>
        <v>8.1996869020698036</v>
      </c>
      <c r="S668" s="96" t="str">
        <f>IF(M669="","",IF(R668&lt;15,IF(P668&gt;222,IF(P668&lt;340,"Pass","Fail"),"Fail"),"Fail"))</f>
        <v>Pass</v>
      </c>
      <c r="T668" s="237">
        <v>1428</v>
      </c>
      <c r="U668" s="237"/>
      <c r="V668" s="301"/>
      <c r="W668" s="143">
        <v>222</v>
      </c>
      <c r="X668" s="136">
        <v>340</v>
      </c>
      <c r="Y668" s="136">
        <v>155</v>
      </c>
      <c r="Z668" s="136">
        <v>315</v>
      </c>
      <c r="AA668" s="148">
        <v>15</v>
      </c>
      <c r="AB668" s="154">
        <v>15</v>
      </c>
    </row>
    <row r="669" spans="1:28" ht="15.75" customHeight="1">
      <c r="A669"/>
      <c r="B669" s="93"/>
      <c r="C669" s="162"/>
      <c r="D669" s="90" t="s">
        <v>100</v>
      </c>
      <c r="E669" s="13">
        <v>9239.15</v>
      </c>
      <c r="F669" s="13">
        <v>9117.06</v>
      </c>
      <c r="G669" s="13">
        <v>9110.58</v>
      </c>
      <c r="H669" s="13">
        <v>9141.7199999999993</v>
      </c>
      <c r="I669" s="13">
        <v>9282.89</v>
      </c>
      <c r="J669" s="13">
        <v>8850.9</v>
      </c>
      <c r="K669" s="13">
        <v>9084.41</v>
      </c>
      <c r="L669" s="13">
        <v>9092.3700000000008</v>
      </c>
      <c r="M669" s="13">
        <v>8755.25</v>
      </c>
      <c r="N669" s="99"/>
      <c r="O669" s="99"/>
      <c r="P669" s="99"/>
      <c r="Q669" s="99"/>
      <c r="R669" s="100"/>
      <c r="S669" s="101"/>
      <c r="T669" s="241"/>
      <c r="U669" s="234"/>
      <c r="V669" s="238"/>
      <c r="W669" s="138"/>
      <c r="X669" s="135"/>
      <c r="Y669" s="135"/>
      <c r="Z669" s="135"/>
      <c r="AA669" s="135"/>
      <c r="AB669" s="139"/>
    </row>
    <row r="670" spans="1:28" s="180" customFormat="1" ht="26.25" customHeight="1" thickBot="1">
      <c r="A670"/>
      <c r="B670" s="105"/>
      <c r="C670" s="163"/>
      <c r="D670" s="106" t="s">
        <v>120</v>
      </c>
      <c r="E670" s="107">
        <f t="shared" ref="E670:M670" si="216">IF(((E668="")*AND(E669="")),"",(E668-E669)*2)</f>
        <v>304</v>
      </c>
      <c r="F670" s="107">
        <f t="shared" si="216"/>
        <v>263.88000000000102</v>
      </c>
      <c r="G670" s="107">
        <f t="shared" si="216"/>
        <v>280.36000000000058</v>
      </c>
      <c r="H670" s="107">
        <f t="shared" si="216"/>
        <v>277.97999999999956</v>
      </c>
      <c r="I670" s="107">
        <f t="shared" si="216"/>
        <v>290.2400000000016</v>
      </c>
      <c r="J670" s="107">
        <f t="shared" si="216"/>
        <v>311.02000000000044</v>
      </c>
      <c r="K670" s="107">
        <f t="shared" si="216"/>
        <v>291.97999999999956</v>
      </c>
      <c r="L670" s="107">
        <f t="shared" si="216"/>
        <v>291.63999999999942</v>
      </c>
      <c r="M670" s="107">
        <f t="shared" si="216"/>
        <v>299.79999999999927</v>
      </c>
      <c r="N670" s="108"/>
      <c r="O670" s="108"/>
      <c r="P670" s="108"/>
      <c r="Q670" s="108"/>
      <c r="R670" s="109"/>
      <c r="S670" s="110"/>
      <c r="T670" s="284"/>
      <c r="U670" s="283"/>
      <c r="V670" s="286"/>
      <c r="W670" s="155"/>
      <c r="X670" s="156"/>
      <c r="Y670" s="156"/>
      <c r="Z670" s="156"/>
      <c r="AA670" s="156"/>
      <c r="AB670" s="157"/>
    </row>
    <row r="671" spans="1:28" ht="12.75" customHeight="1">
      <c r="A671" s="130">
        <v>43077</v>
      </c>
      <c r="B671" s="121" t="s">
        <v>18</v>
      </c>
      <c r="C671" s="161" t="s">
        <v>119</v>
      </c>
      <c r="D671" s="91" t="s">
        <v>99</v>
      </c>
      <c r="E671" s="125">
        <v>2470.15</v>
      </c>
      <c r="F671" s="125">
        <v>2443.56</v>
      </c>
      <c r="G671" s="125">
        <v>2443.44</v>
      </c>
      <c r="H671" s="125">
        <v>2464.48</v>
      </c>
      <c r="I671" s="125">
        <v>2528.98</v>
      </c>
      <c r="J671" s="125">
        <v>2516.71</v>
      </c>
      <c r="K671" s="125">
        <v>2461.1799999999998</v>
      </c>
      <c r="L671" s="125">
        <v>2443.14</v>
      </c>
      <c r="M671" s="125">
        <v>2472.1799999999998</v>
      </c>
      <c r="N671" s="99">
        <f>IF((M672=""),"",MAX(E673:M673))</f>
        <v>752.77999999999975</v>
      </c>
      <c r="O671" s="99">
        <f>IF(M672="","",MIN(E673:M673))</f>
        <v>663.5600000000004</v>
      </c>
      <c r="P671" s="99">
        <f>IF((M673=""),"",AVERAGE(E673:M673))</f>
        <v>713.68444444444435</v>
      </c>
      <c r="Q671" s="99">
        <f>IF((M672=""),"",STDEV(E673:M673))</f>
        <v>35.561512591251855</v>
      </c>
      <c r="R671" s="100">
        <f>IF((M672=""),"",(N671-O671)/(N671+O671)*100)</f>
        <v>6.2993349054605057</v>
      </c>
      <c r="S671" s="101" t="str">
        <f>IF(M672="","",IF(R671&lt;10,IF(P671&gt;645,IF(P671&lt;790,"Pass","Fail"),"Fail"),"Fail"))</f>
        <v>Pass</v>
      </c>
      <c r="T671" s="241">
        <v>102</v>
      </c>
      <c r="U671" s="234"/>
      <c r="V671" s="238"/>
      <c r="W671" s="147">
        <v>645</v>
      </c>
      <c r="X671" s="88">
        <v>790</v>
      </c>
      <c r="Y671" s="88">
        <v>670</v>
      </c>
      <c r="Z671" s="88">
        <v>830</v>
      </c>
      <c r="AA671" s="88">
        <v>8.6999999999999993</v>
      </c>
      <c r="AB671" s="148">
        <v>10</v>
      </c>
    </row>
    <row r="672" spans="1:28" ht="15.75" customHeight="1">
      <c r="A672"/>
      <c r="B672" s="93"/>
      <c r="C672" s="162"/>
      <c r="D672" s="90" t="s">
        <v>100</v>
      </c>
      <c r="E672" s="125">
        <v>2093.7600000000002</v>
      </c>
      <c r="F672" s="125">
        <v>2099.1</v>
      </c>
      <c r="G672" s="125">
        <v>2111.66</v>
      </c>
      <c r="H672" s="125">
        <v>2121.5100000000002</v>
      </c>
      <c r="I672" s="125">
        <v>2156.6999999999998</v>
      </c>
      <c r="J672" s="125">
        <v>2140.92</v>
      </c>
      <c r="K672" s="125">
        <v>2117.86</v>
      </c>
      <c r="L672" s="125">
        <v>2093.7600000000002</v>
      </c>
      <c r="M672" s="125">
        <v>2096.9699999999998</v>
      </c>
      <c r="N672" s="99"/>
      <c r="O672" s="99"/>
      <c r="P672" s="99"/>
      <c r="Q672" s="99"/>
      <c r="R672" s="100"/>
      <c r="S672" s="101"/>
      <c r="T672" s="241"/>
      <c r="U672" s="234"/>
      <c r="V672" s="238"/>
      <c r="W672" s="138"/>
      <c r="X672" s="135"/>
      <c r="Y672" s="135"/>
      <c r="Z672" s="135"/>
      <c r="AA672" s="135"/>
      <c r="AB672" s="139"/>
    </row>
    <row r="673" spans="1:28" ht="25.5" customHeight="1">
      <c r="A673"/>
      <c r="B673" s="93"/>
      <c r="C673" s="162"/>
      <c r="D673" s="90" t="s">
        <v>120</v>
      </c>
      <c r="E673" s="29">
        <f t="shared" ref="E673:M673" si="217">IF(((E671="")*AND(E672="")),"",(E671-E672)*2)</f>
        <v>752.77999999999975</v>
      </c>
      <c r="F673" s="29">
        <f t="shared" si="217"/>
        <v>688.92000000000007</v>
      </c>
      <c r="G673" s="29">
        <f t="shared" si="217"/>
        <v>663.5600000000004</v>
      </c>
      <c r="H673" s="29">
        <f t="shared" si="217"/>
        <v>685.9399999999996</v>
      </c>
      <c r="I673" s="29">
        <f t="shared" si="217"/>
        <v>744.5600000000004</v>
      </c>
      <c r="J673" s="29">
        <f t="shared" si="217"/>
        <v>751.57999999999993</v>
      </c>
      <c r="K673" s="29">
        <f t="shared" si="217"/>
        <v>686.63999999999942</v>
      </c>
      <c r="L673" s="29">
        <f t="shared" si="217"/>
        <v>698.75999999999931</v>
      </c>
      <c r="M673" s="29">
        <f t="shared" si="217"/>
        <v>750.42000000000007</v>
      </c>
      <c r="N673" s="102"/>
      <c r="O673" s="102"/>
      <c r="P673" s="102"/>
      <c r="Q673" s="102"/>
      <c r="R673" s="103"/>
      <c r="S673" s="104"/>
      <c r="T673" s="282"/>
      <c r="U673" s="281"/>
      <c r="V673" s="285"/>
      <c r="W673" s="140"/>
      <c r="X673" s="141"/>
      <c r="Y673" s="141"/>
      <c r="Z673" s="141"/>
      <c r="AA673" s="141"/>
      <c r="AB673" s="142"/>
    </row>
    <row r="674" spans="1:28">
      <c r="A674" s="122">
        <v>43077</v>
      </c>
      <c r="B674" s="93" t="s">
        <v>18</v>
      </c>
      <c r="C674" s="162" t="s">
        <v>121</v>
      </c>
      <c r="D674" s="90" t="s">
        <v>99</v>
      </c>
      <c r="E674" s="125">
        <v>2411.17</v>
      </c>
      <c r="F674" s="125">
        <v>2382.2199999999998</v>
      </c>
      <c r="G674" s="125">
        <v>2369.13</v>
      </c>
      <c r="H674" s="125">
        <v>2361.58</v>
      </c>
      <c r="I674" s="125">
        <v>2387.15</v>
      </c>
      <c r="J674" s="125">
        <v>2363.5500000000002</v>
      </c>
      <c r="K674" s="125">
        <v>2362.34</v>
      </c>
      <c r="L674" s="125">
        <v>2370.31</v>
      </c>
      <c r="M674" s="125">
        <v>2396.02</v>
      </c>
      <c r="N674" s="94">
        <f>IF((M675=""),"",MAX(E676:M676))</f>
        <v>1044.94</v>
      </c>
      <c r="O674" s="94">
        <f>IF(M675="","",MIN(E676:M676))</f>
        <v>818.22000000000025</v>
      </c>
      <c r="P674" s="94">
        <f>IF((M676=""),"",AVERAGE(E676:M676))</f>
        <v>930.16000000000008</v>
      </c>
      <c r="Q674" s="94">
        <f>IF((M675=""),"",STDEV(E676:M676))</f>
        <v>94.212327749611759</v>
      </c>
      <c r="R674" s="94">
        <f>IF((M675=""),"",(N674-O674)/(N674+O674)*100)</f>
        <v>12.168573820820528</v>
      </c>
      <c r="S674" s="96" t="str">
        <f>IF(M675="","",IF(R674&lt;15,IF(P674&gt;850,IF(P674&lt;970,"Pass","Fail"),"Fail"),"Fail"))</f>
        <v>Pass</v>
      </c>
      <c r="T674" s="237">
        <v>102</v>
      </c>
      <c r="U674" s="254"/>
      <c r="V674" s="295"/>
      <c r="W674" s="153">
        <v>850</v>
      </c>
      <c r="X674" s="153">
        <v>970</v>
      </c>
      <c r="Y674" s="153">
        <v>710</v>
      </c>
      <c r="Z674" s="153">
        <v>910</v>
      </c>
      <c r="AA674" s="153">
        <v>14.5</v>
      </c>
      <c r="AB674" s="154">
        <v>17</v>
      </c>
    </row>
    <row r="675" spans="1:28" ht="15.75" customHeight="1">
      <c r="A675"/>
      <c r="B675" s="93"/>
      <c r="C675" s="162"/>
      <c r="D675" s="90" t="s">
        <v>100</v>
      </c>
      <c r="E675" s="125">
        <v>1905.38</v>
      </c>
      <c r="F675" s="125">
        <v>1952.71</v>
      </c>
      <c r="G675" s="125">
        <v>1960.02</v>
      </c>
      <c r="H675" s="125">
        <v>1930.43</v>
      </c>
      <c r="I675" s="125">
        <v>1865.74</v>
      </c>
      <c r="J675" s="125">
        <v>1857.81</v>
      </c>
      <c r="K675" s="125">
        <v>1931.04</v>
      </c>
      <c r="L675" s="125">
        <v>1941.07</v>
      </c>
      <c r="M675" s="125">
        <v>1873.55</v>
      </c>
      <c r="N675" s="99"/>
      <c r="O675" s="99"/>
      <c r="P675" s="99"/>
      <c r="Q675" s="99"/>
      <c r="R675" s="100"/>
      <c r="S675" s="101"/>
      <c r="T675" s="241"/>
      <c r="U675" s="234"/>
      <c r="V675" s="238"/>
      <c r="W675" s="138"/>
      <c r="X675" s="135"/>
      <c r="Y675" s="135"/>
      <c r="Z675" s="135"/>
      <c r="AA675" s="135"/>
      <c r="AB675" s="139"/>
    </row>
    <row r="676" spans="1:28" s="179" customFormat="1" ht="25.5" customHeight="1">
      <c r="A676"/>
      <c r="B676" s="93"/>
      <c r="C676" s="162"/>
      <c r="D676" s="30" t="s">
        <v>120</v>
      </c>
      <c r="E676" s="29">
        <f t="shared" ref="E676:M676" si="218">IF(((E674="")*AND(E675="")),"",(E674-E675)*2)</f>
        <v>1011.5799999999999</v>
      </c>
      <c r="F676" s="29">
        <f t="shared" si="218"/>
        <v>859.01999999999953</v>
      </c>
      <c r="G676" s="29">
        <f t="shared" si="218"/>
        <v>818.22000000000025</v>
      </c>
      <c r="H676" s="29">
        <f t="shared" si="218"/>
        <v>862.29999999999973</v>
      </c>
      <c r="I676" s="29">
        <f t="shared" si="218"/>
        <v>1042.8200000000002</v>
      </c>
      <c r="J676" s="29">
        <f t="shared" si="218"/>
        <v>1011.4800000000005</v>
      </c>
      <c r="K676" s="29">
        <f t="shared" si="218"/>
        <v>862.60000000000036</v>
      </c>
      <c r="L676" s="29">
        <f t="shared" si="218"/>
        <v>858.48</v>
      </c>
      <c r="M676" s="29">
        <f t="shared" si="218"/>
        <v>1044.94</v>
      </c>
      <c r="N676" s="102"/>
      <c r="O676" s="102"/>
      <c r="P676" s="102"/>
      <c r="Q676" s="102"/>
      <c r="R676" s="103"/>
      <c r="S676" s="104"/>
      <c r="T676" s="282"/>
      <c r="U676" s="281"/>
      <c r="V676" s="285"/>
      <c r="W676" s="140"/>
      <c r="X676" s="141"/>
      <c r="Y676" s="141"/>
      <c r="Z676" s="141"/>
      <c r="AA676" s="141"/>
      <c r="AB676" s="142"/>
    </row>
    <row r="677" spans="1:28" ht="12.75" customHeight="1">
      <c r="A677" s="130">
        <v>43077</v>
      </c>
      <c r="B677" s="121" t="s">
        <v>18</v>
      </c>
      <c r="C677" s="161" t="s">
        <v>122</v>
      </c>
      <c r="D677" s="91" t="s">
        <v>99</v>
      </c>
      <c r="E677" s="125">
        <v>7800.35</v>
      </c>
      <c r="F677" s="125">
        <v>7607.91</v>
      </c>
      <c r="G677" s="125">
        <v>7594.58</v>
      </c>
      <c r="H677" s="125">
        <v>7641.16</v>
      </c>
      <c r="I677" s="125">
        <v>7862.71</v>
      </c>
      <c r="J677" s="125">
        <v>7377.94</v>
      </c>
      <c r="K677" s="125">
        <v>7583.07</v>
      </c>
      <c r="L677" s="125">
        <v>7588.5</v>
      </c>
      <c r="M677" s="125">
        <v>7391.79</v>
      </c>
      <c r="N677" s="99">
        <f>IF((M678=""),"",MAX(E679:M679))</f>
        <v>557.73999999999978</v>
      </c>
      <c r="O677" s="99">
        <f>IF(M678="","",MIN(E679:M679))</f>
        <v>528.21999999999935</v>
      </c>
      <c r="P677" s="99">
        <f>IF((M679=""),"",AVERAGE(E679:M679))</f>
        <v>543.09333333333291</v>
      </c>
      <c r="Q677" s="99">
        <f>IF((M678=""),"",STDEV(E679:M679))</f>
        <v>9.6234141550664116</v>
      </c>
      <c r="R677" s="99">
        <f>IF((M678=""),"",(N677-O677)/(N677+O677)*100)</f>
        <v>2.7183321669306841</v>
      </c>
      <c r="S677" s="101" t="str">
        <f>IF(M678="","",IF(R677&lt;6.3,IF(P677&gt;490,IF(P677&lt;590,"Pass","Fail"),"Fail"),"Fail"))</f>
        <v>Pass</v>
      </c>
      <c r="T677" s="241">
        <v>102</v>
      </c>
      <c r="U677" s="263"/>
      <c r="V677" s="272"/>
      <c r="W677" s="138">
        <v>490</v>
      </c>
      <c r="X677" s="135">
        <v>590</v>
      </c>
      <c r="Y677" s="135">
        <v>430</v>
      </c>
      <c r="Z677" s="135">
        <v>590</v>
      </c>
      <c r="AA677" s="137">
        <v>6.3</v>
      </c>
      <c r="AB677" s="148">
        <v>6.3</v>
      </c>
    </row>
    <row r="678" spans="1:28" ht="15.75" customHeight="1">
      <c r="A678"/>
      <c r="B678" s="93"/>
      <c r="C678" s="162"/>
      <c r="D678" s="90" t="s">
        <v>100</v>
      </c>
      <c r="E678" s="125">
        <v>7525.52</v>
      </c>
      <c r="F678" s="125">
        <v>7333.8</v>
      </c>
      <c r="G678" s="125">
        <v>7330.47</v>
      </c>
      <c r="H678" s="125">
        <v>7370.85</v>
      </c>
      <c r="I678" s="125">
        <v>7583.84</v>
      </c>
      <c r="J678" s="125">
        <v>7106.2</v>
      </c>
      <c r="K678" s="125">
        <v>7318.36</v>
      </c>
      <c r="L678" s="125">
        <v>7317.92</v>
      </c>
      <c r="M678" s="125">
        <v>7117.13</v>
      </c>
      <c r="N678" s="99"/>
      <c r="O678" s="99"/>
      <c r="P678" s="99"/>
      <c r="Q678" s="99"/>
      <c r="R678" s="100"/>
      <c r="S678" s="101"/>
      <c r="T678" s="241"/>
      <c r="U678" s="234"/>
      <c r="V678" s="238"/>
      <c r="W678" s="138"/>
      <c r="X678" s="135"/>
      <c r="Y678" s="135"/>
      <c r="Z678" s="135"/>
      <c r="AA678" s="135"/>
      <c r="AB678" s="139"/>
    </row>
    <row r="679" spans="1:28" ht="25.5" customHeight="1">
      <c r="A679"/>
      <c r="B679" s="93"/>
      <c r="C679" s="162"/>
      <c r="D679" s="90" t="s">
        <v>120</v>
      </c>
      <c r="E679" s="29">
        <f t="shared" ref="E679:M679" si="219">IF(((E677="")*AND(E678="")),"",(E677-E678)*2)</f>
        <v>549.65999999999985</v>
      </c>
      <c r="F679" s="29">
        <f t="shared" si="219"/>
        <v>548.21999999999935</v>
      </c>
      <c r="G679" s="29">
        <f t="shared" si="219"/>
        <v>528.21999999999935</v>
      </c>
      <c r="H679" s="29">
        <f t="shared" si="219"/>
        <v>540.61999999999898</v>
      </c>
      <c r="I679" s="29">
        <f t="shared" si="219"/>
        <v>557.73999999999978</v>
      </c>
      <c r="J679" s="29">
        <f t="shared" si="219"/>
        <v>543.47999999999956</v>
      </c>
      <c r="K679" s="29">
        <f t="shared" si="219"/>
        <v>529.42000000000007</v>
      </c>
      <c r="L679" s="29">
        <f t="shared" si="219"/>
        <v>541.15999999999985</v>
      </c>
      <c r="M679" s="29">
        <f t="shared" si="219"/>
        <v>549.31999999999971</v>
      </c>
      <c r="N679" s="102"/>
      <c r="O679" s="102"/>
      <c r="P679" s="102"/>
      <c r="Q679" s="102"/>
      <c r="R679" s="103"/>
      <c r="S679" s="104"/>
      <c r="T679" s="282"/>
      <c r="U679" s="281"/>
      <c r="V679" s="285"/>
      <c r="W679" s="140"/>
      <c r="X679" s="141"/>
      <c r="Y679" s="141"/>
      <c r="Z679" s="141"/>
      <c r="AA679" s="141"/>
      <c r="AB679" s="142"/>
    </row>
    <row r="680" spans="1:28" ht="12.75" customHeight="1">
      <c r="A680" s="122">
        <v>43077</v>
      </c>
      <c r="B680" s="93" t="s">
        <v>18</v>
      </c>
      <c r="C680" s="162" t="s">
        <v>123</v>
      </c>
      <c r="D680" s="90" t="s">
        <v>99</v>
      </c>
      <c r="E680" s="125">
        <v>9246.94</v>
      </c>
      <c r="F680" s="125">
        <v>9123.65</v>
      </c>
      <c r="G680" s="125">
        <v>9121.09</v>
      </c>
      <c r="H680" s="125">
        <v>9153.58</v>
      </c>
      <c r="I680" s="125">
        <v>9288.98</v>
      </c>
      <c r="J680" s="125">
        <v>8864.19</v>
      </c>
      <c r="K680" s="125">
        <v>9100.2000000000007</v>
      </c>
      <c r="L680" s="125">
        <v>9108.51</v>
      </c>
      <c r="M680" s="125">
        <v>8770.92</v>
      </c>
      <c r="N680" s="94">
        <f>IF((M681=""),"",MAX(E682:M682))</f>
        <v>376.57999999999811</v>
      </c>
      <c r="O680" s="94">
        <f>IF(M681="","",MIN(E682:M682))</f>
        <v>287.88000000000102</v>
      </c>
      <c r="P680" s="94">
        <f>IF((M682=""),"",AVERAGE(E682:M682))</f>
        <v>340.28888888888912</v>
      </c>
      <c r="Q680" s="94">
        <f>IF((M681=""),"",STDEV(E682:M682))</f>
        <v>30.957889319382119</v>
      </c>
      <c r="R680" s="94">
        <f>IF((M681=""),"",(N680-O680)/(N680+O680)*100)</f>
        <v>13.349185805014177</v>
      </c>
      <c r="S680" s="96" t="str">
        <f>IF(M681="","",IF(R680&lt;15,IF(P680&gt;222,IF(P680&lt;340,"Pass","Fail"),"Fail"),"Fail"))</f>
        <v>Fail</v>
      </c>
      <c r="T680" s="237">
        <v>102</v>
      </c>
      <c r="U680" s="237"/>
      <c r="V680" s="301"/>
      <c r="W680" s="143">
        <v>222</v>
      </c>
      <c r="X680" s="136">
        <v>340</v>
      </c>
      <c r="Y680" s="136">
        <v>155</v>
      </c>
      <c r="Z680" s="136">
        <v>315</v>
      </c>
      <c r="AA680" s="148">
        <v>15</v>
      </c>
      <c r="AB680" s="154">
        <v>15</v>
      </c>
    </row>
    <row r="681" spans="1:28" ht="15.75" customHeight="1">
      <c r="A681"/>
      <c r="B681" s="93"/>
      <c r="C681" s="162"/>
      <c r="D681" s="90" t="s">
        <v>100</v>
      </c>
      <c r="E681" s="125">
        <v>9063.3799999999992</v>
      </c>
      <c r="F681" s="125">
        <v>8963.68</v>
      </c>
      <c r="G681" s="125">
        <v>8977.15</v>
      </c>
      <c r="H681" s="125">
        <v>8993.76</v>
      </c>
      <c r="I681" s="125">
        <v>9100.69</v>
      </c>
      <c r="J681" s="125">
        <v>8679.09</v>
      </c>
      <c r="K681" s="125">
        <v>8935.9699999999993</v>
      </c>
      <c r="L681" s="125">
        <v>8946.1200000000008</v>
      </c>
      <c r="M681" s="125">
        <v>8586.92</v>
      </c>
      <c r="N681" s="99"/>
      <c r="O681" s="99"/>
      <c r="P681" s="99"/>
      <c r="Q681" s="99"/>
      <c r="R681" s="100"/>
      <c r="S681" s="101"/>
      <c r="T681" s="241"/>
      <c r="U681" s="234"/>
      <c r="V681" s="238"/>
      <c r="W681" s="138"/>
      <c r="X681" s="135"/>
      <c r="Y681" s="135"/>
      <c r="Z681" s="135"/>
      <c r="AA681" s="135"/>
      <c r="AB681" s="139"/>
    </row>
    <row r="682" spans="1:28" s="179" customFormat="1" ht="25.5" customHeight="1">
      <c r="A682"/>
      <c r="B682" s="93"/>
      <c r="C682" s="162"/>
      <c r="D682" s="90" t="s">
        <v>120</v>
      </c>
      <c r="E682" s="29">
        <f t="shared" ref="E682:M682" si="220">IF(((E680="")*AND(E681="")),"",(E680-E681)*2)</f>
        <v>367.12000000000262</v>
      </c>
      <c r="F682" s="29">
        <f t="shared" si="220"/>
        <v>319.93999999999869</v>
      </c>
      <c r="G682" s="29">
        <f t="shared" si="220"/>
        <v>287.88000000000102</v>
      </c>
      <c r="H682" s="29">
        <f t="shared" si="220"/>
        <v>319.63999999999942</v>
      </c>
      <c r="I682" s="29">
        <f t="shared" si="220"/>
        <v>376.57999999999811</v>
      </c>
      <c r="J682" s="29">
        <f t="shared" si="220"/>
        <v>370.20000000000073</v>
      </c>
      <c r="K682" s="29">
        <f t="shared" si="220"/>
        <v>328.46000000000276</v>
      </c>
      <c r="L682" s="29">
        <f t="shared" si="220"/>
        <v>324.77999999999884</v>
      </c>
      <c r="M682" s="29">
        <f t="shared" si="220"/>
        <v>368</v>
      </c>
      <c r="N682" s="102"/>
      <c r="O682" s="102"/>
      <c r="P682" s="102"/>
      <c r="Q682" s="102"/>
      <c r="R682" s="103"/>
      <c r="S682" s="104"/>
      <c r="T682" s="282"/>
      <c r="U682" s="281"/>
      <c r="V682" s="285"/>
      <c r="W682" s="140"/>
      <c r="X682" s="141"/>
      <c r="Y682" s="141"/>
      <c r="Z682" s="141"/>
      <c r="AA682" s="141"/>
      <c r="AB682" s="142"/>
    </row>
    <row r="683" spans="1:28" ht="12.75" customHeight="1">
      <c r="A683" s="130">
        <v>43078</v>
      </c>
      <c r="B683" s="121" t="s">
        <v>18</v>
      </c>
      <c r="C683" s="161" t="s">
        <v>123</v>
      </c>
      <c r="D683" s="91" t="s">
        <v>99</v>
      </c>
      <c r="E683" s="125">
        <v>7978.41</v>
      </c>
      <c r="F683" s="125">
        <v>8011</v>
      </c>
      <c r="G683" s="125">
        <v>8007.64</v>
      </c>
      <c r="H683" s="125">
        <v>7997.63</v>
      </c>
      <c r="I683" s="125">
        <v>7957.96</v>
      </c>
      <c r="J683" s="125">
        <v>7986.51</v>
      </c>
      <c r="K683" s="125">
        <v>8011.1</v>
      </c>
      <c r="L683" s="125">
        <v>8007.15</v>
      </c>
      <c r="M683" s="125">
        <v>7987.19</v>
      </c>
      <c r="N683" s="99">
        <f>IF((M684=""),"",MAX(E685:M685))</f>
        <v>291.02000000000044</v>
      </c>
      <c r="O683" s="99">
        <f>IF(M684="","",MIN(E685:M685))</f>
        <v>234.88000000000102</v>
      </c>
      <c r="P683" s="99">
        <f>IF((M685=""),"",AVERAGE(E685:M685))</f>
        <v>265.00222222222226</v>
      </c>
      <c r="Q683" s="99">
        <f>IF((M684=""),"",STDEV(E685:M685))</f>
        <v>23.397962399414663</v>
      </c>
      <c r="R683" s="99">
        <f>IF((M684=""),"",(N683-O683)/(N683+O683)*100)</f>
        <v>10.675033276288127</v>
      </c>
      <c r="S683" s="101" t="str">
        <f>IF(M684="","",IF(R683&lt;15,IF(P683&gt;222,IF(P683&lt;340,"Pass","Fail"),"Fail"),"Fail"))</f>
        <v>Pass</v>
      </c>
      <c r="T683" s="241">
        <v>102</v>
      </c>
      <c r="U683" s="241"/>
      <c r="V683" s="272"/>
      <c r="W683" s="62">
        <v>222</v>
      </c>
      <c r="X683" s="62">
        <v>340</v>
      </c>
      <c r="Y683" s="62">
        <v>155</v>
      </c>
      <c r="Z683" s="62">
        <v>315</v>
      </c>
      <c r="AA683" s="148">
        <v>15</v>
      </c>
      <c r="AB683" s="139">
        <v>15</v>
      </c>
    </row>
    <row r="684" spans="1:28" ht="15.75" customHeight="1">
      <c r="A684"/>
      <c r="B684" s="93"/>
      <c r="C684" s="162"/>
      <c r="D684" s="90" t="s">
        <v>100</v>
      </c>
      <c r="E684" s="125">
        <v>7834.54</v>
      </c>
      <c r="F684" s="125">
        <v>7885.36</v>
      </c>
      <c r="G684" s="125">
        <v>7890.2</v>
      </c>
      <c r="H684" s="125">
        <v>7874.82</v>
      </c>
      <c r="I684" s="125">
        <v>7813.64</v>
      </c>
      <c r="J684" s="125">
        <v>7841</v>
      </c>
      <c r="K684" s="125">
        <v>7886.46</v>
      </c>
      <c r="L684" s="125">
        <v>7883.54</v>
      </c>
      <c r="M684" s="125">
        <v>7842.52</v>
      </c>
      <c r="N684" s="99"/>
      <c r="O684" s="99"/>
      <c r="P684" s="99"/>
      <c r="Q684" s="99"/>
      <c r="R684" s="100"/>
      <c r="S684" s="101"/>
      <c r="T684" s="241"/>
      <c r="U684" s="234"/>
      <c r="V684" s="238"/>
      <c r="W684" s="116"/>
      <c r="X684" s="116"/>
      <c r="Y684" s="116"/>
      <c r="Z684" s="116"/>
      <c r="AA684" s="116"/>
      <c r="AB684" s="139"/>
    </row>
    <row r="685" spans="1:28" ht="25.5" customHeight="1">
      <c r="A685"/>
      <c r="B685" s="93"/>
      <c r="C685" s="162"/>
      <c r="D685" s="90" t="s">
        <v>120</v>
      </c>
      <c r="E685" s="29">
        <f t="shared" ref="E685:M685" si="221">IF(((E683="")*AND(E684="")),"",(E683-E684)*2)</f>
        <v>287.73999999999978</v>
      </c>
      <c r="F685" s="29">
        <f t="shared" si="221"/>
        <v>251.28000000000065</v>
      </c>
      <c r="G685" s="29">
        <f t="shared" si="221"/>
        <v>234.88000000000102</v>
      </c>
      <c r="H685" s="29">
        <f t="shared" si="221"/>
        <v>245.6200000000008</v>
      </c>
      <c r="I685" s="29">
        <f t="shared" si="221"/>
        <v>288.63999999999942</v>
      </c>
      <c r="J685" s="29">
        <f t="shared" si="221"/>
        <v>291.02000000000044</v>
      </c>
      <c r="K685" s="29">
        <f t="shared" si="221"/>
        <v>249.28000000000065</v>
      </c>
      <c r="L685" s="29">
        <f t="shared" si="221"/>
        <v>247.21999999999935</v>
      </c>
      <c r="M685" s="29">
        <f t="shared" si="221"/>
        <v>289.33999999999833</v>
      </c>
      <c r="N685" s="102"/>
      <c r="O685" s="102"/>
      <c r="P685" s="102"/>
      <c r="Q685" s="102"/>
      <c r="R685" s="103"/>
      <c r="S685" s="104"/>
      <c r="T685" s="282"/>
      <c r="U685" s="281"/>
      <c r="V685" s="285"/>
      <c r="W685" s="116"/>
      <c r="X685" s="116"/>
      <c r="Y685" s="116"/>
      <c r="Z685" s="116"/>
      <c r="AA685" s="116"/>
      <c r="AB685" s="139"/>
    </row>
    <row r="686" spans="1:28">
      <c r="A686" s="122">
        <v>43078</v>
      </c>
      <c r="B686" s="93" t="s">
        <v>18</v>
      </c>
      <c r="C686" s="162" t="s">
        <v>121</v>
      </c>
      <c r="D686" s="90" t="s">
        <v>99</v>
      </c>
      <c r="E686" s="125">
        <v>2840.74</v>
      </c>
      <c r="F686" s="125">
        <v>2784.47</v>
      </c>
      <c r="G686" s="125">
        <v>2771.88</v>
      </c>
      <c r="H686" s="125">
        <v>2804.94</v>
      </c>
      <c r="I686" s="125">
        <v>2896.12</v>
      </c>
      <c r="J686" s="125">
        <v>2888.98</v>
      </c>
      <c r="K686" s="125">
        <v>2802.2</v>
      </c>
      <c r="L686" s="125">
        <v>2785.41</v>
      </c>
      <c r="M686" s="125">
        <v>2844.6</v>
      </c>
      <c r="N686" s="94">
        <f>IF((M687=""),"",MAX(E688:M688))</f>
        <v>1030.58</v>
      </c>
      <c r="O686" s="94">
        <f>IF(M687="","",MIN(E688:M688))</f>
        <v>800.96</v>
      </c>
      <c r="P686" s="94">
        <f>IF((M688=""),"",AVERAGE(E688:M688))</f>
        <v>914.74666666666644</v>
      </c>
      <c r="Q686" s="94">
        <f>IF((M687=""),"",STDEV(E688:M688))</f>
        <v>95.543408459193216</v>
      </c>
      <c r="R686" s="94">
        <f>IF((M687=""),"",(N686-O686)/(N686+O686)*100)</f>
        <v>12.536990729113198</v>
      </c>
      <c r="S686" s="96" t="str">
        <f>IF(M687="","",IF(R686&lt;15,IF(P686&gt;850,IF(P686&lt;970,"Pass","Fail"),"Fail"),"Fail"))</f>
        <v>Pass</v>
      </c>
      <c r="T686" s="237">
        <v>102</v>
      </c>
      <c r="U686" s="254"/>
      <c r="V686" s="295"/>
      <c r="W686" s="153">
        <v>850</v>
      </c>
      <c r="X686" s="153">
        <v>970</v>
      </c>
      <c r="Y686" s="153">
        <v>710</v>
      </c>
      <c r="Z686" s="153">
        <v>910</v>
      </c>
      <c r="AA686" s="153">
        <v>14.5</v>
      </c>
      <c r="AB686" s="154">
        <v>17</v>
      </c>
    </row>
    <row r="687" spans="1:28" ht="15.75" customHeight="1">
      <c r="A687"/>
      <c r="B687" s="93"/>
      <c r="C687" s="162"/>
      <c r="D687" s="90" t="s">
        <v>100</v>
      </c>
      <c r="E687" s="125">
        <v>2341.75</v>
      </c>
      <c r="F687" s="125">
        <v>2363.4</v>
      </c>
      <c r="G687" s="125">
        <v>2371.4</v>
      </c>
      <c r="H687" s="125">
        <v>2382.5500000000002</v>
      </c>
      <c r="I687" s="125">
        <v>2380.83</v>
      </c>
      <c r="J687" s="125">
        <v>2382.5300000000002</v>
      </c>
      <c r="K687" s="125">
        <v>2377.34</v>
      </c>
      <c r="L687" s="125">
        <v>2365.89</v>
      </c>
      <c r="M687" s="125">
        <v>2337.29</v>
      </c>
      <c r="N687" s="99"/>
      <c r="O687" s="99"/>
      <c r="P687" s="99"/>
      <c r="Q687" s="99"/>
      <c r="R687" s="100"/>
      <c r="S687" s="101"/>
      <c r="T687" s="241"/>
      <c r="U687" s="234"/>
      <c r="V687" s="238"/>
      <c r="W687" s="138"/>
      <c r="X687" s="135"/>
      <c r="Y687" s="135"/>
      <c r="Z687" s="135"/>
      <c r="AA687" s="135"/>
      <c r="AB687" s="139"/>
    </row>
    <row r="688" spans="1:28" ht="25.5" customHeight="1">
      <c r="A688"/>
      <c r="B688" s="117"/>
      <c r="C688" s="165"/>
      <c r="D688" s="97" t="s">
        <v>120</v>
      </c>
      <c r="E688" s="119">
        <f t="shared" ref="E688:M688" si="222">IF(((E686="")*AND(E687="")),"",(E686-E687)*2)</f>
        <v>997.97999999999956</v>
      </c>
      <c r="F688" s="119">
        <f t="shared" si="222"/>
        <v>842.13999999999942</v>
      </c>
      <c r="G688" s="119">
        <f t="shared" si="222"/>
        <v>800.96</v>
      </c>
      <c r="H688" s="119">
        <f t="shared" si="222"/>
        <v>844.77999999999975</v>
      </c>
      <c r="I688" s="119">
        <f t="shared" si="222"/>
        <v>1030.58</v>
      </c>
      <c r="J688" s="119">
        <f t="shared" si="222"/>
        <v>1012.8999999999996</v>
      </c>
      <c r="K688" s="119">
        <f t="shared" si="222"/>
        <v>849.71999999999935</v>
      </c>
      <c r="L688" s="119">
        <f t="shared" si="222"/>
        <v>839.04</v>
      </c>
      <c r="M688" s="119">
        <f t="shared" si="222"/>
        <v>1014.6199999999999</v>
      </c>
      <c r="N688" s="102"/>
      <c r="O688" s="102"/>
      <c r="P688" s="102"/>
      <c r="Q688" s="102"/>
      <c r="R688" s="103"/>
      <c r="S688" s="104"/>
      <c r="T688" s="282"/>
      <c r="U688" s="281"/>
      <c r="V688" s="285"/>
      <c r="W688" s="140"/>
      <c r="X688" s="141"/>
      <c r="Y688" s="141"/>
      <c r="Z688" s="141"/>
      <c r="AA688" s="141"/>
      <c r="AB688" s="142"/>
    </row>
    <row r="689" spans="1:28">
      <c r="A689" s="122">
        <v>43078</v>
      </c>
      <c r="B689" s="93" t="s">
        <v>18</v>
      </c>
      <c r="C689" s="162" t="s">
        <v>121</v>
      </c>
      <c r="D689" s="90" t="s">
        <v>99</v>
      </c>
      <c r="E689" s="125">
        <v>2838.6</v>
      </c>
      <c r="F689" s="125">
        <v>2784.26</v>
      </c>
      <c r="G689" s="125">
        <v>2770.69</v>
      </c>
      <c r="H689" s="125">
        <v>2801.32</v>
      </c>
      <c r="I689" s="125">
        <v>2889.22</v>
      </c>
      <c r="J689" s="125">
        <v>2894.43</v>
      </c>
      <c r="K689" s="125">
        <v>2804.27</v>
      </c>
      <c r="L689" s="125">
        <v>2784.46</v>
      </c>
      <c r="M689" s="125">
        <v>2844.19</v>
      </c>
      <c r="N689" s="94">
        <f>IF((M690=""),"",MAX(E691:M691))</f>
        <v>1011.3399999999992</v>
      </c>
      <c r="O689" s="94">
        <f>IF(M690="","",MIN(E691:M691))</f>
        <v>799.80000000000018</v>
      </c>
      <c r="P689" s="94">
        <f>IF((M691=""),"",AVERAGE(E691:M691))</f>
        <v>907.64444444444439</v>
      </c>
      <c r="Q689" s="94">
        <f>IF((M690=""),"",STDEV(E691:M691))</f>
        <v>89.020101537673909</v>
      </c>
      <c r="R689" s="94">
        <f>IF((M690=""),"",(N689-O689)/(N689+O689)*100)</f>
        <v>11.679936393652568</v>
      </c>
      <c r="S689" s="96" t="str">
        <f>IF(M690="","",IF(R689&lt;15,IF(P689&gt;850,IF(P689&lt;970,"Pass","Fail"),"Fail"),"Fail"))</f>
        <v>Pass</v>
      </c>
      <c r="T689" s="237">
        <v>102</v>
      </c>
      <c r="U689" s="254"/>
      <c r="V689" s="295"/>
      <c r="W689" s="153">
        <v>850</v>
      </c>
      <c r="X689" s="153">
        <v>970</v>
      </c>
      <c r="Y689" s="153">
        <v>710</v>
      </c>
      <c r="Z689" s="153">
        <v>910</v>
      </c>
      <c r="AA689" s="153">
        <v>14.5</v>
      </c>
      <c r="AB689" s="154">
        <v>17</v>
      </c>
    </row>
    <row r="690" spans="1:28" ht="15.75" customHeight="1">
      <c r="A690"/>
      <c r="B690" s="93"/>
      <c r="C690" s="162"/>
      <c r="D690" s="90" t="s">
        <v>100</v>
      </c>
      <c r="E690" s="125">
        <v>2344.59</v>
      </c>
      <c r="F690" s="125">
        <v>2364.09</v>
      </c>
      <c r="G690" s="125">
        <v>2370.79</v>
      </c>
      <c r="H690" s="125">
        <v>2379.5700000000002</v>
      </c>
      <c r="I690" s="125">
        <v>2383.5500000000002</v>
      </c>
      <c r="J690" s="125">
        <v>2397.09</v>
      </c>
      <c r="K690" s="125">
        <v>2380.9499999999998</v>
      </c>
      <c r="L690" s="125">
        <v>2365.4499999999998</v>
      </c>
      <c r="M690" s="125">
        <v>2340.96</v>
      </c>
      <c r="N690" s="99"/>
      <c r="O690" s="99"/>
      <c r="P690" s="99"/>
      <c r="Q690" s="99"/>
      <c r="R690" s="100"/>
      <c r="S690" s="101"/>
      <c r="T690" s="241"/>
      <c r="U690" s="234"/>
      <c r="V690" s="238"/>
      <c r="W690" s="138"/>
      <c r="X690" s="135"/>
      <c r="Y690" s="135"/>
      <c r="Z690" s="135"/>
      <c r="AA690" s="135"/>
      <c r="AB690" s="139"/>
    </row>
    <row r="691" spans="1:28" s="180" customFormat="1" ht="26.25" customHeight="1" thickBot="1">
      <c r="A691"/>
      <c r="B691" s="105"/>
      <c r="C691" s="163"/>
      <c r="D691" s="127" t="s">
        <v>120</v>
      </c>
      <c r="E691" s="107">
        <f t="shared" ref="E691:M691" si="223">IF(((E689="")*AND(E690="")),"",(E689-E690)*2)</f>
        <v>988.01999999999953</v>
      </c>
      <c r="F691" s="107">
        <f t="shared" si="223"/>
        <v>840.34000000000015</v>
      </c>
      <c r="G691" s="107">
        <f t="shared" si="223"/>
        <v>799.80000000000018</v>
      </c>
      <c r="H691" s="107">
        <f t="shared" si="223"/>
        <v>843.5</v>
      </c>
      <c r="I691" s="107">
        <f t="shared" si="223"/>
        <v>1011.3399999999992</v>
      </c>
      <c r="J691" s="107">
        <f t="shared" si="223"/>
        <v>994.67999999999938</v>
      </c>
      <c r="K691" s="107">
        <f t="shared" si="223"/>
        <v>846.64000000000033</v>
      </c>
      <c r="L691" s="107">
        <f t="shared" si="223"/>
        <v>838.02000000000044</v>
      </c>
      <c r="M691" s="107">
        <f t="shared" si="223"/>
        <v>1006.46</v>
      </c>
      <c r="N691" s="108"/>
      <c r="O691" s="108"/>
      <c r="P691" s="108"/>
      <c r="Q691" s="108"/>
      <c r="R691" s="109"/>
      <c r="S691" s="110"/>
      <c r="T691" s="284"/>
      <c r="U691" s="283"/>
      <c r="V691" s="286"/>
      <c r="W691" s="155"/>
      <c r="X691" s="156"/>
      <c r="Y691" s="156"/>
      <c r="Z691" s="156"/>
      <c r="AA691" s="156"/>
      <c r="AB691" s="157"/>
    </row>
    <row r="692" spans="1:28" ht="12.75" customHeight="1">
      <c r="A692" s="146">
        <v>43081</v>
      </c>
      <c r="B692" s="121" t="s">
        <v>18</v>
      </c>
      <c r="C692" s="161" t="s">
        <v>119</v>
      </c>
      <c r="D692" s="91" t="s">
        <v>99</v>
      </c>
      <c r="E692" s="13">
        <v>2093.2199999999998</v>
      </c>
      <c r="F692" s="13">
        <v>2098</v>
      </c>
      <c r="G692" s="13">
        <v>2098</v>
      </c>
      <c r="H692" s="13">
        <v>2120.1799999999998</v>
      </c>
      <c r="I692" s="13">
        <v>2155.52</v>
      </c>
      <c r="J692" s="13">
        <v>2139.48</v>
      </c>
      <c r="K692" s="13">
        <v>2116.7399999999998</v>
      </c>
      <c r="L692" s="13">
        <v>2102</v>
      </c>
      <c r="M692" s="13">
        <v>2096.2600000000002</v>
      </c>
      <c r="N692" s="99">
        <f>IF((M693=""),"",MAX(E694:M694))</f>
        <v>730.22000000000025</v>
      </c>
      <c r="O692" s="99">
        <f>IF(M693="","",MIN(E694:M694))</f>
        <v>611.42000000000007</v>
      </c>
      <c r="P692" s="99">
        <f>IF((M694=""),"",AVERAGE(E694:M694))</f>
        <v>684.84444444444443</v>
      </c>
      <c r="Q692" s="99">
        <f>IF((M693=""),"",STDEV(E694:M694))</f>
        <v>40.852852749565713</v>
      </c>
      <c r="R692" s="100">
        <f>IF((M693=""),"",(N692-O692)/(N692+O692)*100)</f>
        <v>8.854834381801389</v>
      </c>
      <c r="S692" s="101" t="str">
        <f>IF(M693="","",IF(R692&lt;10,IF(P692&gt;645,IF(P692&lt;790,"Pass","Fail"),"Fail"),"Fail"))</f>
        <v>Pass</v>
      </c>
      <c r="T692" s="241"/>
      <c r="U692" s="234"/>
      <c r="V692" s="238"/>
      <c r="W692" s="147">
        <v>645</v>
      </c>
      <c r="X692" s="88">
        <v>790</v>
      </c>
      <c r="Y692" s="88">
        <v>670</v>
      </c>
      <c r="Z692" s="88">
        <v>830</v>
      </c>
      <c r="AA692" s="88">
        <v>8.6999999999999993</v>
      </c>
      <c r="AB692" s="148">
        <v>10</v>
      </c>
    </row>
    <row r="693" spans="1:28" ht="15.75" customHeight="1">
      <c r="A693"/>
      <c r="B693" s="93"/>
      <c r="C693" s="162"/>
      <c r="D693" s="90" t="s">
        <v>100</v>
      </c>
      <c r="E693" s="13">
        <v>1729.42</v>
      </c>
      <c r="F693" s="13">
        <v>1766.87</v>
      </c>
      <c r="G693" s="13">
        <v>1792.29</v>
      </c>
      <c r="H693" s="13">
        <v>1789.56</v>
      </c>
      <c r="I693" s="13">
        <v>1795.36</v>
      </c>
      <c r="J693" s="13">
        <v>1781.39</v>
      </c>
      <c r="K693" s="13">
        <v>1787.36</v>
      </c>
      <c r="L693" s="13">
        <v>1764.2</v>
      </c>
      <c r="M693" s="13">
        <v>1731.15</v>
      </c>
      <c r="N693" s="99"/>
      <c r="O693" s="99"/>
      <c r="P693" s="99"/>
      <c r="Q693" s="99"/>
      <c r="R693" s="100"/>
      <c r="S693" s="101"/>
      <c r="T693" s="241"/>
      <c r="U693" s="234"/>
      <c r="V693" s="238"/>
      <c r="W693" s="138"/>
      <c r="X693" s="135"/>
      <c r="Y693" s="135"/>
      <c r="Z693" s="135"/>
      <c r="AA693" s="135"/>
      <c r="AB693" s="139"/>
    </row>
    <row r="694" spans="1:28" ht="25.5" customHeight="1">
      <c r="A694"/>
      <c r="B694" s="93"/>
      <c r="C694" s="162"/>
      <c r="D694" s="90" t="s">
        <v>120</v>
      </c>
      <c r="E694" s="29">
        <f t="shared" ref="E694:M694" si="224">IF(((E692="")*AND(E693="")),"",(E692-E693)*2)</f>
        <v>727.59999999999945</v>
      </c>
      <c r="F694" s="29">
        <f t="shared" si="224"/>
        <v>662.26000000000022</v>
      </c>
      <c r="G694" s="29">
        <f t="shared" si="224"/>
        <v>611.42000000000007</v>
      </c>
      <c r="H694" s="29">
        <f t="shared" si="224"/>
        <v>661.23999999999978</v>
      </c>
      <c r="I694" s="29">
        <f t="shared" si="224"/>
        <v>720.32000000000016</v>
      </c>
      <c r="J694" s="29">
        <f t="shared" si="224"/>
        <v>716.17999999999984</v>
      </c>
      <c r="K694" s="29">
        <f t="shared" si="224"/>
        <v>658.75999999999976</v>
      </c>
      <c r="L694" s="29">
        <f t="shared" si="224"/>
        <v>675.59999999999991</v>
      </c>
      <c r="M694" s="29">
        <f t="shared" si="224"/>
        <v>730.22000000000025</v>
      </c>
      <c r="N694" s="102"/>
      <c r="O694" s="102"/>
      <c r="P694" s="102"/>
      <c r="Q694" s="102"/>
      <c r="R694" s="103"/>
      <c r="S694" s="104"/>
      <c r="T694" s="282"/>
      <c r="U694" s="281"/>
      <c r="V694" s="285"/>
      <c r="W694" s="140"/>
      <c r="X694" s="141"/>
      <c r="Y694" s="141"/>
      <c r="Z694" s="141"/>
      <c r="AA694" s="141"/>
      <c r="AB694" s="142"/>
    </row>
    <row r="695" spans="1:28">
      <c r="A695" s="122">
        <v>43081</v>
      </c>
      <c r="B695" s="93" t="s">
        <v>18</v>
      </c>
      <c r="C695" s="162" t="s">
        <v>121</v>
      </c>
      <c r="D695" s="90" t="s">
        <v>99</v>
      </c>
      <c r="E695" s="13">
        <v>2322.12</v>
      </c>
      <c r="F695" s="13">
        <v>2362.84</v>
      </c>
      <c r="G695" s="13">
        <v>2369.5300000000002</v>
      </c>
      <c r="H695" s="13">
        <v>2378.38</v>
      </c>
      <c r="I695" s="13">
        <v>2351.71</v>
      </c>
      <c r="J695" s="13">
        <v>2365.8000000000002</v>
      </c>
      <c r="K695" s="13">
        <v>2379.67</v>
      </c>
      <c r="L695" s="13">
        <v>2363.17</v>
      </c>
      <c r="M695" s="13">
        <v>2307.83</v>
      </c>
      <c r="N695" s="94">
        <f>IF((M696=""),"",MAX(E697:M697))</f>
        <v>986.46</v>
      </c>
      <c r="O695" s="94">
        <f>IF(M696="","",MIN(E697:M697))</f>
        <v>824.18000000000029</v>
      </c>
      <c r="P695" s="94">
        <f>IF((M697=""),"",AVERAGE(E697:M697))</f>
        <v>908.30666666666684</v>
      </c>
      <c r="Q695" s="94">
        <f>IF((M696=""),"",STDEV(E697:M697))</f>
        <v>63.075322432786649</v>
      </c>
      <c r="R695" s="94">
        <f>IF((M696=""),"",(N695-O695)/(N695+O695)*100)</f>
        <v>8.9625767684354543</v>
      </c>
      <c r="S695" s="96" t="str">
        <f>IF(M696="","",IF(R695&lt;15,IF(P695&gt;850,IF(P695&lt;970,"Pass","Fail"),"Fail"),"Fail"))</f>
        <v>Pass</v>
      </c>
      <c r="T695" s="237"/>
      <c r="U695" s="254"/>
      <c r="V695" s="295"/>
      <c r="W695" s="153">
        <v>850</v>
      </c>
      <c r="X695" s="153">
        <v>970</v>
      </c>
      <c r="Y695" s="153">
        <v>710</v>
      </c>
      <c r="Z695" s="153">
        <v>910</v>
      </c>
      <c r="AA695" s="153">
        <v>14.5</v>
      </c>
      <c r="AB695" s="154">
        <v>17</v>
      </c>
    </row>
    <row r="696" spans="1:28" ht="15.75" customHeight="1">
      <c r="A696"/>
      <c r="B696" s="93"/>
      <c r="C696" s="162"/>
      <c r="D696" s="90" t="s">
        <v>100</v>
      </c>
      <c r="E696" s="13">
        <v>1836.94</v>
      </c>
      <c r="F696" s="13">
        <v>1930.93</v>
      </c>
      <c r="G696" s="13">
        <v>1957.44</v>
      </c>
      <c r="H696" s="13">
        <v>1945.11</v>
      </c>
      <c r="I696" s="13">
        <v>1859.44</v>
      </c>
      <c r="J696" s="13">
        <v>1891.81</v>
      </c>
      <c r="K696" s="13">
        <v>1947.95</v>
      </c>
      <c r="L696" s="13">
        <v>1929.45</v>
      </c>
      <c r="M696" s="13">
        <v>1814.6</v>
      </c>
      <c r="N696" s="99"/>
      <c r="O696" s="99"/>
      <c r="P696" s="99"/>
      <c r="Q696" s="99"/>
      <c r="R696" s="100"/>
      <c r="S696" s="101"/>
      <c r="T696" s="241"/>
      <c r="U696" s="234"/>
      <c r="V696" s="238"/>
      <c r="W696" s="138"/>
      <c r="X696" s="135"/>
      <c r="Y696" s="135"/>
      <c r="Z696" s="135"/>
      <c r="AA696" s="135"/>
      <c r="AB696" s="139"/>
    </row>
    <row r="697" spans="1:28" s="179" customFormat="1" ht="25.5" customHeight="1">
      <c r="A697"/>
      <c r="B697" s="93"/>
      <c r="C697" s="162"/>
      <c r="D697" s="30" t="s">
        <v>120</v>
      </c>
      <c r="E697" s="29">
        <f t="shared" ref="E697:M697" si="225">IF(((E695="")*AND(E696="")),"",(E695-E696)*2)</f>
        <v>970.35999999999967</v>
      </c>
      <c r="F697" s="29">
        <f t="shared" si="225"/>
        <v>863.82000000000016</v>
      </c>
      <c r="G697" s="29">
        <f t="shared" si="225"/>
        <v>824.18000000000029</v>
      </c>
      <c r="H697" s="29">
        <f t="shared" si="225"/>
        <v>866.54000000000042</v>
      </c>
      <c r="I697" s="29">
        <f t="shared" si="225"/>
        <v>984.54</v>
      </c>
      <c r="J697" s="29">
        <f t="shared" si="225"/>
        <v>947.98000000000047</v>
      </c>
      <c r="K697" s="29">
        <f t="shared" si="225"/>
        <v>863.44</v>
      </c>
      <c r="L697" s="29">
        <f t="shared" si="225"/>
        <v>867.44</v>
      </c>
      <c r="M697" s="29">
        <f t="shared" si="225"/>
        <v>986.46</v>
      </c>
      <c r="N697" s="102"/>
      <c r="O697" s="102"/>
      <c r="P697" s="102"/>
      <c r="Q697" s="102"/>
      <c r="R697" s="103"/>
      <c r="S697" s="104"/>
      <c r="T697" s="282"/>
      <c r="U697" s="281"/>
      <c r="V697" s="285"/>
      <c r="W697" s="140"/>
      <c r="X697" s="141"/>
      <c r="Y697" s="141"/>
      <c r="Z697" s="141"/>
      <c r="AA697" s="141"/>
      <c r="AB697" s="142"/>
    </row>
    <row r="698" spans="1:28" ht="12.75" customHeight="1">
      <c r="A698" s="130">
        <v>43081</v>
      </c>
      <c r="B698" s="121" t="s">
        <v>18</v>
      </c>
      <c r="C698" s="161" t="s">
        <v>122</v>
      </c>
      <c r="D698" s="91" t="s">
        <v>99</v>
      </c>
      <c r="E698" s="13">
        <v>7531.45</v>
      </c>
      <c r="F698" s="13">
        <v>7342.69</v>
      </c>
      <c r="G698" s="13">
        <v>7338.09</v>
      </c>
      <c r="H698" s="13">
        <v>7378.01</v>
      </c>
      <c r="I698" s="13">
        <v>7596</v>
      </c>
      <c r="J698" s="13">
        <v>7110.39</v>
      </c>
      <c r="K698" s="13">
        <v>7322.92</v>
      </c>
      <c r="L698" s="13">
        <v>7330.46</v>
      </c>
      <c r="M698" s="13">
        <v>7130.44</v>
      </c>
      <c r="N698" s="99">
        <f>IF((M699=""),"",MAX(E700:M700))</f>
        <v>567.02000000000044</v>
      </c>
      <c r="O698" s="99">
        <f>IF(M699="","",MIN(E700:M700))</f>
        <v>514.07999999999993</v>
      </c>
      <c r="P698" s="99">
        <f>IF((M700=""),"",AVERAGE(E700:M700))</f>
        <v>544.60222222222228</v>
      </c>
      <c r="Q698" s="99">
        <f>IF((M699=""),"",STDEV(E700:M700))</f>
        <v>17.84992281340288</v>
      </c>
      <c r="R698" s="99">
        <f>IF((M699=""),"",(N698-O698)/(N698+O698)*100)</f>
        <v>4.8968643048747102</v>
      </c>
      <c r="S698" s="101" t="str">
        <f>IF(M699="","",IF(R698&lt;6.3,IF(P698&gt;490,IF(P698&lt;590,"Pass","Fail"),"Fail"),"Fail"))</f>
        <v>Pass</v>
      </c>
      <c r="T698" s="241"/>
      <c r="U698" s="263"/>
      <c r="V698" s="272"/>
      <c r="W698" s="138">
        <v>490</v>
      </c>
      <c r="X698" s="135">
        <v>590</v>
      </c>
      <c r="Y698" s="135">
        <v>430</v>
      </c>
      <c r="Z698" s="135">
        <v>590</v>
      </c>
      <c r="AA698" s="137">
        <v>6.3</v>
      </c>
      <c r="AB698" s="148">
        <v>6.3</v>
      </c>
    </row>
    <row r="699" spans="1:28" ht="15.75" customHeight="1">
      <c r="A699"/>
      <c r="B699" s="93"/>
      <c r="C699" s="162"/>
      <c r="D699" s="90" t="s">
        <v>100</v>
      </c>
      <c r="E699" s="13">
        <v>7247.94</v>
      </c>
      <c r="F699" s="13">
        <v>7076.86</v>
      </c>
      <c r="G699" s="13">
        <v>7081.05</v>
      </c>
      <c r="H699" s="13">
        <v>7112.05</v>
      </c>
      <c r="I699" s="13">
        <v>7314.54</v>
      </c>
      <c r="J699" s="13">
        <v>6828.38</v>
      </c>
      <c r="K699" s="13">
        <v>7053.96</v>
      </c>
      <c r="L699" s="13">
        <v>7059.28</v>
      </c>
      <c r="M699" s="13">
        <v>6855.68</v>
      </c>
      <c r="N699" s="99"/>
      <c r="O699" s="99"/>
      <c r="P699" s="99"/>
      <c r="Q699" s="99"/>
      <c r="R699" s="100"/>
      <c r="S699" s="101"/>
      <c r="T699" s="241"/>
      <c r="U699" s="234"/>
      <c r="V699" s="238"/>
      <c r="W699" s="138"/>
      <c r="X699" s="135"/>
      <c r="Y699" s="135"/>
      <c r="Z699" s="135"/>
      <c r="AA699" s="135"/>
      <c r="AB699" s="139"/>
    </row>
    <row r="700" spans="1:28" ht="25.5" customHeight="1">
      <c r="A700"/>
      <c r="B700" s="93"/>
      <c r="C700" s="162"/>
      <c r="D700" s="90" t="s">
        <v>120</v>
      </c>
      <c r="E700" s="29">
        <f t="shared" ref="E700:M700" si="226">IF(((E698="")*AND(E699="")),"",(E698-E699)*2)</f>
        <v>567.02000000000044</v>
      </c>
      <c r="F700" s="29">
        <f t="shared" si="226"/>
        <v>531.65999999999985</v>
      </c>
      <c r="G700" s="29">
        <f t="shared" si="226"/>
        <v>514.07999999999993</v>
      </c>
      <c r="H700" s="29">
        <f t="shared" si="226"/>
        <v>531.92000000000007</v>
      </c>
      <c r="I700" s="29">
        <f t="shared" si="226"/>
        <v>562.92000000000007</v>
      </c>
      <c r="J700" s="29">
        <f t="shared" si="226"/>
        <v>564.02000000000044</v>
      </c>
      <c r="K700" s="29">
        <f t="shared" si="226"/>
        <v>537.92000000000007</v>
      </c>
      <c r="L700" s="29">
        <f t="shared" si="226"/>
        <v>542.36000000000058</v>
      </c>
      <c r="M700" s="29">
        <f t="shared" si="226"/>
        <v>549.51999999999862</v>
      </c>
      <c r="N700" s="102"/>
      <c r="O700" s="102"/>
      <c r="P700" s="102"/>
      <c r="Q700" s="102"/>
      <c r="R700" s="103"/>
      <c r="S700" s="104"/>
      <c r="T700" s="282"/>
      <c r="U700" s="281"/>
      <c r="V700" s="285"/>
      <c r="W700" s="140"/>
      <c r="X700" s="141"/>
      <c r="Y700" s="141"/>
      <c r="Z700" s="141"/>
      <c r="AA700" s="141"/>
      <c r="AB700" s="142"/>
    </row>
    <row r="701" spans="1:28" ht="12.75" customHeight="1">
      <c r="A701" s="92">
        <v>43081</v>
      </c>
      <c r="B701" s="93" t="s">
        <v>18</v>
      </c>
      <c r="C701" s="162" t="s">
        <v>123</v>
      </c>
      <c r="D701" s="90" t="s">
        <v>99</v>
      </c>
      <c r="E701" s="13">
        <v>7837.69</v>
      </c>
      <c r="F701" s="13">
        <v>7890.3</v>
      </c>
      <c r="G701" s="13">
        <v>7892.36</v>
      </c>
      <c r="H701" s="13">
        <v>7877.29</v>
      </c>
      <c r="I701" s="13">
        <v>7816.12</v>
      </c>
      <c r="J701" s="13">
        <v>7844.88</v>
      </c>
      <c r="K701" s="13">
        <v>7888.74</v>
      </c>
      <c r="L701" s="13">
        <v>7886.7</v>
      </c>
      <c r="M701" s="13">
        <v>7844.41</v>
      </c>
      <c r="N701" s="94">
        <f>IF((M702=""),"",MAX(E703:M703))</f>
        <v>284.81999999999971</v>
      </c>
      <c r="O701" s="94">
        <f>IF(M702="","",MIN(E703:M703))</f>
        <v>230.53999999999905</v>
      </c>
      <c r="P701" s="94">
        <f>IF((M703=""),"",AVERAGE(E703:M703))</f>
        <v>259.55333333333328</v>
      </c>
      <c r="Q701" s="94">
        <f>IF((M702=""),"",STDEV(E703:M703))</f>
        <v>22.184133970024366</v>
      </c>
      <c r="R701" s="94">
        <f>IF((M702=""),"",(N701-O701)/(N701+O701)*100)</f>
        <v>10.532443340577613</v>
      </c>
      <c r="S701" s="96" t="str">
        <f>IF(M702="","",IF(R701&lt;15,IF(P701&gt;222,IF(P701&lt;340,"Pass","Fail"),"Fail"),"Fail"))</f>
        <v>Pass</v>
      </c>
      <c r="T701" s="237"/>
      <c r="U701" s="237"/>
      <c r="V701" s="301"/>
      <c r="W701" s="143">
        <v>222</v>
      </c>
      <c r="X701" s="136">
        <v>340</v>
      </c>
      <c r="Y701" s="136">
        <v>155</v>
      </c>
      <c r="Z701" s="136">
        <v>315</v>
      </c>
      <c r="AA701" s="148">
        <v>15</v>
      </c>
      <c r="AB701" s="154">
        <v>15</v>
      </c>
    </row>
    <row r="702" spans="1:28" ht="15.75" customHeight="1">
      <c r="A702"/>
      <c r="B702" s="93"/>
      <c r="C702" s="162"/>
      <c r="D702" s="90" t="s">
        <v>100</v>
      </c>
      <c r="E702" s="13">
        <v>7696.33</v>
      </c>
      <c r="F702" s="13">
        <v>7766.73</v>
      </c>
      <c r="G702" s="13">
        <v>7777.09</v>
      </c>
      <c r="H702" s="13">
        <v>7756.59</v>
      </c>
      <c r="I702" s="13">
        <v>7676.08</v>
      </c>
      <c r="J702" s="13">
        <v>7703.86</v>
      </c>
      <c r="K702" s="13">
        <v>7767.41</v>
      </c>
      <c r="L702" s="13">
        <v>7764.41</v>
      </c>
      <c r="M702" s="13">
        <v>7702</v>
      </c>
      <c r="N702" s="99"/>
      <c r="O702" s="99"/>
      <c r="P702" s="99"/>
      <c r="Q702" s="99"/>
      <c r="R702" s="100"/>
      <c r="S702" s="101"/>
      <c r="T702" s="241"/>
      <c r="U702" s="234"/>
      <c r="V702" s="238"/>
      <c r="W702" s="138"/>
      <c r="X702" s="135"/>
      <c r="Y702" s="135"/>
      <c r="Z702" s="135"/>
      <c r="AA702" s="135"/>
      <c r="AB702" s="139"/>
    </row>
    <row r="703" spans="1:28" s="180" customFormat="1" ht="26.25" customHeight="1" thickBot="1">
      <c r="A703"/>
      <c r="B703" s="105"/>
      <c r="C703" s="163"/>
      <c r="D703" s="106" t="s">
        <v>120</v>
      </c>
      <c r="E703" s="107">
        <f t="shared" ref="E703:M703" si="227">IF(((E701="")*AND(E702="")),"",(E701-E702)*2)</f>
        <v>282.71999999999935</v>
      </c>
      <c r="F703" s="107">
        <f t="shared" si="227"/>
        <v>247.14000000000124</v>
      </c>
      <c r="G703" s="107">
        <f t="shared" si="227"/>
        <v>230.53999999999905</v>
      </c>
      <c r="H703" s="107">
        <f t="shared" si="227"/>
        <v>241.39999999999964</v>
      </c>
      <c r="I703" s="107">
        <f t="shared" si="227"/>
        <v>280.07999999999993</v>
      </c>
      <c r="J703" s="107">
        <f t="shared" si="227"/>
        <v>282.04000000000087</v>
      </c>
      <c r="K703" s="107">
        <f t="shared" si="227"/>
        <v>242.65999999999985</v>
      </c>
      <c r="L703" s="107">
        <f t="shared" si="227"/>
        <v>244.57999999999993</v>
      </c>
      <c r="M703" s="107">
        <f t="shared" si="227"/>
        <v>284.81999999999971</v>
      </c>
      <c r="N703" s="108"/>
      <c r="O703" s="108"/>
      <c r="P703" s="108"/>
      <c r="Q703" s="108"/>
      <c r="R703" s="109"/>
      <c r="S703" s="110"/>
      <c r="T703" s="284"/>
      <c r="U703" s="283"/>
      <c r="V703" s="286"/>
      <c r="W703" s="155"/>
      <c r="X703" s="156"/>
      <c r="Y703" s="156"/>
      <c r="Z703" s="156"/>
      <c r="AA703" s="156"/>
      <c r="AB703" s="157"/>
    </row>
    <row r="704" spans="1:28" ht="12.75" customHeight="1">
      <c r="A704" s="130">
        <v>43084</v>
      </c>
      <c r="B704" s="121" t="s">
        <v>18</v>
      </c>
      <c r="C704" s="161" t="s">
        <v>119</v>
      </c>
      <c r="D704" s="91" t="s">
        <v>99</v>
      </c>
      <c r="E704" s="13">
        <v>2836.68</v>
      </c>
      <c r="F704" s="13">
        <v>2784.33</v>
      </c>
      <c r="G704" s="13">
        <v>2770.87</v>
      </c>
      <c r="H704" s="13">
        <v>2803.34</v>
      </c>
      <c r="I704" s="13">
        <v>2893.01</v>
      </c>
      <c r="J704" s="13">
        <v>2888.55</v>
      </c>
      <c r="K704" s="13">
        <v>2801.75</v>
      </c>
      <c r="L704" s="13">
        <v>2785.29</v>
      </c>
      <c r="M704" s="13">
        <v>2842.02</v>
      </c>
      <c r="N704" s="99">
        <f>IF((M705=""),"",MAX(E706:M706))</f>
        <v>719.04</v>
      </c>
      <c r="O704" s="99">
        <f>IF(M705="","",MIN(E706:M706))</f>
        <v>635.21999999999935</v>
      </c>
      <c r="P704" s="99">
        <f>IF((M706=""),"",AVERAGE(E706:M706))</f>
        <v>682.50666666666666</v>
      </c>
      <c r="Q704" s="99">
        <f>IF((M705=""),"",STDEV(E706:M706))</f>
        <v>33.194439293350278</v>
      </c>
      <c r="R704" s="100">
        <f>IF((M705=""),"",(N704-O704)/(N704+O704)*100)</f>
        <v>6.1893580257853484</v>
      </c>
      <c r="S704" s="101" t="str">
        <f>IF(M705="","",IF(R704&lt;10,IF(P704&gt;645,IF(P704&lt;790,"Pass","Fail"),"Fail"),"Fail"))</f>
        <v>Pass</v>
      </c>
      <c r="T704" s="241" t="s">
        <v>127</v>
      </c>
      <c r="U704" s="234"/>
      <c r="V704" s="238"/>
      <c r="W704" s="147">
        <v>645</v>
      </c>
      <c r="X704" s="88">
        <v>790</v>
      </c>
      <c r="Y704" s="88">
        <v>670</v>
      </c>
      <c r="Z704" s="88">
        <v>830</v>
      </c>
      <c r="AA704" s="88">
        <v>8.6999999999999993</v>
      </c>
      <c r="AB704" s="148">
        <v>10</v>
      </c>
    </row>
    <row r="705" spans="1:28" ht="15.75" customHeight="1">
      <c r="A705"/>
      <c r="B705" s="93"/>
      <c r="C705" s="162"/>
      <c r="D705" s="90" t="s">
        <v>100</v>
      </c>
      <c r="E705" s="13">
        <v>2479.7600000000002</v>
      </c>
      <c r="F705" s="13">
        <v>2455.5300000000002</v>
      </c>
      <c r="G705" s="13">
        <v>2453.2600000000002</v>
      </c>
      <c r="H705" s="13">
        <v>2471.56</v>
      </c>
      <c r="I705" s="13">
        <v>2533.7199999999998</v>
      </c>
      <c r="J705" s="13">
        <v>2531.62</v>
      </c>
      <c r="K705" s="13">
        <v>2473.27</v>
      </c>
      <c r="L705" s="13">
        <v>2453.34</v>
      </c>
      <c r="M705" s="13">
        <v>2482.5</v>
      </c>
      <c r="N705" s="99"/>
      <c r="O705" s="99"/>
      <c r="P705" s="99"/>
      <c r="Q705" s="99"/>
      <c r="R705" s="100"/>
      <c r="S705" s="101"/>
      <c r="T705" s="241"/>
      <c r="U705" s="234"/>
      <c r="V705" s="238"/>
      <c r="W705" s="138"/>
      <c r="X705" s="135"/>
      <c r="Y705" s="135"/>
      <c r="Z705" s="135"/>
      <c r="AA705" s="135"/>
      <c r="AB705" s="139"/>
    </row>
    <row r="706" spans="1:28" ht="25.5" customHeight="1">
      <c r="A706"/>
      <c r="B706" s="93"/>
      <c r="C706" s="162"/>
      <c r="D706" s="90" t="s">
        <v>120</v>
      </c>
      <c r="E706" s="29">
        <f t="shared" ref="E706:M706" si="228">IF(((E704="")*AND(E705="")),"",(E704-E705)*2)</f>
        <v>713.83999999999924</v>
      </c>
      <c r="F706" s="29">
        <f t="shared" si="228"/>
        <v>657.59999999999945</v>
      </c>
      <c r="G706" s="29">
        <f t="shared" si="228"/>
        <v>635.21999999999935</v>
      </c>
      <c r="H706" s="29">
        <f t="shared" si="228"/>
        <v>663.5600000000004</v>
      </c>
      <c r="I706" s="29">
        <f t="shared" si="228"/>
        <v>718.58000000000084</v>
      </c>
      <c r="J706" s="29">
        <f t="shared" si="228"/>
        <v>713.86000000000058</v>
      </c>
      <c r="K706" s="29">
        <f t="shared" si="228"/>
        <v>656.96</v>
      </c>
      <c r="L706" s="29">
        <f t="shared" si="228"/>
        <v>663.89999999999964</v>
      </c>
      <c r="M706" s="29">
        <f t="shared" si="228"/>
        <v>719.04</v>
      </c>
      <c r="N706" s="102"/>
      <c r="O706" s="102"/>
      <c r="P706" s="102"/>
      <c r="Q706" s="102"/>
      <c r="R706" s="103"/>
      <c r="S706" s="104"/>
      <c r="T706" s="282"/>
      <c r="U706" s="281"/>
      <c r="V706" s="285"/>
      <c r="W706" s="140"/>
      <c r="X706" s="141"/>
      <c r="Y706" s="141"/>
      <c r="Z706" s="141"/>
      <c r="AA706" s="141"/>
      <c r="AB706" s="142"/>
    </row>
    <row r="707" spans="1:28">
      <c r="A707" s="122">
        <v>43084</v>
      </c>
      <c r="B707" s="93" t="s">
        <v>18</v>
      </c>
      <c r="C707" s="162" t="s">
        <v>121</v>
      </c>
      <c r="D707" s="90" t="s">
        <v>99</v>
      </c>
      <c r="E707" s="13">
        <v>2838.89</v>
      </c>
      <c r="F707" s="13">
        <v>2783.64</v>
      </c>
      <c r="G707" s="13">
        <v>2770.93</v>
      </c>
      <c r="H707" s="13">
        <v>2804.27</v>
      </c>
      <c r="I707" s="13">
        <v>2894.13</v>
      </c>
      <c r="J707" s="13">
        <v>2887.17</v>
      </c>
      <c r="K707" s="13">
        <v>2801.05</v>
      </c>
      <c r="L707" s="13">
        <v>2785.34</v>
      </c>
      <c r="M707" s="13">
        <v>2843.39</v>
      </c>
      <c r="N707" s="94">
        <f>IF((M708=""),"",MAX(E709:M709))</f>
        <v>1040.8599999999997</v>
      </c>
      <c r="O707" s="94">
        <f>IF(M708="","",MIN(E709:M709))</f>
        <v>799.35999999999967</v>
      </c>
      <c r="P707" s="94">
        <f>IF((M709=""),"",AVERAGE(E709:M709))</f>
        <v>918.17999999999984</v>
      </c>
      <c r="Q707" s="94">
        <f>IF((M708=""),"",STDEV(E709:M709))</f>
        <v>97.255803939919844</v>
      </c>
      <c r="R707" s="94">
        <f>IF((M708=""),"",(N707-O707)/(N707+O707)*100)</f>
        <v>13.123430894132229</v>
      </c>
      <c r="S707" s="96" t="str">
        <f>IF(M708="","",IF(R707&lt;15,IF(P707&gt;850,IF(P707&lt;970,"Pass","Fail"),"Fail"),"Fail"))</f>
        <v>Pass</v>
      </c>
      <c r="T707" s="237" t="s">
        <v>127</v>
      </c>
      <c r="U707" s="254"/>
      <c r="V707" s="295"/>
      <c r="W707" s="153">
        <v>850</v>
      </c>
      <c r="X707" s="153">
        <v>970</v>
      </c>
      <c r="Y707" s="153">
        <v>710</v>
      </c>
      <c r="Z707" s="153">
        <v>910</v>
      </c>
      <c r="AA707" s="153">
        <v>14.5</v>
      </c>
      <c r="AB707" s="154">
        <v>17</v>
      </c>
    </row>
    <row r="708" spans="1:28" ht="15.75" customHeight="1">
      <c r="A708"/>
      <c r="B708" s="93"/>
      <c r="C708" s="162"/>
      <c r="D708" s="90" t="s">
        <v>100</v>
      </c>
      <c r="E708" s="13">
        <v>2339.63</v>
      </c>
      <c r="F708" s="13">
        <v>2362.12</v>
      </c>
      <c r="G708" s="13">
        <v>2371.25</v>
      </c>
      <c r="H708" s="13">
        <v>2378.02</v>
      </c>
      <c r="I708" s="13">
        <v>2377.1999999999998</v>
      </c>
      <c r="J708" s="13">
        <v>2387.0700000000002</v>
      </c>
      <c r="K708" s="13">
        <v>2379.02</v>
      </c>
      <c r="L708" s="13">
        <v>2359.73</v>
      </c>
      <c r="M708" s="13">
        <v>2322.96</v>
      </c>
      <c r="N708" s="99"/>
      <c r="O708" s="99"/>
      <c r="P708" s="99"/>
      <c r="Q708" s="99"/>
      <c r="R708" s="100"/>
      <c r="S708" s="101"/>
      <c r="T708" s="241"/>
      <c r="U708" s="234"/>
      <c r="V708" s="238"/>
      <c r="W708" s="138"/>
      <c r="X708" s="135"/>
      <c r="Y708" s="135"/>
      <c r="Z708" s="135"/>
      <c r="AA708" s="135"/>
      <c r="AB708" s="139"/>
    </row>
    <row r="709" spans="1:28" s="179" customFormat="1" ht="25.5" customHeight="1">
      <c r="A709"/>
      <c r="B709" s="93"/>
      <c r="C709" s="162"/>
      <c r="D709" s="30" t="s">
        <v>120</v>
      </c>
      <c r="E709" s="29">
        <f t="shared" ref="E709:M709" si="229">IF(((E707="")*AND(E708="")),"",(E707-E708)*2)</f>
        <v>998.51999999999953</v>
      </c>
      <c r="F709" s="29">
        <f t="shared" si="229"/>
        <v>843.04</v>
      </c>
      <c r="G709" s="29">
        <f t="shared" si="229"/>
        <v>799.35999999999967</v>
      </c>
      <c r="H709" s="29">
        <f t="shared" si="229"/>
        <v>852.5</v>
      </c>
      <c r="I709" s="29">
        <f t="shared" si="229"/>
        <v>1033.8600000000006</v>
      </c>
      <c r="J709" s="29">
        <f t="shared" si="229"/>
        <v>1000.1999999999998</v>
      </c>
      <c r="K709" s="29">
        <f t="shared" si="229"/>
        <v>844.0600000000004</v>
      </c>
      <c r="L709" s="29">
        <f t="shared" si="229"/>
        <v>851.22000000000025</v>
      </c>
      <c r="M709" s="29">
        <f t="shared" si="229"/>
        <v>1040.8599999999997</v>
      </c>
      <c r="N709" s="102"/>
      <c r="O709" s="102"/>
      <c r="P709" s="102"/>
      <c r="Q709" s="102"/>
      <c r="R709" s="103"/>
      <c r="S709" s="104"/>
      <c r="T709" s="282"/>
      <c r="U709" s="281"/>
      <c r="V709" s="285"/>
      <c r="W709" s="140"/>
      <c r="X709" s="141"/>
      <c r="Y709" s="141"/>
      <c r="Z709" s="141"/>
      <c r="AA709" s="141"/>
      <c r="AB709" s="142"/>
    </row>
    <row r="710" spans="1:28" ht="12.75" customHeight="1">
      <c r="A710" s="130">
        <v>43084</v>
      </c>
      <c r="B710" s="121" t="s">
        <v>18</v>
      </c>
      <c r="C710" s="161" t="s">
        <v>122</v>
      </c>
      <c r="D710" s="91" t="s">
        <v>99</v>
      </c>
      <c r="E710" s="13">
        <v>7259.49</v>
      </c>
      <c r="F710" s="13">
        <v>7089.34</v>
      </c>
      <c r="G710" s="13">
        <v>7090.11</v>
      </c>
      <c r="H710" s="13">
        <v>7123.02</v>
      </c>
      <c r="I710" s="13">
        <v>7321.6</v>
      </c>
      <c r="J710" s="13">
        <v>6841.39</v>
      </c>
      <c r="K710" s="13">
        <v>7068.67</v>
      </c>
      <c r="L710" s="13">
        <v>7071.17</v>
      </c>
      <c r="M710" s="13">
        <v>6863.7</v>
      </c>
      <c r="N710" s="99">
        <f>IF((M711=""),"",MAX(E712:M712))</f>
        <v>543.07999999999993</v>
      </c>
      <c r="O710" s="99">
        <f>IF(M711="","",MIN(E712:M712))</f>
        <v>501.19999999999891</v>
      </c>
      <c r="P710" s="99">
        <f>IF((M712=""),"",AVERAGE(E712:M712))</f>
        <v>519.78888888888889</v>
      </c>
      <c r="Q710" s="99">
        <f>IF((M711=""),"",STDEV(E712:M712))</f>
        <v>13.750127676175795</v>
      </c>
      <c r="R710" s="99">
        <f>IF((M711=""),"",(N710-O710)/(N710+O710)*100)</f>
        <v>4.010418661661725</v>
      </c>
      <c r="S710" s="101" t="str">
        <f>IF(M711="","",IF(R710&lt;6.3,IF(P710&gt;490,IF(P710&lt;590,"Pass","Fail"),"Fail"),"Fail"))</f>
        <v>Pass</v>
      </c>
      <c r="T710" s="241" t="s">
        <v>127</v>
      </c>
      <c r="U710" s="263"/>
      <c r="V710" s="272"/>
      <c r="W710" s="138">
        <v>490</v>
      </c>
      <c r="X710" s="135">
        <v>590</v>
      </c>
      <c r="Y710" s="135">
        <v>430</v>
      </c>
      <c r="Z710" s="135">
        <v>590</v>
      </c>
      <c r="AA710" s="137">
        <v>6.3</v>
      </c>
      <c r="AB710" s="148">
        <v>6.3</v>
      </c>
    </row>
    <row r="711" spans="1:28" ht="15.75" customHeight="1">
      <c r="A711"/>
      <c r="B711" s="93"/>
      <c r="C711" s="162"/>
      <c r="D711" s="90" t="s">
        <v>100</v>
      </c>
      <c r="E711" s="13">
        <v>6994.27</v>
      </c>
      <c r="F711" s="13">
        <v>6828.54</v>
      </c>
      <c r="G711" s="13">
        <v>6839.51</v>
      </c>
      <c r="H711" s="13">
        <v>6869.69</v>
      </c>
      <c r="I711" s="13">
        <v>7063.04</v>
      </c>
      <c r="J711" s="13">
        <v>6569.85</v>
      </c>
      <c r="K711" s="13">
        <v>6808.5</v>
      </c>
      <c r="L711" s="13">
        <v>6818.14</v>
      </c>
      <c r="M711" s="13">
        <v>6597.9</v>
      </c>
      <c r="N711" s="99"/>
      <c r="O711" s="99"/>
      <c r="P711" s="99"/>
      <c r="Q711" s="99"/>
      <c r="R711" s="100"/>
      <c r="S711" s="101"/>
      <c r="T711" s="241"/>
      <c r="U711" s="234"/>
      <c r="V711" s="238"/>
      <c r="W711" s="138"/>
      <c r="X711" s="135"/>
      <c r="Y711" s="135"/>
      <c r="Z711" s="135"/>
      <c r="AA711" s="135"/>
      <c r="AB711" s="139"/>
    </row>
    <row r="712" spans="1:28" ht="25.5" customHeight="1">
      <c r="A712"/>
      <c r="B712" s="93"/>
      <c r="C712" s="162"/>
      <c r="D712" s="90" t="s">
        <v>120</v>
      </c>
      <c r="E712" s="29">
        <f t="shared" ref="E712:M712" si="230">IF(((E710="")*AND(E711="")),"",(E710-E711)*2)</f>
        <v>530.43999999999869</v>
      </c>
      <c r="F712" s="29">
        <f t="shared" si="230"/>
        <v>521.60000000000036</v>
      </c>
      <c r="G712" s="29">
        <f t="shared" si="230"/>
        <v>501.19999999999891</v>
      </c>
      <c r="H712" s="29">
        <f t="shared" si="230"/>
        <v>506.66000000000167</v>
      </c>
      <c r="I712" s="29">
        <f t="shared" si="230"/>
        <v>517.1200000000008</v>
      </c>
      <c r="J712" s="29">
        <f t="shared" si="230"/>
        <v>543.07999999999993</v>
      </c>
      <c r="K712" s="29">
        <f t="shared" si="230"/>
        <v>520.34000000000015</v>
      </c>
      <c r="L712" s="29">
        <f t="shared" si="230"/>
        <v>506.05999999999949</v>
      </c>
      <c r="M712" s="29">
        <f t="shared" si="230"/>
        <v>531.60000000000036</v>
      </c>
      <c r="N712" s="102"/>
      <c r="O712" s="102"/>
      <c r="P712" s="102"/>
      <c r="Q712" s="102"/>
      <c r="R712" s="103"/>
      <c r="S712" s="104"/>
      <c r="T712" s="282"/>
      <c r="U712" s="281"/>
      <c r="V712" s="285"/>
      <c r="W712" s="140"/>
      <c r="X712" s="141"/>
      <c r="Y712" s="141"/>
      <c r="Z712" s="141"/>
      <c r="AA712" s="141"/>
      <c r="AB712" s="142"/>
    </row>
    <row r="713" spans="1:28" ht="12.75" customHeight="1">
      <c r="A713" s="92">
        <v>43084</v>
      </c>
      <c r="B713" s="93" t="s">
        <v>18</v>
      </c>
      <c r="C713" s="162" t="s">
        <v>123</v>
      </c>
      <c r="D713" s="90" t="s">
        <v>99</v>
      </c>
      <c r="E713" s="13">
        <v>7698.88</v>
      </c>
      <c r="F713" s="13">
        <v>7769.06</v>
      </c>
      <c r="G713" s="13">
        <v>7778.54</v>
      </c>
      <c r="H713" s="13">
        <v>7757.86</v>
      </c>
      <c r="I713" s="13">
        <v>7677</v>
      </c>
      <c r="J713" s="13">
        <v>7706.19</v>
      </c>
      <c r="K713" s="13">
        <v>7768.76</v>
      </c>
      <c r="L713" s="13">
        <v>7765.73</v>
      </c>
      <c r="M713" s="13">
        <v>7702.99</v>
      </c>
      <c r="N713" s="94">
        <f>IF((M714=""),"",MAX(E715:M715))</f>
        <v>296.57999999999993</v>
      </c>
      <c r="O713" s="94">
        <f>IF(M714="","",MIN(E715:M715))</f>
        <v>236.03999999999905</v>
      </c>
      <c r="P713" s="94">
        <f>IF((M715=""),"",AVERAGE(E715:M715))</f>
        <v>267.48222222222222</v>
      </c>
      <c r="Q713" s="94">
        <f>IF((M714=""),"",STDEV(E715:M715))</f>
        <v>25.64668876179665</v>
      </c>
      <c r="R713" s="94">
        <f>IF((M714=""),"",(N713-O713)/(N713+O713)*100)</f>
        <v>11.366452630393336</v>
      </c>
      <c r="S713" s="96" t="str">
        <f>IF(M714="","",IF(R713&lt;15,IF(P713&gt;222,IF(P713&lt;340,"Pass","Fail"),"Fail"),"Fail"))</f>
        <v>Pass</v>
      </c>
      <c r="T713" s="237" t="s">
        <v>127</v>
      </c>
      <c r="U713" s="237"/>
      <c r="V713" s="301"/>
      <c r="W713" s="143">
        <v>222</v>
      </c>
      <c r="X713" s="136">
        <v>340</v>
      </c>
      <c r="Y713" s="136">
        <v>155</v>
      </c>
      <c r="Z713" s="136">
        <v>315</v>
      </c>
      <c r="AA713" s="148">
        <v>15</v>
      </c>
      <c r="AB713" s="154">
        <v>15</v>
      </c>
    </row>
    <row r="714" spans="1:28" ht="15.75" customHeight="1">
      <c r="A714"/>
      <c r="B714" s="93"/>
      <c r="C714" s="162"/>
      <c r="D714" s="90" t="s">
        <v>100</v>
      </c>
      <c r="E714" s="13">
        <v>7551.62</v>
      </c>
      <c r="F714" s="13">
        <v>7643.96</v>
      </c>
      <c r="G714" s="13">
        <v>7660.52</v>
      </c>
      <c r="H714" s="13">
        <v>7634.24</v>
      </c>
      <c r="I714" s="13">
        <v>7530.44</v>
      </c>
      <c r="J714" s="13">
        <v>7557.9</v>
      </c>
      <c r="K714" s="13">
        <v>7643.68</v>
      </c>
      <c r="L714" s="13">
        <v>7642.15</v>
      </c>
      <c r="M714" s="13">
        <v>7556.83</v>
      </c>
      <c r="N714" s="99"/>
      <c r="O714" s="99"/>
      <c r="P714" s="99"/>
      <c r="Q714" s="99"/>
      <c r="R714" s="100"/>
      <c r="S714" s="101"/>
      <c r="T714" s="241"/>
      <c r="U714" s="234"/>
      <c r="V714" s="238"/>
      <c r="W714" s="138"/>
      <c r="X714" s="135"/>
      <c r="Y714" s="135"/>
      <c r="Z714" s="135"/>
      <c r="AA714" s="135"/>
      <c r="AB714" s="139"/>
    </row>
    <row r="715" spans="1:28" s="180" customFormat="1" ht="26.25" customHeight="1" thickBot="1">
      <c r="A715"/>
      <c r="B715" s="105"/>
      <c r="C715" s="163"/>
      <c r="D715" s="106" t="s">
        <v>120</v>
      </c>
      <c r="E715" s="107">
        <f t="shared" ref="E715:M715" si="231">IF(((E713="")*AND(E714="")),"",(E713-E714)*2)</f>
        <v>294.52000000000044</v>
      </c>
      <c r="F715" s="107">
        <f t="shared" si="231"/>
        <v>250.20000000000073</v>
      </c>
      <c r="G715" s="107">
        <f t="shared" si="231"/>
        <v>236.03999999999905</v>
      </c>
      <c r="H715" s="107">
        <f t="shared" si="231"/>
        <v>247.23999999999978</v>
      </c>
      <c r="I715" s="107">
        <f t="shared" si="231"/>
        <v>293.1200000000008</v>
      </c>
      <c r="J715" s="107">
        <f t="shared" si="231"/>
        <v>296.57999999999993</v>
      </c>
      <c r="K715" s="107">
        <f t="shared" si="231"/>
        <v>250.15999999999985</v>
      </c>
      <c r="L715" s="107">
        <f t="shared" si="231"/>
        <v>247.15999999999985</v>
      </c>
      <c r="M715" s="107">
        <f t="shared" si="231"/>
        <v>292.31999999999971</v>
      </c>
      <c r="N715" s="108"/>
      <c r="O715" s="108"/>
      <c r="P715" s="108"/>
      <c r="Q715" s="108"/>
      <c r="R715" s="109"/>
      <c r="S715" s="110"/>
      <c r="T715" s="284"/>
      <c r="U715" s="283"/>
      <c r="V715" s="286"/>
      <c r="W715" s="155"/>
      <c r="X715" s="156"/>
      <c r="Y715" s="156"/>
      <c r="Z715" s="156"/>
      <c r="AA715" s="156"/>
      <c r="AB715" s="157"/>
    </row>
    <row r="716" spans="1:28" ht="12.75" customHeight="1">
      <c r="A716" s="146">
        <v>43087</v>
      </c>
      <c r="B716" s="121" t="s">
        <v>18</v>
      </c>
      <c r="C716" s="161" t="s">
        <v>119</v>
      </c>
      <c r="D716" s="91" t="s">
        <v>99</v>
      </c>
      <c r="E716" s="13">
        <v>2839.7</v>
      </c>
      <c r="F716" s="13">
        <v>2781.54</v>
      </c>
      <c r="G716" s="13">
        <v>2770.39</v>
      </c>
      <c r="H716" s="13">
        <v>2803.45</v>
      </c>
      <c r="I716" s="13">
        <v>2892.49</v>
      </c>
      <c r="J716" s="13">
        <v>2879.6</v>
      </c>
      <c r="K716" s="13">
        <v>2798.82</v>
      </c>
      <c r="L716" s="13">
        <v>2783.1</v>
      </c>
      <c r="M716" s="13">
        <v>2842.82</v>
      </c>
      <c r="N716" s="99">
        <f>IF((M717=""),"",MAX(E718:M718))</f>
        <v>733.24000000000069</v>
      </c>
      <c r="O716" s="99">
        <f>IF(M717="","",MIN(E718:M718))</f>
        <v>647.51999999999953</v>
      </c>
      <c r="P716" s="99">
        <f>IF((M718=""),"",AVERAGE(E718:M718))</f>
        <v>695.11111111111086</v>
      </c>
      <c r="Q716" s="99">
        <f>IF((M717=""),"",STDEV(E718:M718))</f>
        <v>33.665874578139743</v>
      </c>
      <c r="R716" s="100">
        <f>IF((M717=""),"",(N716-O716)/(N716+O716)*100)</f>
        <v>6.2081752078566259</v>
      </c>
      <c r="S716" s="101" t="str">
        <f>IF(M717="","",IF(R716&lt;10,IF(P716&gt;645,IF(P716&lt;790,"Pass","Fail"),"Fail"),"Fail"))</f>
        <v>Pass</v>
      </c>
      <c r="T716" s="241">
        <v>1159</v>
      </c>
      <c r="U716" s="234"/>
      <c r="V716" s="238"/>
      <c r="W716" s="147">
        <v>645</v>
      </c>
      <c r="X716" s="88">
        <v>790</v>
      </c>
      <c r="Y716" s="88">
        <v>670</v>
      </c>
      <c r="Z716" s="88">
        <v>830</v>
      </c>
      <c r="AA716" s="88">
        <v>8.6999999999999993</v>
      </c>
      <c r="AB716" s="148">
        <v>10</v>
      </c>
    </row>
    <row r="717" spans="1:28" ht="15.75" customHeight="1">
      <c r="A717"/>
      <c r="B717" s="93"/>
      <c r="C717" s="162"/>
      <c r="D717" s="90" t="s">
        <v>100</v>
      </c>
      <c r="E717" s="13">
        <v>2474.77</v>
      </c>
      <c r="F717" s="13">
        <v>2446.0100000000002</v>
      </c>
      <c r="G717" s="13">
        <v>2446.63</v>
      </c>
      <c r="H717" s="13">
        <v>2466.0700000000002</v>
      </c>
      <c r="I717" s="13">
        <v>2527.7600000000002</v>
      </c>
      <c r="J717" s="13">
        <v>2516.9299999999998</v>
      </c>
      <c r="K717" s="13">
        <v>2464.2600000000002</v>
      </c>
      <c r="L717" s="13">
        <v>2445.2800000000002</v>
      </c>
      <c r="M717" s="13">
        <v>2476.1999999999998</v>
      </c>
      <c r="N717" s="99"/>
      <c r="O717" s="99"/>
      <c r="P717" s="99"/>
      <c r="Q717" s="99"/>
      <c r="R717" s="100"/>
      <c r="S717" s="101"/>
      <c r="T717" s="241"/>
      <c r="U717" s="234"/>
      <c r="V717" s="238"/>
      <c r="W717" s="138"/>
      <c r="X717" s="135"/>
      <c r="Y717" s="135"/>
      <c r="Z717" s="135"/>
      <c r="AA717" s="135"/>
      <c r="AB717" s="139"/>
    </row>
    <row r="718" spans="1:28" ht="25.5" customHeight="1">
      <c r="A718"/>
      <c r="B718" s="93"/>
      <c r="C718" s="162"/>
      <c r="D718" s="90" t="s">
        <v>120</v>
      </c>
      <c r="E718" s="29">
        <f t="shared" ref="E718:M718" si="232">IF(((E716="")*AND(E717="")),"",(E716-E717)*2)</f>
        <v>729.85999999999967</v>
      </c>
      <c r="F718" s="29">
        <f t="shared" si="232"/>
        <v>671.05999999999949</v>
      </c>
      <c r="G718" s="29">
        <f t="shared" si="232"/>
        <v>647.51999999999953</v>
      </c>
      <c r="H718" s="29">
        <f t="shared" si="232"/>
        <v>674.75999999999931</v>
      </c>
      <c r="I718" s="29">
        <f t="shared" si="232"/>
        <v>729.45999999999913</v>
      </c>
      <c r="J718" s="29">
        <f t="shared" si="232"/>
        <v>725.34000000000015</v>
      </c>
      <c r="K718" s="29">
        <f t="shared" si="232"/>
        <v>669.11999999999989</v>
      </c>
      <c r="L718" s="29">
        <f t="shared" si="232"/>
        <v>675.63999999999942</v>
      </c>
      <c r="M718" s="29">
        <f t="shared" si="232"/>
        <v>733.24000000000069</v>
      </c>
      <c r="N718" s="102"/>
      <c r="O718" s="102"/>
      <c r="P718" s="102"/>
      <c r="Q718" s="102"/>
      <c r="R718" s="103"/>
      <c r="S718" s="104"/>
      <c r="T718" s="282"/>
      <c r="U718" s="281"/>
      <c r="V718" s="285"/>
      <c r="W718" s="140"/>
      <c r="X718" s="141"/>
      <c r="Y718" s="141"/>
      <c r="Z718" s="141"/>
      <c r="AA718" s="141"/>
      <c r="AB718" s="142"/>
    </row>
    <row r="719" spans="1:28">
      <c r="A719" s="122">
        <v>43087</v>
      </c>
      <c r="B719" s="93" t="s">
        <v>18</v>
      </c>
      <c r="C719" s="162" t="s">
        <v>121</v>
      </c>
      <c r="D719" s="90" t="s">
        <v>99</v>
      </c>
      <c r="E719" s="13">
        <v>2833.24</v>
      </c>
      <c r="F719" s="13">
        <v>2780.91</v>
      </c>
      <c r="G719" s="13">
        <v>2769.07</v>
      </c>
      <c r="H719" s="13">
        <v>2801.69</v>
      </c>
      <c r="I719" s="13">
        <v>2888.67</v>
      </c>
      <c r="J719" s="13">
        <v>2882.34</v>
      </c>
      <c r="K719" s="13">
        <v>2799.76</v>
      </c>
      <c r="L719" s="13">
        <v>2781.46</v>
      </c>
      <c r="M719" s="13">
        <v>2836.9</v>
      </c>
      <c r="N719" s="94">
        <f>IF((M720=""),"",MAX(E721:M721))</f>
        <v>1014.1999999999998</v>
      </c>
      <c r="O719" s="94">
        <f>IF(M720="","",MIN(E721:M721))</f>
        <v>794.38000000000011</v>
      </c>
      <c r="P719" s="94">
        <f>IF((M721=""),"",AVERAGE(E721:M721))</f>
        <v>905.35111111111109</v>
      </c>
      <c r="Q719" s="94">
        <f>IF((M720=""),"",STDEV(E721:M721))</f>
        <v>90.753890335958033</v>
      </c>
      <c r="R719" s="94">
        <f>IF((M720=""),"",(N719-O719)/(N719+O719)*100)</f>
        <v>12.154286788530213</v>
      </c>
      <c r="S719" s="96" t="str">
        <f>IF(M720="","",IF(R719&lt;15,IF(P719&gt;850,IF(P719&lt;970,"Pass","Fail"),"Fail"),"Fail"))</f>
        <v>Pass</v>
      </c>
      <c r="T719" s="237">
        <v>1159</v>
      </c>
      <c r="U719" s="254"/>
      <c r="V719" s="295"/>
      <c r="W719" s="153">
        <v>850</v>
      </c>
      <c r="X719" s="153">
        <v>970</v>
      </c>
      <c r="Y719" s="153">
        <v>710</v>
      </c>
      <c r="Z719" s="153">
        <v>910</v>
      </c>
      <c r="AA719" s="153">
        <v>14.5</v>
      </c>
      <c r="AB719" s="154">
        <v>17</v>
      </c>
    </row>
    <row r="720" spans="1:28" ht="15.75" customHeight="1">
      <c r="A720"/>
      <c r="B720" s="93"/>
      <c r="C720" s="162"/>
      <c r="D720" s="90" t="s">
        <v>100</v>
      </c>
      <c r="E720" s="13">
        <v>2341.31</v>
      </c>
      <c r="F720" s="13">
        <v>2362.46</v>
      </c>
      <c r="G720" s="13">
        <v>2371.88</v>
      </c>
      <c r="H720" s="13">
        <v>2381.13</v>
      </c>
      <c r="I720" s="13">
        <v>2381.5700000000002</v>
      </c>
      <c r="J720" s="13">
        <v>2383.23</v>
      </c>
      <c r="K720" s="13">
        <v>2377.79</v>
      </c>
      <c r="L720" s="13">
        <v>2364.48</v>
      </c>
      <c r="M720" s="13">
        <v>2336.11</v>
      </c>
      <c r="N720" s="99"/>
      <c r="O720" s="99"/>
      <c r="P720" s="99"/>
      <c r="Q720" s="99"/>
      <c r="R720" s="100"/>
      <c r="S720" s="101"/>
      <c r="T720" s="241"/>
      <c r="U720" s="234"/>
      <c r="V720" s="238"/>
      <c r="W720" s="138"/>
      <c r="X720" s="135"/>
      <c r="Y720" s="135"/>
      <c r="Z720" s="135"/>
      <c r="AA720" s="135"/>
      <c r="AB720" s="139"/>
    </row>
    <row r="721" spans="1:28" s="179" customFormat="1" ht="25.5" customHeight="1">
      <c r="A721"/>
      <c r="B721" s="93"/>
      <c r="C721" s="162"/>
      <c r="D721" s="30" t="s">
        <v>120</v>
      </c>
      <c r="E721" s="29">
        <f t="shared" ref="E721:M721" si="233">IF(((E719="")*AND(E720="")),"",(E719-E720)*2)</f>
        <v>983.85999999999967</v>
      </c>
      <c r="F721" s="29">
        <f t="shared" si="233"/>
        <v>836.89999999999964</v>
      </c>
      <c r="G721" s="29">
        <f t="shared" si="233"/>
        <v>794.38000000000011</v>
      </c>
      <c r="H721" s="29">
        <f t="shared" si="233"/>
        <v>841.11999999999989</v>
      </c>
      <c r="I721" s="29">
        <f t="shared" si="233"/>
        <v>1014.1999999999998</v>
      </c>
      <c r="J721" s="29">
        <f t="shared" si="233"/>
        <v>998.22000000000025</v>
      </c>
      <c r="K721" s="29">
        <f t="shared" si="233"/>
        <v>843.94000000000051</v>
      </c>
      <c r="L721" s="29">
        <f t="shared" si="233"/>
        <v>833.96</v>
      </c>
      <c r="M721" s="29">
        <f t="shared" si="233"/>
        <v>1001.5799999999999</v>
      </c>
      <c r="N721" s="102"/>
      <c r="O721" s="102"/>
      <c r="P721" s="102"/>
      <c r="Q721" s="102"/>
      <c r="R721" s="103"/>
      <c r="S721" s="104"/>
      <c r="T721" s="282"/>
      <c r="U721" s="281"/>
      <c r="V721" s="285"/>
      <c r="W721" s="140"/>
      <c r="X721" s="141"/>
      <c r="Y721" s="141"/>
      <c r="Z721" s="141"/>
      <c r="AA721" s="141"/>
      <c r="AB721" s="142"/>
    </row>
    <row r="722" spans="1:28" ht="12.75" customHeight="1">
      <c r="A722" s="130">
        <v>43087</v>
      </c>
      <c r="B722" s="121" t="s">
        <v>18</v>
      </c>
      <c r="C722" s="161" t="s">
        <v>122</v>
      </c>
      <c r="D722" s="91" t="s">
        <v>99</v>
      </c>
      <c r="E722" s="13">
        <v>6998.83</v>
      </c>
      <c r="F722" s="13">
        <v>6831.2</v>
      </c>
      <c r="G722" s="13">
        <v>6837.86</v>
      </c>
      <c r="H722" s="13">
        <v>6869.04</v>
      </c>
      <c r="I722" s="13">
        <v>7067.96</v>
      </c>
      <c r="J722" s="13">
        <v>6572.72</v>
      </c>
      <c r="K722" s="13">
        <v>6808.95</v>
      </c>
      <c r="L722" s="13">
        <v>6817.51</v>
      </c>
      <c r="M722" s="13">
        <v>6601.61</v>
      </c>
      <c r="N722" s="99">
        <f>IF((M723=""),"",MAX(E724:M724))</f>
        <v>551.44000000000051</v>
      </c>
      <c r="O722" s="99">
        <f>IF(M723="","",MIN(E724:M724))</f>
        <v>506.21999999999935</v>
      </c>
      <c r="P722" s="99">
        <f>IF((M724=""),"",AVERAGE(E724:M724))</f>
        <v>537.41555555555533</v>
      </c>
      <c r="Q722" s="99">
        <f>IF((M723=""),"",STDEV(E724:M724))</f>
        <v>14.288655562290755</v>
      </c>
      <c r="R722" s="99">
        <f>IF((M723=""),"",(N722-O722)/(N722+O722)*100)</f>
        <v>4.2754760509049383</v>
      </c>
      <c r="S722" s="101" t="str">
        <f>IF(M723="","",IF(R722&lt;6.3,IF(P722&gt;490,IF(P722&lt;590,"Pass","Fail"),"Fail"),"Fail"))</f>
        <v>Pass</v>
      </c>
      <c r="T722" s="241">
        <v>1159</v>
      </c>
      <c r="U722" s="263"/>
      <c r="V722" s="272"/>
      <c r="W722" s="138">
        <v>490</v>
      </c>
      <c r="X722" s="135">
        <v>590</v>
      </c>
      <c r="Y722" s="135">
        <v>430</v>
      </c>
      <c r="Z722" s="135">
        <v>590</v>
      </c>
      <c r="AA722" s="137">
        <v>6.3</v>
      </c>
      <c r="AB722" s="148">
        <v>6.3</v>
      </c>
    </row>
    <row r="723" spans="1:28" ht="15.75" customHeight="1">
      <c r="A723"/>
      <c r="B723" s="93"/>
      <c r="C723" s="162"/>
      <c r="D723" s="90" t="s">
        <v>100</v>
      </c>
      <c r="E723" s="13">
        <v>6723.11</v>
      </c>
      <c r="F723" s="13">
        <v>6565.51</v>
      </c>
      <c r="G723" s="13">
        <v>6584.75</v>
      </c>
      <c r="H723" s="13">
        <v>6602.95</v>
      </c>
      <c r="I723" s="13">
        <v>6792.85</v>
      </c>
      <c r="J723" s="13">
        <v>6297.56</v>
      </c>
      <c r="K723" s="13">
        <v>6542.42</v>
      </c>
      <c r="L723" s="13">
        <v>6548.8</v>
      </c>
      <c r="M723" s="13">
        <v>6329.36</v>
      </c>
      <c r="N723" s="99"/>
      <c r="O723" s="99"/>
      <c r="P723" s="99"/>
      <c r="Q723" s="99"/>
      <c r="R723" s="100"/>
      <c r="S723" s="101"/>
      <c r="T723" s="241"/>
      <c r="U723" s="234"/>
      <c r="V723" s="238"/>
      <c r="W723" s="138"/>
      <c r="X723" s="135"/>
      <c r="Y723" s="135"/>
      <c r="Z723" s="135"/>
      <c r="AA723" s="135"/>
      <c r="AB723" s="139"/>
    </row>
    <row r="724" spans="1:28" ht="25.5" customHeight="1">
      <c r="A724"/>
      <c r="B724" s="93"/>
      <c r="C724" s="162"/>
      <c r="D724" s="90" t="s">
        <v>120</v>
      </c>
      <c r="E724" s="29">
        <f t="shared" ref="E724:M724" si="234">IF(((E722="")*AND(E723="")),"",(E722-E723)*2)</f>
        <v>551.44000000000051</v>
      </c>
      <c r="F724" s="29">
        <f t="shared" si="234"/>
        <v>531.3799999999992</v>
      </c>
      <c r="G724" s="29">
        <f t="shared" si="234"/>
        <v>506.21999999999935</v>
      </c>
      <c r="H724" s="29">
        <f t="shared" si="234"/>
        <v>532.18000000000029</v>
      </c>
      <c r="I724" s="29">
        <f t="shared" si="234"/>
        <v>550.21999999999935</v>
      </c>
      <c r="J724" s="29">
        <f t="shared" si="234"/>
        <v>550.31999999999971</v>
      </c>
      <c r="K724" s="29">
        <f t="shared" si="234"/>
        <v>533.05999999999949</v>
      </c>
      <c r="L724" s="29">
        <f t="shared" si="234"/>
        <v>537.42000000000007</v>
      </c>
      <c r="M724" s="29">
        <f t="shared" si="234"/>
        <v>544.5</v>
      </c>
      <c r="N724" s="102"/>
      <c r="O724" s="102"/>
      <c r="P724" s="102"/>
      <c r="Q724" s="102"/>
      <c r="R724" s="103"/>
      <c r="S724" s="104"/>
      <c r="T724" s="282"/>
      <c r="U724" s="281"/>
      <c r="V724" s="285"/>
      <c r="W724" s="140"/>
      <c r="X724" s="141"/>
      <c r="Y724" s="141"/>
      <c r="Z724" s="141"/>
      <c r="AA724" s="141"/>
      <c r="AB724" s="142"/>
    </row>
    <row r="725" spans="1:28" ht="12.75" customHeight="1">
      <c r="A725" s="92">
        <v>43087</v>
      </c>
      <c r="B725" s="93" t="s">
        <v>18</v>
      </c>
      <c r="C725" s="162" t="s">
        <v>123</v>
      </c>
      <c r="D725" s="90" t="s">
        <v>99</v>
      </c>
      <c r="E725" s="13">
        <v>7553.96</v>
      </c>
      <c r="F725" s="13">
        <v>7644.19</v>
      </c>
      <c r="G725" s="13">
        <v>7661.66</v>
      </c>
      <c r="H725" s="13">
        <v>7634.6</v>
      </c>
      <c r="I725" s="13">
        <v>7531.88</v>
      </c>
      <c r="J725" s="13">
        <v>7559.88</v>
      </c>
      <c r="K725" s="13">
        <v>7645.26</v>
      </c>
      <c r="L725" s="13">
        <v>7641.57</v>
      </c>
      <c r="M725" s="13">
        <v>7556.34</v>
      </c>
      <c r="N725" s="94">
        <f>IF((M726=""),"",MAX(E727:M727))</f>
        <v>301.05999999999949</v>
      </c>
      <c r="O725" s="94">
        <f>IF(M726="","",MIN(E727:M727))</f>
        <v>238.27999999999884</v>
      </c>
      <c r="P725" s="94">
        <f>IF((M727=""),"",AVERAGE(E727:M727))</f>
        <v>271.80666666666667</v>
      </c>
      <c r="Q725" s="94">
        <f>IF((M726=""),"",STDEV(E727:M727))</f>
        <v>26.579418729536208</v>
      </c>
      <c r="R725" s="94">
        <f>IF((M726=""),"",(N725-O725)/(N725+O725)*100)</f>
        <v>11.640152779323033</v>
      </c>
      <c r="S725" s="96" t="str">
        <f>IF(M726="","",IF(R725&lt;15,IF(P725&gt;222,IF(P725&lt;340,"Pass","Fail"),"Fail"),"Fail"))</f>
        <v>Pass</v>
      </c>
      <c r="T725" s="237">
        <v>1159</v>
      </c>
      <c r="U725" s="237"/>
      <c r="V725" s="301"/>
      <c r="W725" s="143">
        <v>222</v>
      </c>
      <c r="X725" s="136">
        <v>340</v>
      </c>
      <c r="Y725" s="136">
        <v>155</v>
      </c>
      <c r="Z725" s="136">
        <v>315</v>
      </c>
      <c r="AA725" s="148">
        <v>15</v>
      </c>
      <c r="AB725" s="154">
        <v>15</v>
      </c>
    </row>
    <row r="726" spans="1:28" ht="15.75" customHeight="1">
      <c r="A726"/>
      <c r="B726" s="93"/>
      <c r="C726" s="162"/>
      <c r="D726" s="90" t="s">
        <v>100</v>
      </c>
      <c r="E726" s="13">
        <v>7404.37</v>
      </c>
      <c r="F726" s="13">
        <v>7518.32</v>
      </c>
      <c r="G726" s="13">
        <v>7542.52</v>
      </c>
      <c r="H726" s="13">
        <v>7508.19</v>
      </c>
      <c r="I726" s="13">
        <v>7382.19</v>
      </c>
      <c r="J726" s="13">
        <v>7410.9</v>
      </c>
      <c r="K726" s="13">
        <v>7519.27</v>
      </c>
      <c r="L726" s="13">
        <v>7514.64</v>
      </c>
      <c r="M726" s="13">
        <v>7405.81</v>
      </c>
      <c r="N726" s="99"/>
      <c r="O726" s="99"/>
      <c r="P726" s="99"/>
      <c r="Q726" s="99"/>
      <c r="R726" s="100"/>
      <c r="S726" s="101"/>
      <c r="T726" s="241"/>
      <c r="U726" s="234"/>
      <c r="V726" s="238"/>
      <c r="W726" s="138"/>
      <c r="X726" s="135"/>
      <c r="Y726" s="135"/>
      <c r="Z726" s="135"/>
      <c r="AA726" s="135"/>
      <c r="AB726" s="139"/>
    </row>
    <row r="727" spans="1:28" s="180" customFormat="1" ht="26.25" customHeight="1" thickBot="1">
      <c r="A727"/>
      <c r="B727" s="105"/>
      <c r="C727" s="163"/>
      <c r="D727" s="106" t="s">
        <v>120</v>
      </c>
      <c r="E727" s="107">
        <f t="shared" ref="E727:M727" si="235">IF(((E725="")*AND(E726="")),"",(E725-E726)*2)</f>
        <v>299.18000000000029</v>
      </c>
      <c r="F727" s="107">
        <f t="shared" si="235"/>
        <v>251.73999999999978</v>
      </c>
      <c r="G727" s="107">
        <f t="shared" si="235"/>
        <v>238.27999999999884</v>
      </c>
      <c r="H727" s="107">
        <f t="shared" si="235"/>
        <v>252.82000000000153</v>
      </c>
      <c r="I727" s="107">
        <f t="shared" si="235"/>
        <v>299.38000000000102</v>
      </c>
      <c r="J727" s="107">
        <f t="shared" si="235"/>
        <v>297.96000000000095</v>
      </c>
      <c r="K727" s="107">
        <f t="shared" si="235"/>
        <v>251.97999999999956</v>
      </c>
      <c r="L727" s="107">
        <f t="shared" si="235"/>
        <v>253.85999999999876</v>
      </c>
      <c r="M727" s="107">
        <f t="shared" si="235"/>
        <v>301.05999999999949</v>
      </c>
      <c r="N727" s="108"/>
      <c r="O727" s="108"/>
      <c r="P727" s="108"/>
      <c r="Q727" s="108"/>
      <c r="R727" s="109"/>
      <c r="S727" s="110"/>
      <c r="T727" s="284"/>
      <c r="U727" s="283"/>
      <c r="V727" s="286"/>
      <c r="W727" s="155"/>
      <c r="X727" s="156"/>
      <c r="Y727" s="156"/>
      <c r="Z727" s="156"/>
      <c r="AA727" s="156"/>
      <c r="AB727" s="157"/>
    </row>
    <row r="728" spans="1:28" ht="12.75" customHeight="1">
      <c r="A728" s="146">
        <v>43090</v>
      </c>
      <c r="B728" s="121" t="s">
        <v>18</v>
      </c>
      <c r="C728" s="161" t="s">
        <v>119</v>
      </c>
      <c r="D728" s="91" t="s">
        <v>99</v>
      </c>
      <c r="E728" s="13">
        <v>2475.4499999999998</v>
      </c>
      <c r="F728" s="13">
        <v>2446.15</v>
      </c>
      <c r="G728" s="13">
        <v>2447.64</v>
      </c>
      <c r="H728" s="13">
        <v>2465.9</v>
      </c>
      <c r="I728" s="13">
        <v>2528.29</v>
      </c>
      <c r="J728" s="13">
        <v>2517.5</v>
      </c>
      <c r="K728" s="13">
        <v>2464.17</v>
      </c>
      <c r="L728" s="13">
        <v>2445.0700000000002</v>
      </c>
      <c r="M728" s="13">
        <v>2476.64</v>
      </c>
      <c r="N728" s="99">
        <f>IF((M729=""),"",MAX(E730:M730))</f>
        <v>761.9399999999996</v>
      </c>
      <c r="O728" s="99">
        <f>IF(M729="","",MIN(E730:M730))</f>
        <v>654.60000000000036</v>
      </c>
      <c r="P728" s="99">
        <f>IF((M730=""),"",AVERAGE(E730:M730))</f>
        <v>713.28</v>
      </c>
      <c r="Q728" s="99">
        <f>IF((M729=""),"",STDEV(E730:M730))</f>
        <v>38.477115276486501</v>
      </c>
      <c r="R728" s="100">
        <f>IF((M729=""),"",(N728-O728)/(N728+O728)*100)</f>
        <v>7.5776187047311927</v>
      </c>
      <c r="S728" s="101" t="str">
        <f>IF(M729="","",IF(R728&lt;10,IF(P728&gt;645,IF(P728&lt;790,"Pass","Fail"),"Fail"),"Fail"))</f>
        <v>Pass</v>
      </c>
      <c r="T728" s="241">
        <v>121</v>
      </c>
      <c r="U728" s="234"/>
      <c r="V728" s="238"/>
      <c r="W728" s="147">
        <v>645</v>
      </c>
      <c r="X728" s="88">
        <v>790</v>
      </c>
      <c r="Y728" s="88">
        <v>670</v>
      </c>
      <c r="Z728" s="88">
        <v>830</v>
      </c>
      <c r="AA728" s="88">
        <v>8.6999999999999993</v>
      </c>
      <c r="AB728" s="148">
        <v>10</v>
      </c>
    </row>
    <row r="729" spans="1:28" ht="15.75" customHeight="1">
      <c r="A729"/>
      <c r="B729" s="93"/>
      <c r="C729" s="162"/>
      <c r="D729" s="90" t="s">
        <v>100</v>
      </c>
      <c r="E729" s="13">
        <v>2105.77</v>
      </c>
      <c r="F729" s="13">
        <v>2097.77</v>
      </c>
      <c r="G729" s="13">
        <v>2108.9</v>
      </c>
      <c r="H729" s="13">
        <v>2115.83</v>
      </c>
      <c r="I729" s="13">
        <v>2150.3000000000002</v>
      </c>
      <c r="J729" s="13">
        <v>2136.5300000000002</v>
      </c>
      <c r="K729" s="13">
        <v>2120.77</v>
      </c>
      <c r="L729" s="13">
        <v>2117.77</v>
      </c>
      <c r="M729" s="13">
        <v>2103.41</v>
      </c>
      <c r="N729" s="99"/>
      <c r="O729" s="99"/>
      <c r="P729" s="99"/>
      <c r="Q729" s="99"/>
      <c r="R729" s="100"/>
      <c r="S729" s="101"/>
      <c r="T729" s="241"/>
      <c r="U729" s="234"/>
      <c r="V729" s="238"/>
      <c r="W729" s="138"/>
      <c r="X729" s="135"/>
      <c r="Y729" s="135"/>
      <c r="Z729" s="135"/>
      <c r="AA729" s="135"/>
      <c r="AB729" s="139"/>
    </row>
    <row r="730" spans="1:28" ht="25.5" customHeight="1">
      <c r="A730"/>
      <c r="B730" s="93"/>
      <c r="C730" s="162"/>
      <c r="D730" s="90" t="s">
        <v>120</v>
      </c>
      <c r="E730" s="29">
        <f t="shared" ref="E730:M730" si="236">IF(((E728="")*AND(E729="")),"",(E728-E729)*2)</f>
        <v>739.35999999999967</v>
      </c>
      <c r="F730" s="29">
        <f t="shared" si="236"/>
        <v>696.76000000000022</v>
      </c>
      <c r="G730" s="29">
        <f t="shared" si="236"/>
        <v>677.47999999999956</v>
      </c>
      <c r="H730" s="29">
        <f t="shared" si="236"/>
        <v>700.14000000000033</v>
      </c>
      <c r="I730" s="29">
        <f t="shared" si="236"/>
        <v>755.97999999999956</v>
      </c>
      <c r="J730" s="29">
        <f t="shared" si="236"/>
        <v>761.9399999999996</v>
      </c>
      <c r="K730" s="29">
        <f t="shared" si="236"/>
        <v>686.80000000000018</v>
      </c>
      <c r="L730" s="29">
        <f t="shared" si="236"/>
        <v>654.60000000000036</v>
      </c>
      <c r="M730" s="29">
        <f t="shared" si="236"/>
        <v>746.46</v>
      </c>
      <c r="N730" s="102"/>
      <c r="O730" s="102"/>
      <c r="P730" s="102"/>
      <c r="Q730" s="102"/>
      <c r="R730" s="103"/>
      <c r="S730" s="104"/>
      <c r="T730" s="282"/>
      <c r="U730" s="281"/>
      <c r="V730" s="285"/>
      <c r="W730" s="140"/>
      <c r="X730" s="141"/>
      <c r="Y730" s="141"/>
      <c r="Z730" s="141"/>
      <c r="AA730" s="141"/>
      <c r="AB730" s="142"/>
    </row>
    <row r="731" spans="1:28">
      <c r="A731" s="122">
        <v>43090</v>
      </c>
      <c r="B731" s="93" t="s">
        <v>18</v>
      </c>
      <c r="C731" s="162" t="s">
        <v>121</v>
      </c>
      <c r="D731" s="90" t="s">
        <v>99</v>
      </c>
      <c r="E731" s="13">
        <v>2324.62</v>
      </c>
      <c r="F731" s="13">
        <v>2361.6799999999998</v>
      </c>
      <c r="G731" s="13">
        <v>2371.0300000000002</v>
      </c>
      <c r="H731" s="13">
        <v>2379.3200000000002</v>
      </c>
      <c r="I731" s="13">
        <v>2361.0100000000002</v>
      </c>
      <c r="J731" s="13">
        <v>2375.16</v>
      </c>
      <c r="K731" s="13">
        <v>2380.25</v>
      </c>
      <c r="L731" s="13">
        <v>2360.1</v>
      </c>
      <c r="M731" s="13">
        <v>2300.37</v>
      </c>
      <c r="N731" s="94">
        <f>IF((M732=""),"",MAX(E733:M733))</f>
        <v>1040.5600000000004</v>
      </c>
      <c r="O731" s="94">
        <f>IF(M732="","",MIN(E733:M733))</f>
        <v>820.40000000000055</v>
      </c>
      <c r="P731" s="94">
        <f>IF((M733=""),"",AVERAGE(E733:M733))</f>
        <v>889.62222222222226</v>
      </c>
      <c r="Q731" s="94">
        <f>IF((M732=""),"",STDEV(E733:M733))</f>
        <v>81.738486922895774</v>
      </c>
      <c r="R731" s="94">
        <f>IF((M732=""),"",(N731-O731)/(N731+O731)*100)</f>
        <v>11.830453099475525</v>
      </c>
      <c r="S731" s="96" t="str">
        <f>IF(M732="","",IF(R731&lt;15,IF(P731&gt;850,IF(P731&lt;970,"Pass","Fail"),"Fail"),"Fail"))</f>
        <v>Pass</v>
      </c>
      <c r="T731" s="237">
        <v>121</v>
      </c>
      <c r="U731" s="254"/>
      <c r="V731" s="295"/>
      <c r="W731" s="153">
        <v>850</v>
      </c>
      <c r="X731" s="153">
        <v>970</v>
      </c>
      <c r="Y731" s="153">
        <v>710</v>
      </c>
      <c r="Z731" s="153">
        <v>910</v>
      </c>
      <c r="AA731" s="153">
        <v>14.5</v>
      </c>
      <c r="AB731" s="154">
        <v>17</v>
      </c>
    </row>
    <row r="732" spans="1:28" ht="15.75" customHeight="1">
      <c r="A732"/>
      <c r="B732" s="93"/>
      <c r="C732" s="162"/>
      <c r="D732" s="90" t="s">
        <v>100</v>
      </c>
      <c r="E732" s="13">
        <v>1910.44</v>
      </c>
      <c r="F732" s="13">
        <v>1928.57</v>
      </c>
      <c r="G732" s="13">
        <v>1960.83</v>
      </c>
      <c r="H732" s="13">
        <v>1945.22</v>
      </c>
      <c r="I732" s="13">
        <v>1840.73</v>
      </c>
      <c r="J732" s="13">
        <v>1866.01</v>
      </c>
      <c r="K732" s="13">
        <v>1945.15</v>
      </c>
      <c r="L732" s="13">
        <v>1928.01</v>
      </c>
      <c r="M732" s="13">
        <v>1885.28</v>
      </c>
      <c r="N732" s="99"/>
      <c r="O732" s="99"/>
      <c r="P732" s="99"/>
      <c r="Q732" s="99"/>
      <c r="R732" s="100"/>
      <c r="S732" s="101"/>
      <c r="T732" s="241"/>
      <c r="U732" s="234"/>
      <c r="V732" s="238"/>
      <c r="W732" s="138"/>
      <c r="X732" s="135"/>
      <c r="Y732" s="135"/>
      <c r="Z732" s="135"/>
      <c r="AA732" s="135"/>
      <c r="AB732" s="139"/>
    </row>
    <row r="733" spans="1:28" s="179" customFormat="1" ht="25.5" customHeight="1">
      <c r="A733"/>
      <c r="B733" s="93"/>
      <c r="C733" s="162"/>
      <c r="D733" s="30" t="s">
        <v>120</v>
      </c>
      <c r="E733" s="29">
        <f t="shared" ref="E733:M733" si="237">IF(((E731="")*AND(E732="")),"",(E731-E732)*2)</f>
        <v>828.35999999999967</v>
      </c>
      <c r="F733" s="29">
        <f t="shared" si="237"/>
        <v>866.2199999999998</v>
      </c>
      <c r="G733" s="29">
        <f t="shared" si="237"/>
        <v>820.40000000000055</v>
      </c>
      <c r="H733" s="29">
        <f t="shared" si="237"/>
        <v>868.20000000000027</v>
      </c>
      <c r="I733" s="29">
        <f t="shared" si="237"/>
        <v>1040.5600000000004</v>
      </c>
      <c r="J733" s="29">
        <f t="shared" si="237"/>
        <v>1018.2999999999997</v>
      </c>
      <c r="K733" s="29">
        <f t="shared" si="237"/>
        <v>870.19999999999982</v>
      </c>
      <c r="L733" s="29">
        <f t="shared" si="237"/>
        <v>864.17999999999984</v>
      </c>
      <c r="M733" s="29">
        <f t="shared" si="237"/>
        <v>830.17999999999984</v>
      </c>
      <c r="N733" s="102"/>
      <c r="O733" s="102"/>
      <c r="P733" s="102"/>
      <c r="Q733" s="102"/>
      <c r="R733" s="103"/>
      <c r="S733" s="104"/>
      <c r="T733" s="282"/>
      <c r="U733" s="281"/>
      <c r="V733" s="285"/>
      <c r="W733" s="140"/>
      <c r="X733" s="141"/>
      <c r="Y733" s="141"/>
      <c r="Z733" s="141"/>
      <c r="AA733" s="141"/>
      <c r="AB733" s="142"/>
    </row>
    <row r="734" spans="1:28" ht="12.75" customHeight="1">
      <c r="A734" s="130">
        <v>43090</v>
      </c>
      <c r="B734" s="121" t="s">
        <v>18</v>
      </c>
      <c r="C734" s="161" t="s">
        <v>122</v>
      </c>
      <c r="D734" s="91" t="s">
        <v>99</v>
      </c>
      <c r="E734" s="13">
        <v>6727.06</v>
      </c>
      <c r="F734" s="13">
        <v>6568</v>
      </c>
      <c r="G734" s="13">
        <v>6583.09</v>
      </c>
      <c r="H734" s="13">
        <v>6606.91</v>
      </c>
      <c r="I734" s="13">
        <v>6802.53</v>
      </c>
      <c r="J734" s="13">
        <v>6307.59</v>
      </c>
      <c r="K734" s="13">
        <v>6549.43</v>
      </c>
      <c r="L734" s="13">
        <v>6550.2</v>
      </c>
      <c r="M734" s="13">
        <v>6331.99</v>
      </c>
      <c r="N734" s="99">
        <f>IF((M735=""),"",MAX(E736:M736))</f>
        <v>575.38000000000102</v>
      </c>
      <c r="O734" s="99">
        <f>IF(M735="","",MIN(E736:M736))</f>
        <v>521.70000000000073</v>
      </c>
      <c r="P734" s="99">
        <f>IF((M736=""),"",AVERAGE(E736:M736))</f>
        <v>545.62888888888904</v>
      </c>
      <c r="Q734" s="99">
        <f>IF((M735=""),"",STDEV(E736:M736))</f>
        <v>18.317115250800882</v>
      </c>
      <c r="R734" s="99">
        <f>IF((M735=""),"",(N734-O734)/(N734+O734)*100)</f>
        <v>4.8929886608087108</v>
      </c>
      <c r="S734" s="101" t="str">
        <f>IF(M735="","",IF(R734&lt;6.3,IF(P734&gt;490,IF(P734&lt;590,"Pass","Fail"),"Fail"),"Fail"))</f>
        <v>Pass</v>
      </c>
      <c r="T734" s="241">
        <v>121</v>
      </c>
      <c r="U734" s="263"/>
      <c r="V734" s="272"/>
      <c r="W734" s="138">
        <v>490</v>
      </c>
      <c r="X734" s="135">
        <v>590</v>
      </c>
      <c r="Y734" s="135">
        <v>430</v>
      </c>
      <c r="Z734" s="135">
        <v>590</v>
      </c>
      <c r="AA734" s="137">
        <v>6.3</v>
      </c>
      <c r="AB734" s="148">
        <v>6.3</v>
      </c>
    </row>
    <row r="735" spans="1:28" ht="15.75" customHeight="1">
      <c r="A735"/>
      <c r="B735" s="93"/>
      <c r="C735" s="162"/>
      <c r="D735" s="90" t="s">
        <v>100</v>
      </c>
      <c r="E735" s="13">
        <v>6450.33</v>
      </c>
      <c r="F735" s="13">
        <v>6300.3</v>
      </c>
      <c r="G735" s="13">
        <v>6322.24</v>
      </c>
      <c r="H735" s="13">
        <v>6339.61</v>
      </c>
      <c r="I735" s="13">
        <v>6522.25</v>
      </c>
      <c r="J735" s="13">
        <v>6019.9</v>
      </c>
      <c r="K735" s="13">
        <v>6277.46</v>
      </c>
      <c r="L735" s="13">
        <v>6288.13</v>
      </c>
      <c r="M735" s="13">
        <v>6051.25</v>
      </c>
      <c r="N735" s="99"/>
      <c r="O735" s="99"/>
      <c r="P735" s="99"/>
      <c r="Q735" s="99"/>
      <c r="R735" s="100"/>
      <c r="S735" s="101"/>
      <c r="T735" s="241"/>
      <c r="U735" s="234"/>
      <c r="V735" s="238"/>
      <c r="W735" s="138"/>
      <c r="X735" s="135"/>
      <c r="Y735" s="135"/>
      <c r="Z735" s="135"/>
      <c r="AA735" s="135"/>
      <c r="AB735" s="139"/>
    </row>
    <row r="736" spans="1:28" ht="25.5" customHeight="1">
      <c r="A736"/>
      <c r="B736" s="93"/>
      <c r="C736" s="162"/>
      <c r="D736" s="90" t="s">
        <v>120</v>
      </c>
      <c r="E736" s="29">
        <f t="shared" ref="E736:M736" si="238">IF(((E734="")*AND(E735="")),"",(E734-E735)*2)</f>
        <v>553.46000000000095</v>
      </c>
      <c r="F736" s="29">
        <f t="shared" si="238"/>
        <v>535.39999999999964</v>
      </c>
      <c r="G736" s="29">
        <f t="shared" si="238"/>
        <v>521.70000000000073</v>
      </c>
      <c r="H736" s="29">
        <f t="shared" si="238"/>
        <v>534.60000000000036</v>
      </c>
      <c r="I736" s="29">
        <f t="shared" si="238"/>
        <v>560.55999999999949</v>
      </c>
      <c r="J736" s="29">
        <f t="shared" si="238"/>
        <v>575.38000000000102</v>
      </c>
      <c r="K736" s="29">
        <f t="shared" si="238"/>
        <v>543.94000000000051</v>
      </c>
      <c r="L736" s="29">
        <f t="shared" si="238"/>
        <v>524.13999999999942</v>
      </c>
      <c r="M736" s="29">
        <f t="shared" si="238"/>
        <v>561.47999999999956</v>
      </c>
      <c r="N736" s="102"/>
      <c r="O736" s="102"/>
      <c r="P736" s="102"/>
      <c r="Q736" s="102"/>
      <c r="R736" s="103"/>
      <c r="S736" s="104"/>
      <c r="T736" s="282"/>
      <c r="U736" s="281"/>
      <c r="V736" s="285"/>
      <c r="W736" s="140"/>
      <c r="X736" s="141"/>
      <c r="Y736" s="141"/>
      <c r="Z736" s="141"/>
      <c r="AA736" s="141"/>
      <c r="AB736" s="142"/>
    </row>
    <row r="737" spans="1:28" ht="12.75" customHeight="1">
      <c r="A737" s="92">
        <v>43090</v>
      </c>
      <c r="B737" s="93" t="s">
        <v>18</v>
      </c>
      <c r="C737" s="162" t="s">
        <v>123</v>
      </c>
      <c r="D737" s="90" t="s">
        <v>99</v>
      </c>
      <c r="E737" s="13">
        <v>7407.85</v>
      </c>
      <c r="F737" s="13">
        <v>7520.72</v>
      </c>
      <c r="G737" s="13">
        <v>7544.11</v>
      </c>
      <c r="H737" s="13">
        <v>7509.63</v>
      </c>
      <c r="I737" s="13">
        <v>7385.86</v>
      </c>
      <c r="J737" s="13">
        <v>7411.69</v>
      </c>
      <c r="K737" s="13">
        <v>7521.69</v>
      </c>
      <c r="L737" s="13">
        <v>7516.59</v>
      </c>
      <c r="M737" s="13">
        <v>7408.35</v>
      </c>
      <c r="N737" s="94">
        <f>IF((M738=""),"",MAX(E739:M739))</f>
        <v>294.65999999999985</v>
      </c>
      <c r="O737" s="94">
        <f>IF(M738="","",MIN(E739:M739))</f>
        <v>238.05999999999949</v>
      </c>
      <c r="P737" s="94">
        <f>IF((M739=""),"",AVERAGE(E739:M739))</f>
        <v>268.51111111111095</v>
      </c>
      <c r="Q737" s="94">
        <f>IF((M738=""),"",STDEV(E739:M739))</f>
        <v>23.620385498782735</v>
      </c>
      <c r="R737" s="94">
        <f>IF((M738=""),"",(N737-O737)/(N737+O737)*100)</f>
        <v>10.624718426190199</v>
      </c>
      <c r="S737" s="96" t="str">
        <f>IF(M738="","",IF(R737&lt;15,IF(P737&gt;222,IF(P737&lt;340,"Pass","Fail"),"Fail"),"Fail"))</f>
        <v>Pass</v>
      </c>
      <c r="T737" s="237">
        <v>121</v>
      </c>
      <c r="U737" s="237"/>
      <c r="V737" s="301"/>
      <c r="W737" s="143">
        <v>222</v>
      </c>
      <c r="X737" s="136">
        <v>340</v>
      </c>
      <c r="Y737" s="136">
        <v>155</v>
      </c>
      <c r="Z737" s="136">
        <v>315</v>
      </c>
      <c r="AA737" s="148">
        <v>15</v>
      </c>
      <c r="AB737" s="154">
        <v>15</v>
      </c>
    </row>
    <row r="738" spans="1:28" ht="15.75" customHeight="1">
      <c r="A738"/>
      <c r="B738" s="93"/>
      <c r="C738" s="162"/>
      <c r="D738" s="90" t="s">
        <v>100</v>
      </c>
      <c r="E738" s="13">
        <v>7261.65</v>
      </c>
      <c r="F738" s="13">
        <v>7395.49</v>
      </c>
      <c r="G738" s="13">
        <v>7425.08</v>
      </c>
      <c r="H738" s="13">
        <v>7383.84</v>
      </c>
      <c r="I738" s="13">
        <v>7238.53</v>
      </c>
      <c r="J738" s="13">
        <v>7265.35</v>
      </c>
      <c r="K738" s="13">
        <v>7395.68</v>
      </c>
      <c r="L738" s="13">
        <v>7390.3</v>
      </c>
      <c r="M738" s="13">
        <v>7262.27</v>
      </c>
      <c r="N738" s="99"/>
      <c r="O738" s="99"/>
      <c r="P738" s="99"/>
      <c r="Q738" s="99"/>
      <c r="R738" s="100"/>
      <c r="S738" s="101"/>
      <c r="T738" s="241"/>
      <c r="U738" s="234"/>
      <c r="V738" s="238"/>
      <c r="W738" s="138"/>
      <c r="X738" s="135"/>
      <c r="Y738" s="135"/>
      <c r="Z738" s="135"/>
      <c r="AA738" s="135"/>
      <c r="AB738" s="139"/>
    </row>
    <row r="739" spans="1:28" s="180" customFormat="1" ht="26.25" customHeight="1" thickBot="1">
      <c r="A739"/>
      <c r="B739" s="105"/>
      <c r="C739" s="163"/>
      <c r="D739" s="106" t="s">
        <v>120</v>
      </c>
      <c r="E739" s="107">
        <f t="shared" ref="E739:M739" si="239">IF(((E737="")*AND(E738="")),"",(E737-E738)*2)</f>
        <v>292.40000000000146</v>
      </c>
      <c r="F739" s="107">
        <f t="shared" si="239"/>
        <v>250.46000000000095</v>
      </c>
      <c r="G739" s="107">
        <f t="shared" si="239"/>
        <v>238.05999999999949</v>
      </c>
      <c r="H739" s="107">
        <f t="shared" si="239"/>
        <v>251.57999999999993</v>
      </c>
      <c r="I739" s="107">
        <f t="shared" si="239"/>
        <v>294.65999999999985</v>
      </c>
      <c r="J739" s="107">
        <f t="shared" si="239"/>
        <v>292.67999999999847</v>
      </c>
      <c r="K739" s="107">
        <f t="shared" si="239"/>
        <v>252.01999999999862</v>
      </c>
      <c r="L739" s="107">
        <f t="shared" si="239"/>
        <v>252.57999999999993</v>
      </c>
      <c r="M739" s="107">
        <f t="shared" si="239"/>
        <v>292.15999999999985</v>
      </c>
      <c r="N739" s="108"/>
      <c r="O739" s="108"/>
      <c r="P739" s="108"/>
      <c r="Q739" s="108"/>
      <c r="R739" s="109"/>
      <c r="S739" s="110"/>
      <c r="T739" s="284"/>
      <c r="U739" s="283"/>
      <c r="V739" s="286"/>
      <c r="W739" s="155"/>
      <c r="X739" s="156"/>
      <c r="Y739" s="156"/>
      <c r="Z739" s="156"/>
      <c r="AA739" s="156"/>
      <c r="AB739" s="157"/>
    </row>
    <row r="740" spans="1:28" ht="12.75" customHeight="1">
      <c r="A740" s="122">
        <v>43096</v>
      </c>
      <c r="B740" s="121" t="s">
        <v>18</v>
      </c>
      <c r="C740" s="161" t="s">
        <v>119</v>
      </c>
      <c r="D740" s="91" t="s">
        <v>99</v>
      </c>
      <c r="E740" s="125">
        <v>2807.48</v>
      </c>
      <c r="F740" s="125">
        <v>2741.45</v>
      </c>
      <c r="G740" s="125">
        <v>2719.96</v>
      </c>
      <c r="H740" s="125">
        <v>2738.96</v>
      </c>
      <c r="I740" s="125">
        <v>2797.25</v>
      </c>
      <c r="J740" s="125">
        <v>2816.25</v>
      </c>
      <c r="K740" s="125">
        <v>2734.06</v>
      </c>
      <c r="L740" s="125">
        <v>2759.94</v>
      </c>
      <c r="M740" s="125">
        <v>2860.02</v>
      </c>
      <c r="N740" s="94">
        <f>IF((M741=""),"",MAX(E742:M742))</f>
        <v>737.07999999999993</v>
      </c>
      <c r="O740" s="94">
        <f>IF(M741="","",MIN(E742:M742))</f>
        <v>644.52000000000044</v>
      </c>
      <c r="P740" s="94">
        <f>IF((M742=""),"",AVERAGE(E742:M742))</f>
        <v>692.92666666666662</v>
      </c>
      <c r="Q740" s="94">
        <f>IF((M741=""),"",STDEV(E742:M742))</f>
        <v>34.483077008874446</v>
      </c>
      <c r="R740" s="95">
        <f>IF((M741=""),"",(N740-O740)/(N740+O740)*100)</f>
        <v>6.6994788650839219</v>
      </c>
      <c r="S740" s="96" t="str">
        <f>IF(M741="","",IF(R740&lt;10,IF(P740&gt;645,IF(P740&lt;790,"Pass","Fail"),"Fail"),"Fail"))</f>
        <v>Pass</v>
      </c>
      <c r="T740" s="237">
        <v>121</v>
      </c>
      <c r="U740" s="235"/>
      <c r="V740" s="300"/>
      <c r="W740" s="147">
        <v>645</v>
      </c>
      <c r="X740" s="88">
        <v>790</v>
      </c>
      <c r="Y740" s="88">
        <v>670</v>
      </c>
      <c r="Z740" s="88">
        <v>830</v>
      </c>
      <c r="AA740" s="88">
        <v>8.6999999999999993</v>
      </c>
      <c r="AB740" s="148">
        <v>10</v>
      </c>
    </row>
    <row r="741" spans="1:28" ht="15.75" customHeight="1">
      <c r="A741"/>
      <c r="B741" s="93"/>
      <c r="C741" s="162"/>
      <c r="D741" s="90" t="s">
        <v>100</v>
      </c>
      <c r="E741" s="125">
        <v>2443.5100000000002</v>
      </c>
      <c r="F741" s="125">
        <v>2407.66</v>
      </c>
      <c r="G741" s="125">
        <v>2397.6999999999998</v>
      </c>
      <c r="H741" s="125">
        <v>2403.21</v>
      </c>
      <c r="I741" s="125">
        <v>2433.5700000000002</v>
      </c>
      <c r="J741" s="125">
        <v>2447.71</v>
      </c>
      <c r="K741" s="125">
        <v>2398.29</v>
      </c>
      <c r="L741" s="125">
        <v>2425.21</v>
      </c>
      <c r="M741" s="125">
        <v>2500.34</v>
      </c>
      <c r="N741" s="99"/>
      <c r="O741" s="99"/>
      <c r="P741" s="99"/>
      <c r="Q741" s="99"/>
      <c r="R741" s="100"/>
      <c r="S741" s="101"/>
      <c r="T741" s="241"/>
      <c r="U741" s="234"/>
      <c r="V741" s="238"/>
      <c r="W741" s="138"/>
      <c r="X741" s="135"/>
      <c r="Y741" s="135"/>
      <c r="Z741" s="135"/>
      <c r="AA741" s="135"/>
      <c r="AB741" s="139"/>
    </row>
    <row r="742" spans="1:28" ht="25.5" customHeight="1">
      <c r="A742"/>
      <c r="B742" s="93"/>
      <c r="C742" s="162"/>
      <c r="D742" s="90" t="s">
        <v>120</v>
      </c>
      <c r="E742" s="29">
        <f t="shared" ref="E742:M742" si="240">IF(((E740="")*AND(E741="")),"",(E740-E741)*2)</f>
        <v>727.9399999999996</v>
      </c>
      <c r="F742" s="29">
        <f t="shared" si="240"/>
        <v>667.57999999999993</v>
      </c>
      <c r="G742" s="29">
        <f t="shared" si="240"/>
        <v>644.52000000000044</v>
      </c>
      <c r="H742" s="29">
        <f t="shared" si="240"/>
        <v>671.5</v>
      </c>
      <c r="I742" s="29">
        <f t="shared" si="240"/>
        <v>727.35999999999967</v>
      </c>
      <c r="J742" s="29">
        <f t="shared" si="240"/>
        <v>737.07999999999993</v>
      </c>
      <c r="K742" s="29">
        <f t="shared" si="240"/>
        <v>671.54</v>
      </c>
      <c r="L742" s="29">
        <f t="shared" si="240"/>
        <v>669.46</v>
      </c>
      <c r="M742" s="29">
        <f t="shared" si="240"/>
        <v>719.35999999999967</v>
      </c>
      <c r="N742" s="102"/>
      <c r="O742" s="102"/>
      <c r="P742" s="102"/>
      <c r="Q742" s="102"/>
      <c r="R742" s="103"/>
      <c r="S742" s="104"/>
      <c r="T742" s="282"/>
      <c r="U742" s="281"/>
      <c r="V742" s="285"/>
      <c r="W742" s="140"/>
      <c r="X742" s="141"/>
      <c r="Y742" s="141"/>
      <c r="Z742" s="141"/>
      <c r="AA742" s="141"/>
      <c r="AB742" s="142"/>
    </row>
    <row r="743" spans="1:28">
      <c r="A743" s="122">
        <v>43096</v>
      </c>
      <c r="B743" s="93" t="s">
        <v>18</v>
      </c>
      <c r="C743" s="162" t="s">
        <v>121</v>
      </c>
      <c r="D743" s="90" t="s">
        <v>99</v>
      </c>
      <c r="E743" s="125">
        <v>2807.38</v>
      </c>
      <c r="F743" s="125">
        <v>2740</v>
      </c>
      <c r="G743" s="125">
        <v>2719.04</v>
      </c>
      <c r="H743" s="125">
        <v>2738.57</v>
      </c>
      <c r="I743" s="125">
        <v>2789.47</v>
      </c>
      <c r="J743" s="125">
        <v>2812.94</v>
      </c>
      <c r="K743" s="125">
        <v>2732.58</v>
      </c>
      <c r="L743" s="125">
        <v>2759.34</v>
      </c>
      <c r="M743" s="125">
        <v>2861.66</v>
      </c>
      <c r="N743" s="94">
        <f>IF((M744=""),"",MAX(E745:M745))</f>
        <v>994.27999999999975</v>
      </c>
      <c r="O743" s="94">
        <f>IF(M744="","",MIN(E745:M745))</f>
        <v>805.07999999999993</v>
      </c>
      <c r="P743" s="94">
        <f>IF((M745=""),"",AVERAGE(E745:M745))</f>
        <v>909.78</v>
      </c>
      <c r="Q743" s="94">
        <f>IF((M744=""),"",STDEV(E745:M745))</f>
        <v>79.366798473920113</v>
      </c>
      <c r="R743" s="94">
        <f>IF((M744=""),"",(N743-O743)/(N743+O743)*100)</f>
        <v>10.514849724346426</v>
      </c>
      <c r="S743" s="96" t="str">
        <f>IF(M744="","",IF(R743&lt;15,IF(P743&gt;850,IF(P743&lt;970,"Pass","Fail"),"Fail"),"Fail"))</f>
        <v>Pass</v>
      </c>
      <c r="T743" s="237">
        <v>121</v>
      </c>
      <c r="U743" s="254"/>
      <c r="V743" s="295"/>
      <c r="W743" s="153">
        <v>850</v>
      </c>
      <c r="X743" s="153">
        <v>970</v>
      </c>
      <c r="Y743" s="153">
        <v>710</v>
      </c>
      <c r="Z743" s="153">
        <v>910</v>
      </c>
      <c r="AA743" s="153">
        <v>14.5</v>
      </c>
      <c r="AB743" s="154">
        <v>17</v>
      </c>
    </row>
    <row r="744" spans="1:28" ht="15.75" customHeight="1">
      <c r="A744"/>
      <c r="B744" s="93"/>
      <c r="C744" s="162"/>
      <c r="D744" s="90" t="s">
        <v>100</v>
      </c>
      <c r="E744" s="125">
        <v>2313.23</v>
      </c>
      <c r="F744" s="125">
        <v>2311.83</v>
      </c>
      <c r="G744" s="125">
        <v>2316.5</v>
      </c>
      <c r="H744" s="125">
        <v>2312.59</v>
      </c>
      <c r="I744" s="125">
        <v>2294.04</v>
      </c>
      <c r="J744" s="125">
        <v>2315.8000000000002</v>
      </c>
      <c r="K744" s="125">
        <v>2307.04</v>
      </c>
      <c r="L744" s="125">
        <v>2331.16</v>
      </c>
      <c r="M744" s="125">
        <v>2364.7800000000002</v>
      </c>
      <c r="N744" s="99"/>
      <c r="O744" s="99"/>
      <c r="P744" s="99"/>
      <c r="Q744" s="99"/>
      <c r="R744" s="100"/>
      <c r="S744" s="101"/>
      <c r="T744" s="241"/>
      <c r="U744" s="234"/>
      <c r="V744" s="238"/>
      <c r="W744" s="138"/>
      <c r="X744" s="135"/>
      <c r="Y744" s="135"/>
      <c r="Z744" s="135"/>
      <c r="AA744" s="135"/>
      <c r="AB744" s="139"/>
    </row>
    <row r="745" spans="1:28" s="179" customFormat="1" ht="25.5" customHeight="1">
      <c r="A745"/>
      <c r="B745" s="93"/>
      <c r="C745" s="162"/>
      <c r="D745" s="30" t="s">
        <v>120</v>
      </c>
      <c r="E745" s="29">
        <f t="shared" ref="E745:M745" si="241">IF(((E743="")*AND(E744="")),"",(E743-E744)*2)</f>
        <v>988.30000000000018</v>
      </c>
      <c r="F745" s="29">
        <f t="shared" si="241"/>
        <v>856.34000000000015</v>
      </c>
      <c r="G745" s="29">
        <f t="shared" si="241"/>
        <v>805.07999999999993</v>
      </c>
      <c r="H745" s="29">
        <f t="shared" si="241"/>
        <v>851.96</v>
      </c>
      <c r="I745" s="29">
        <f t="shared" si="241"/>
        <v>990.85999999999967</v>
      </c>
      <c r="J745" s="29">
        <f t="shared" si="241"/>
        <v>994.27999999999975</v>
      </c>
      <c r="K745" s="29">
        <f t="shared" si="241"/>
        <v>851.07999999999993</v>
      </c>
      <c r="L745" s="29">
        <f t="shared" si="241"/>
        <v>856.36000000000058</v>
      </c>
      <c r="M745" s="29">
        <f t="shared" si="241"/>
        <v>993.75999999999931</v>
      </c>
      <c r="N745" s="102"/>
      <c r="O745" s="102"/>
      <c r="P745" s="102"/>
      <c r="Q745" s="102"/>
      <c r="R745" s="103"/>
      <c r="S745" s="104"/>
      <c r="T745" s="282"/>
      <c r="U745" s="281"/>
      <c r="V745" s="285"/>
      <c r="W745" s="140"/>
      <c r="X745" s="141"/>
      <c r="Y745" s="141"/>
      <c r="Z745" s="141"/>
      <c r="AA745" s="141"/>
      <c r="AB745" s="142"/>
    </row>
    <row r="746" spans="1:28" ht="12.75" customHeight="1">
      <c r="A746" s="130">
        <v>43096</v>
      </c>
      <c r="B746" s="121" t="s">
        <v>18</v>
      </c>
      <c r="C746" s="161" t="s">
        <v>122</v>
      </c>
      <c r="D746" s="91" t="s">
        <v>99</v>
      </c>
      <c r="E746" s="125">
        <v>6456.8</v>
      </c>
      <c r="F746" s="125">
        <v>6305.84</v>
      </c>
      <c r="G746" s="125">
        <v>6328.92</v>
      </c>
      <c r="H746" s="125">
        <v>6345.5</v>
      </c>
      <c r="I746" s="125">
        <v>6530.79</v>
      </c>
      <c r="J746" s="125">
        <v>6026.57</v>
      </c>
      <c r="K746" s="125">
        <v>6286.39</v>
      </c>
      <c r="L746" s="125">
        <v>6286.31</v>
      </c>
      <c r="M746" s="125">
        <v>6056.21</v>
      </c>
      <c r="N746" s="99">
        <f>IF((M747=""),"",MAX(E748:M748))</f>
        <v>572.10000000000036</v>
      </c>
      <c r="O746" s="99">
        <f>IF(M747="","",MIN(E748:M748))</f>
        <v>544.72000000000116</v>
      </c>
      <c r="P746" s="99">
        <f>IF((M748=""),"",AVERAGE(E748:M748))</f>
        <v>555.76444444444451</v>
      </c>
      <c r="Q746" s="99">
        <f>IF((M747=""),"",STDEV(E748:M748))</f>
        <v>8.1957780459082681</v>
      </c>
      <c r="R746" s="99">
        <f>IF((M747=""),"",(N746-O746)/(N746+O746)*100)</f>
        <v>2.4516036603928262</v>
      </c>
      <c r="S746" s="101" t="str">
        <f>IF(M747="","",IF(R746&lt;6.3,IF(P746&gt;490,IF(P746&lt;590,"Pass","Fail"),"Fail"),"Fail"))</f>
        <v>Pass</v>
      </c>
      <c r="T746" s="241">
        <v>121</v>
      </c>
      <c r="U746" s="263"/>
      <c r="V746" s="272"/>
      <c r="W746" s="138">
        <v>490</v>
      </c>
      <c r="X746" s="135">
        <v>590</v>
      </c>
      <c r="Y746" s="135">
        <v>430</v>
      </c>
      <c r="Z746" s="135">
        <v>590</v>
      </c>
      <c r="AA746" s="137">
        <v>6.3</v>
      </c>
      <c r="AB746" s="148">
        <v>6.3</v>
      </c>
    </row>
    <row r="747" spans="1:28" ht="15.75" customHeight="1">
      <c r="A747"/>
      <c r="B747" s="93"/>
      <c r="C747" s="162"/>
      <c r="D747" s="90" t="s">
        <v>100</v>
      </c>
      <c r="E747" s="125">
        <v>6184.44</v>
      </c>
      <c r="F747" s="125">
        <v>6029.68</v>
      </c>
      <c r="G747" s="125">
        <v>6054.49</v>
      </c>
      <c r="H747" s="125">
        <v>6067.67</v>
      </c>
      <c r="I747" s="125">
        <v>6255.1</v>
      </c>
      <c r="J747" s="125">
        <v>5744.63</v>
      </c>
      <c r="K747" s="125">
        <v>6008.75</v>
      </c>
      <c r="L747" s="125">
        <v>6007.47</v>
      </c>
      <c r="M747" s="125">
        <v>5770.16</v>
      </c>
      <c r="N747" s="99"/>
      <c r="O747" s="99"/>
      <c r="P747" s="99"/>
      <c r="Q747" s="99"/>
      <c r="R747" s="100"/>
      <c r="S747" s="101"/>
      <c r="T747" s="241"/>
      <c r="U747" s="234"/>
      <c r="V747" s="238"/>
      <c r="W747" s="138"/>
      <c r="X747" s="135"/>
      <c r="Y747" s="135"/>
      <c r="Z747" s="135"/>
      <c r="AA747" s="135"/>
      <c r="AB747" s="139"/>
    </row>
    <row r="748" spans="1:28" ht="25.5" customHeight="1">
      <c r="A748"/>
      <c r="B748" s="93"/>
      <c r="C748" s="162"/>
      <c r="D748" s="90" t="s">
        <v>120</v>
      </c>
      <c r="E748" s="29">
        <f t="shared" ref="E748:M748" si="242">IF(((E746="")*AND(E747="")),"",(E746-E747)*2)</f>
        <v>544.72000000000116</v>
      </c>
      <c r="F748" s="29">
        <f t="shared" si="242"/>
        <v>552.31999999999971</v>
      </c>
      <c r="G748" s="29">
        <f t="shared" si="242"/>
        <v>548.86000000000058</v>
      </c>
      <c r="H748" s="29">
        <f t="shared" si="242"/>
        <v>555.65999999999985</v>
      </c>
      <c r="I748" s="29">
        <f t="shared" si="242"/>
        <v>551.3799999999992</v>
      </c>
      <c r="J748" s="29">
        <f t="shared" si="242"/>
        <v>563.8799999999992</v>
      </c>
      <c r="K748" s="29">
        <f t="shared" si="242"/>
        <v>555.28000000000065</v>
      </c>
      <c r="L748" s="29">
        <f t="shared" si="242"/>
        <v>557.68000000000029</v>
      </c>
      <c r="M748" s="29">
        <f t="shared" si="242"/>
        <v>572.10000000000036</v>
      </c>
      <c r="N748" s="102"/>
      <c r="O748" s="102"/>
      <c r="P748" s="102"/>
      <c r="Q748" s="102"/>
      <c r="R748" s="103"/>
      <c r="S748" s="104"/>
      <c r="T748" s="282"/>
      <c r="U748" s="281"/>
      <c r="V748" s="285"/>
      <c r="W748" s="140"/>
      <c r="X748" s="141"/>
      <c r="Y748" s="141"/>
      <c r="Z748" s="141"/>
      <c r="AA748" s="141"/>
      <c r="AB748" s="142"/>
    </row>
    <row r="749" spans="1:28" ht="12.75" customHeight="1">
      <c r="A749" s="122">
        <v>43096</v>
      </c>
      <c r="B749" s="93" t="s">
        <v>18</v>
      </c>
      <c r="C749" s="162" t="s">
        <v>123</v>
      </c>
      <c r="D749" s="90" t="s">
        <v>99</v>
      </c>
      <c r="E749" s="125">
        <v>7264.03</v>
      </c>
      <c r="F749" s="125">
        <v>7396.74</v>
      </c>
      <c r="G749" s="125">
        <v>7426.93</v>
      </c>
      <c r="H749" s="125">
        <v>7386.07</v>
      </c>
      <c r="I749" s="125">
        <v>7240.66</v>
      </c>
      <c r="J749" s="125">
        <v>7267.43</v>
      </c>
      <c r="K749" s="125">
        <v>7397.56</v>
      </c>
      <c r="L749" s="125">
        <v>7394.26</v>
      </c>
      <c r="M749" s="125">
        <v>7263.31</v>
      </c>
      <c r="N749" s="94">
        <f>IF((M750=""),"",MAX(E751:M751))</f>
        <v>289.88000000000102</v>
      </c>
      <c r="O749" s="94">
        <f>IF(M750="","",MIN(E751:M751))</f>
        <v>229.72000000000116</v>
      </c>
      <c r="P749" s="94">
        <f>IF((M751=""),"",AVERAGE(E751:M751))</f>
        <v>260.52888888888913</v>
      </c>
      <c r="Q749" s="94">
        <f>IF((M750=""),"",STDEV(E751:M751))</f>
        <v>24.081133924944197</v>
      </c>
      <c r="R749" s="94">
        <f>IF((M750=""),"",(N749-O749)/(N749+O749)*100)</f>
        <v>11.578137028483372</v>
      </c>
      <c r="S749" s="96" t="str">
        <f>IF(M750="","",IF(R749&lt;15,IF(P749&gt;222,IF(P749&lt;340,"Pass","Fail"),"Fail"),"Fail"))</f>
        <v>Pass</v>
      </c>
      <c r="T749" s="237">
        <v>121</v>
      </c>
      <c r="U749" s="237"/>
      <c r="V749" s="301"/>
      <c r="W749" s="143">
        <v>222</v>
      </c>
      <c r="X749" s="136">
        <v>340</v>
      </c>
      <c r="Y749" s="136">
        <v>155</v>
      </c>
      <c r="Z749" s="136">
        <v>315</v>
      </c>
      <c r="AA749" s="148">
        <v>15</v>
      </c>
      <c r="AB749" s="154">
        <v>15</v>
      </c>
    </row>
    <row r="750" spans="1:28" ht="15.75" customHeight="1">
      <c r="A750"/>
      <c r="B750" s="93"/>
      <c r="C750" s="162"/>
      <c r="D750" s="90" t="s">
        <v>100</v>
      </c>
      <c r="E750" s="125">
        <v>7123.32</v>
      </c>
      <c r="F750" s="125">
        <v>7275.95</v>
      </c>
      <c r="G750" s="125">
        <v>7312.07</v>
      </c>
      <c r="H750" s="125">
        <v>7264.62</v>
      </c>
      <c r="I750" s="125">
        <v>7097.72</v>
      </c>
      <c r="J750" s="125">
        <v>7125.26</v>
      </c>
      <c r="K750" s="125">
        <v>7275.37</v>
      </c>
      <c r="L750" s="125">
        <v>7271.93</v>
      </c>
      <c r="M750" s="125">
        <v>7118.37</v>
      </c>
      <c r="N750" s="99"/>
      <c r="O750" s="99"/>
      <c r="P750" s="99"/>
      <c r="Q750" s="99"/>
      <c r="R750" s="100"/>
      <c r="S750" s="101"/>
      <c r="T750" s="241"/>
      <c r="U750" s="234"/>
      <c r="V750" s="238"/>
      <c r="W750" s="138"/>
      <c r="X750" s="135"/>
      <c r="Y750" s="135"/>
      <c r="Z750" s="135"/>
      <c r="AA750" s="135"/>
      <c r="AB750" s="139"/>
    </row>
    <row r="751" spans="1:28" s="180" customFormat="1" ht="26.25" customHeight="1" thickBot="1">
      <c r="A751"/>
      <c r="B751" s="105"/>
      <c r="C751" s="163"/>
      <c r="D751" s="106" t="s">
        <v>120</v>
      </c>
      <c r="E751" s="107">
        <f t="shared" ref="E751:M751" si="243">IF(((E749="")*AND(E750="")),"",(E749-E750)*2)</f>
        <v>281.42000000000007</v>
      </c>
      <c r="F751" s="107">
        <f t="shared" si="243"/>
        <v>241.57999999999993</v>
      </c>
      <c r="G751" s="107">
        <f t="shared" si="243"/>
        <v>229.72000000000116</v>
      </c>
      <c r="H751" s="107">
        <f t="shared" si="243"/>
        <v>242.89999999999964</v>
      </c>
      <c r="I751" s="107">
        <f t="shared" si="243"/>
        <v>285.8799999999992</v>
      </c>
      <c r="J751" s="107">
        <f t="shared" si="243"/>
        <v>284.34000000000015</v>
      </c>
      <c r="K751" s="107">
        <f t="shared" si="243"/>
        <v>244.38000000000102</v>
      </c>
      <c r="L751" s="107">
        <f t="shared" si="243"/>
        <v>244.65999999999985</v>
      </c>
      <c r="M751" s="107">
        <f t="shared" si="243"/>
        <v>289.88000000000102</v>
      </c>
      <c r="N751" s="108"/>
      <c r="O751" s="108"/>
      <c r="P751" s="108"/>
      <c r="Q751" s="108"/>
      <c r="R751" s="109"/>
      <c r="S751" s="110"/>
      <c r="T751" s="284"/>
      <c r="U751" s="283"/>
      <c r="V751" s="286"/>
      <c r="W751" s="155"/>
      <c r="X751" s="156"/>
      <c r="Y751" s="156"/>
      <c r="Z751" s="156"/>
      <c r="AA751" s="156"/>
      <c r="AB751" s="157"/>
    </row>
    <row r="752" spans="1:28" ht="12.75" customHeight="1">
      <c r="A752" s="122">
        <v>43101</v>
      </c>
      <c r="B752" s="121" t="s">
        <v>18</v>
      </c>
      <c r="C752" s="161" t="s">
        <v>119</v>
      </c>
      <c r="D752" s="91" t="s">
        <v>99</v>
      </c>
      <c r="E752" s="13">
        <v>2443.16</v>
      </c>
      <c r="F752" s="13">
        <v>2406.79</v>
      </c>
      <c r="G752" s="13">
        <v>2397.39</v>
      </c>
      <c r="H752" s="13">
        <v>2402.9299999999998</v>
      </c>
      <c r="I752" s="13">
        <v>2433.6</v>
      </c>
      <c r="J752" s="13">
        <v>2447.8200000000002</v>
      </c>
      <c r="K752" s="13">
        <v>2397.52</v>
      </c>
      <c r="L752" s="13">
        <v>2424.75</v>
      </c>
      <c r="M752" s="13">
        <v>2500.15</v>
      </c>
      <c r="N752" s="94">
        <f>IF((M753=""),"",MAX(E754:M754))</f>
        <v>751.04</v>
      </c>
      <c r="O752" s="94">
        <f>IF(M753="","",MIN(E754:M754))</f>
        <v>653.07999999999993</v>
      </c>
      <c r="P752" s="94">
        <f>IF((M754=""),"",AVERAGE(E754:M754))</f>
        <v>705.25777777777762</v>
      </c>
      <c r="Q752" s="94">
        <f>IF((M753=""),"",STDEV(E754:M754))</f>
        <v>36.17716744639322</v>
      </c>
      <c r="R752" s="95">
        <f>IF((M753=""),"",(N752-O752)/(N752+O752)*100)</f>
        <v>6.9766116856109202</v>
      </c>
      <c r="S752" s="96" t="str">
        <f>IF(M753="","",IF(R752&lt;10,IF(P752&gt;645,IF(P752&lt;790,"Pass","Fail"),"Fail"),"Fail"))</f>
        <v>Pass</v>
      </c>
      <c r="T752" s="237">
        <v>1428</v>
      </c>
      <c r="U752" s="235"/>
      <c r="V752" s="300"/>
      <c r="W752" s="147">
        <v>645</v>
      </c>
      <c r="X752" s="88">
        <v>790</v>
      </c>
      <c r="Y752" s="88">
        <v>670</v>
      </c>
      <c r="Z752" s="88">
        <v>830</v>
      </c>
      <c r="AA752" s="88">
        <v>8.6999999999999993</v>
      </c>
      <c r="AB752" s="148">
        <v>10</v>
      </c>
    </row>
    <row r="753" spans="1:28" ht="15.75" customHeight="1">
      <c r="A753"/>
      <c r="B753" s="93"/>
      <c r="C753" s="162"/>
      <c r="D753" s="90" t="s">
        <v>100</v>
      </c>
      <c r="E753" s="13">
        <v>2068.5</v>
      </c>
      <c r="F753" s="13">
        <v>2062.19</v>
      </c>
      <c r="G753" s="13">
        <v>2064.0100000000002</v>
      </c>
      <c r="H753" s="13">
        <v>2076.39</v>
      </c>
      <c r="I753" s="13">
        <v>2076.39</v>
      </c>
      <c r="J753" s="13">
        <v>2076.39</v>
      </c>
      <c r="K753" s="13">
        <v>2054.17</v>
      </c>
      <c r="L753" s="13">
        <v>2077.7800000000002</v>
      </c>
      <c r="M753" s="13">
        <v>2124.63</v>
      </c>
      <c r="N753" s="99"/>
      <c r="O753" s="99"/>
      <c r="P753" s="99"/>
      <c r="Q753" s="99"/>
      <c r="R753" s="100"/>
      <c r="S753" s="101"/>
      <c r="T753" s="241"/>
      <c r="U753" s="234"/>
      <c r="V753" s="238"/>
      <c r="W753" s="138"/>
      <c r="X753" s="135"/>
      <c r="Y753" s="135"/>
      <c r="Z753" s="135"/>
      <c r="AA753" s="135"/>
      <c r="AB753" s="139"/>
    </row>
    <row r="754" spans="1:28" ht="25.5" customHeight="1">
      <c r="A754"/>
      <c r="B754" s="93"/>
      <c r="C754" s="162"/>
      <c r="D754" s="90" t="s">
        <v>120</v>
      </c>
      <c r="E754" s="29">
        <f t="shared" ref="E754:M754" si="244">IF(((E752="")*AND(E753="")),"",(E752-E753)*2)</f>
        <v>749.31999999999971</v>
      </c>
      <c r="F754" s="29">
        <f t="shared" si="244"/>
        <v>689.19999999999982</v>
      </c>
      <c r="G754" s="29">
        <f t="shared" si="244"/>
        <v>666.75999999999931</v>
      </c>
      <c r="H754" s="29">
        <f t="shared" si="244"/>
        <v>653.07999999999993</v>
      </c>
      <c r="I754" s="29">
        <f t="shared" si="244"/>
        <v>714.42000000000007</v>
      </c>
      <c r="J754" s="29">
        <f t="shared" si="244"/>
        <v>742.86000000000058</v>
      </c>
      <c r="K754" s="29">
        <f t="shared" si="244"/>
        <v>686.69999999999982</v>
      </c>
      <c r="L754" s="29">
        <f t="shared" si="244"/>
        <v>693.9399999999996</v>
      </c>
      <c r="M754" s="29">
        <f t="shared" si="244"/>
        <v>751.04</v>
      </c>
      <c r="N754" s="102"/>
      <c r="O754" s="102"/>
      <c r="P754" s="102"/>
      <c r="Q754" s="102"/>
      <c r="R754" s="103"/>
      <c r="S754" s="104"/>
      <c r="T754" s="282"/>
      <c r="U754" s="281"/>
      <c r="V754" s="285"/>
      <c r="W754" s="140"/>
      <c r="X754" s="141"/>
      <c r="Y754" s="141"/>
      <c r="Z754" s="141"/>
      <c r="AA754" s="141"/>
      <c r="AB754" s="142"/>
    </row>
    <row r="755" spans="1:28">
      <c r="A755" s="122">
        <v>43101</v>
      </c>
      <c r="B755" s="93" t="s">
        <v>18</v>
      </c>
      <c r="C755" s="162" t="s">
        <v>121</v>
      </c>
      <c r="D755" s="90" t="s">
        <v>99</v>
      </c>
      <c r="E755" s="13">
        <v>2301.2199999999998</v>
      </c>
      <c r="F755" s="13">
        <v>2308.6</v>
      </c>
      <c r="G755" s="13">
        <v>2314.27</v>
      </c>
      <c r="H755" s="13">
        <v>2309.9</v>
      </c>
      <c r="I755" s="13">
        <v>2281.4499999999998</v>
      </c>
      <c r="J755" s="13">
        <v>2314.09</v>
      </c>
      <c r="K755" s="13">
        <v>2304.89</v>
      </c>
      <c r="L755" s="13">
        <v>2329.5300000000002</v>
      </c>
      <c r="M755" s="13">
        <v>2343.35</v>
      </c>
      <c r="N755" s="94">
        <f>IF((M756=""),"",MAX(E757:M757))</f>
        <v>1037.0999999999999</v>
      </c>
      <c r="O755" s="94">
        <f>IF(M756="","",MIN(E757:M757))</f>
        <v>808.19999999999982</v>
      </c>
      <c r="P755" s="94">
        <f>IF((M757=""),"",AVERAGE(E757:M757))</f>
        <v>922.67333333333329</v>
      </c>
      <c r="Q755" s="94">
        <f>IF((M756=""),"",STDEV(E757:M757))</f>
        <v>91.988455797453454</v>
      </c>
      <c r="R755" s="94">
        <f>IF((M756=""),"",(N755-O755)/(N755+O755)*100)</f>
        <v>12.404487075272321</v>
      </c>
      <c r="S755" s="96" t="str">
        <f>IF(M756="","",IF(R755&lt;15,IF(P755&gt;850,IF(P755&lt;970,"Pass","Fail"),"Fail"),"Fail"))</f>
        <v>Pass</v>
      </c>
      <c r="T755" s="237">
        <v>1428</v>
      </c>
      <c r="U755" s="254"/>
      <c r="V755" s="295"/>
      <c r="W755" s="153">
        <v>850</v>
      </c>
      <c r="X755" s="153">
        <v>970</v>
      </c>
      <c r="Y755" s="153">
        <v>710</v>
      </c>
      <c r="Z755" s="153">
        <v>910</v>
      </c>
      <c r="AA755" s="153">
        <v>14.5</v>
      </c>
      <c r="AB755" s="154">
        <v>17</v>
      </c>
    </row>
    <row r="756" spans="1:28" ht="15.75" customHeight="1">
      <c r="A756"/>
      <c r="B756" s="93"/>
      <c r="C756" s="162"/>
      <c r="D756" s="90" t="s">
        <v>100</v>
      </c>
      <c r="E756" s="13">
        <v>1803.66</v>
      </c>
      <c r="F756" s="13">
        <v>1882.85</v>
      </c>
      <c r="G756" s="13">
        <v>1910.17</v>
      </c>
      <c r="H756" s="13">
        <v>1879.94</v>
      </c>
      <c r="I756" s="13">
        <v>1763.28</v>
      </c>
      <c r="J756" s="13">
        <v>1814.18</v>
      </c>
      <c r="K756" s="13">
        <v>1877.29</v>
      </c>
      <c r="L756" s="13">
        <v>1899.1</v>
      </c>
      <c r="M756" s="13">
        <v>1824.8</v>
      </c>
      <c r="N756" s="99"/>
      <c r="O756" s="99"/>
      <c r="P756" s="99"/>
      <c r="Q756" s="99"/>
      <c r="R756" s="100"/>
      <c r="S756" s="101"/>
      <c r="T756" s="241"/>
      <c r="U756" s="234"/>
      <c r="V756" s="238"/>
      <c r="W756" s="138"/>
      <c r="X756" s="135"/>
      <c r="Y756" s="135"/>
      <c r="Z756" s="135"/>
      <c r="AA756" s="135"/>
      <c r="AB756" s="139"/>
    </row>
    <row r="757" spans="1:28" s="179" customFormat="1" ht="25.5" customHeight="1">
      <c r="A757"/>
      <c r="B757" s="93"/>
      <c r="C757" s="162"/>
      <c r="D757" s="30" t="s">
        <v>120</v>
      </c>
      <c r="E757" s="29">
        <f t="shared" ref="E757:M757" si="245">IF(((E755="")*AND(E756="")),"",(E755-E756)*2)</f>
        <v>995.11999999999944</v>
      </c>
      <c r="F757" s="29">
        <f t="shared" si="245"/>
        <v>851.5</v>
      </c>
      <c r="G757" s="29">
        <f t="shared" si="245"/>
        <v>808.19999999999982</v>
      </c>
      <c r="H757" s="29">
        <f t="shared" si="245"/>
        <v>859.92000000000007</v>
      </c>
      <c r="I757" s="29">
        <f t="shared" si="245"/>
        <v>1036.3399999999997</v>
      </c>
      <c r="J757" s="29">
        <f t="shared" si="245"/>
        <v>999.82000000000016</v>
      </c>
      <c r="K757" s="29">
        <f t="shared" si="245"/>
        <v>855.19999999999982</v>
      </c>
      <c r="L757" s="29">
        <f t="shared" si="245"/>
        <v>860.86000000000058</v>
      </c>
      <c r="M757" s="29">
        <f t="shared" si="245"/>
        <v>1037.0999999999999</v>
      </c>
      <c r="N757" s="102"/>
      <c r="O757" s="102"/>
      <c r="P757" s="102"/>
      <c r="Q757" s="102"/>
      <c r="R757" s="103"/>
      <c r="S757" s="104"/>
      <c r="T757" s="282"/>
      <c r="U757" s="281"/>
      <c r="V757" s="285"/>
      <c r="W757" s="140"/>
      <c r="X757" s="141"/>
      <c r="Y757" s="141"/>
      <c r="Z757" s="141"/>
      <c r="AA757" s="141"/>
      <c r="AB757" s="142"/>
    </row>
    <row r="758" spans="1:28" ht="12.75" customHeight="1">
      <c r="A758" s="130">
        <v>43101</v>
      </c>
      <c r="B758" s="121" t="s">
        <v>18</v>
      </c>
      <c r="C758" s="161" t="s">
        <v>122</v>
      </c>
      <c r="D758" s="91" t="s">
        <v>99</v>
      </c>
      <c r="E758" s="13">
        <v>6189.93</v>
      </c>
      <c r="F758" s="13">
        <v>6042.21</v>
      </c>
      <c r="G758" s="13">
        <v>6056.71</v>
      </c>
      <c r="H758" s="13">
        <v>6077.04</v>
      </c>
      <c r="I758" s="13">
        <v>6257.78</v>
      </c>
      <c r="J758" s="13">
        <v>5750.07</v>
      </c>
      <c r="K758" s="13">
        <v>6020.55</v>
      </c>
      <c r="L758" s="13">
        <v>6019.34</v>
      </c>
      <c r="M758" s="13">
        <v>5775.98</v>
      </c>
      <c r="N758" s="99">
        <f>IF((M759=""),"",MAX(E760:M760))</f>
        <v>588.64000000000124</v>
      </c>
      <c r="O758" s="99">
        <f>IF(M759="","",MIN(E760:M760))</f>
        <v>543.68000000000029</v>
      </c>
      <c r="P758" s="99">
        <f>IF((M760=""),"",AVERAGE(E760:M760))</f>
        <v>563.63999999999987</v>
      </c>
      <c r="Q758" s="99">
        <f>IF((M759=""),"",STDEV(E760:M760))</f>
        <v>14.295842052848421</v>
      </c>
      <c r="R758" s="99">
        <f>IF((M759=""),"",(N758-O758)/(N758+O758)*100)</f>
        <v>3.9706090151194791</v>
      </c>
      <c r="S758" s="101" t="str">
        <f>IF(M759="","",IF(R758&lt;6.3,IF(P758&gt;490,IF(P758&lt;590,"Pass","Fail"),"Fail"),"Fail"))</f>
        <v>Pass</v>
      </c>
      <c r="T758" s="241">
        <v>1428</v>
      </c>
      <c r="U758" s="263"/>
      <c r="V758" s="272"/>
      <c r="W758" s="138">
        <v>490</v>
      </c>
      <c r="X758" s="135">
        <v>590</v>
      </c>
      <c r="Y758" s="135">
        <v>430</v>
      </c>
      <c r="Z758" s="135">
        <v>590</v>
      </c>
      <c r="AA758" s="137">
        <v>6.3</v>
      </c>
      <c r="AB758" s="148">
        <v>6.3</v>
      </c>
    </row>
    <row r="759" spans="1:28" ht="15.75" customHeight="1">
      <c r="A759"/>
      <c r="B759" s="93"/>
      <c r="C759" s="162"/>
      <c r="D759" s="90" t="s">
        <v>100</v>
      </c>
      <c r="E759" s="13">
        <v>5895.61</v>
      </c>
      <c r="F759" s="13">
        <v>5753.55</v>
      </c>
      <c r="G759" s="13">
        <v>5784.87</v>
      </c>
      <c r="H759" s="13">
        <v>5796.1</v>
      </c>
      <c r="I759" s="13">
        <v>5975.2</v>
      </c>
      <c r="J759" s="13">
        <v>5474.56</v>
      </c>
      <c r="K759" s="13">
        <v>5737.04</v>
      </c>
      <c r="L759" s="13">
        <v>5734.76</v>
      </c>
      <c r="M759" s="13">
        <v>5501.54</v>
      </c>
      <c r="N759" s="99"/>
      <c r="O759" s="99"/>
      <c r="P759" s="99"/>
      <c r="Q759" s="99"/>
      <c r="R759" s="100"/>
      <c r="S759" s="101"/>
      <c r="T759" s="241"/>
      <c r="U759" s="234"/>
      <c r="V759" s="238"/>
      <c r="W759" s="138"/>
      <c r="X759" s="135"/>
      <c r="Y759" s="135"/>
      <c r="Z759" s="135"/>
      <c r="AA759" s="135"/>
      <c r="AB759" s="139"/>
    </row>
    <row r="760" spans="1:28" ht="25.5" customHeight="1">
      <c r="A760"/>
      <c r="B760" s="93"/>
      <c r="C760" s="162"/>
      <c r="D760" s="90" t="s">
        <v>120</v>
      </c>
      <c r="E760" s="29">
        <f t="shared" ref="E760:M760" si="246">IF(((E758="")*AND(E759="")),"",(E758-E759)*2)</f>
        <v>588.64000000000124</v>
      </c>
      <c r="F760" s="29">
        <f t="shared" si="246"/>
        <v>577.31999999999971</v>
      </c>
      <c r="G760" s="29">
        <f t="shared" si="246"/>
        <v>543.68000000000029</v>
      </c>
      <c r="H760" s="29">
        <f t="shared" si="246"/>
        <v>561.8799999999992</v>
      </c>
      <c r="I760" s="29">
        <f t="shared" si="246"/>
        <v>565.15999999999985</v>
      </c>
      <c r="J760" s="29">
        <f t="shared" si="246"/>
        <v>551.01999999999862</v>
      </c>
      <c r="K760" s="29">
        <f t="shared" si="246"/>
        <v>567.02000000000044</v>
      </c>
      <c r="L760" s="29">
        <f t="shared" si="246"/>
        <v>569.15999999999985</v>
      </c>
      <c r="M760" s="29">
        <f t="shared" si="246"/>
        <v>548.8799999999992</v>
      </c>
      <c r="N760" s="102"/>
      <c r="O760" s="102"/>
      <c r="P760" s="102"/>
      <c r="Q760" s="102"/>
      <c r="R760" s="103"/>
      <c r="S760" s="104"/>
      <c r="T760" s="282"/>
      <c r="U760" s="281"/>
      <c r="V760" s="285"/>
      <c r="W760" s="140"/>
      <c r="X760" s="141"/>
      <c r="Y760" s="141"/>
      <c r="Z760" s="141"/>
      <c r="AA760" s="141"/>
      <c r="AB760" s="142"/>
    </row>
    <row r="761" spans="1:28" ht="12.75" customHeight="1">
      <c r="A761" s="122">
        <v>43101</v>
      </c>
      <c r="B761" s="93" t="s">
        <v>18</v>
      </c>
      <c r="C761" s="162" t="s">
        <v>123</v>
      </c>
      <c r="D761" s="90" t="s">
        <v>99</v>
      </c>
      <c r="E761" s="13">
        <v>7123.88</v>
      </c>
      <c r="F761" s="13">
        <v>7277.3</v>
      </c>
      <c r="G761" s="13">
        <v>7313.04</v>
      </c>
      <c r="H761" s="13">
        <v>7266.69</v>
      </c>
      <c r="I761" s="13">
        <v>7098.24</v>
      </c>
      <c r="J761" s="13">
        <v>7127.44</v>
      </c>
      <c r="K761" s="13">
        <v>7277</v>
      </c>
      <c r="L761" s="13">
        <v>7273.32</v>
      </c>
      <c r="M761" s="13">
        <v>7122.18</v>
      </c>
      <c r="N761" s="94">
        <f>IF((M762=""),"",MAX(E763:M763))</f>
        <v>288.93999999999869</v>
      </c>
      <c r="O761" s="94">
        <f>IF(M762="","",MIN(E763:M763))</f>
        <v>234.47999999999956</v>
      </c>
      <c r="P761" s="94">
        <f>IF((M763=""),"",AVERAGE(E763:M763))</f>
        <v>264.9488888888888</v>
      </c>
      <c r="Q761" s="94">
        <f>IF((M762=""),"",STDEV(E763:M763))</f>
        <v>21.817179265687177</v>
      </c>
      <c r="R761" s="94">
        <f>IF((M762=""),"",(N761-O761)/(N761+O761)*100)</f>
        <v>10.404646364296227</v>
      </c>
      <c r="S761" s="96" t="str">
        <f>IF(M762="","",IF(R761&lt;15,IF(P761&gt;222,IF(P761&lt;340,"Pass","Fail"),"Fail"),"Fail"))</f>
        <v>Pass</v>
      </c>
      <c r="T761" s="237">
        <v>1428</v>
      </c>
      <c r="U761" s="237"/>
      <c r="V761" s="301"/>
      <c r="W761" s="143">
        <v>222</v>
      </c>
      <c r="X761" s="136">
        <v>340</v>
      </c>
      <c r="Y761" s="136">
        <v>155</v>
      </c>
      <c r="Z761" s="136">
        <v>315</v>
      </c>
      <c r="AA761" s="148">
        <v>15</v>
      </c>
      <c r="AB761" s="154">
        <v>15</v>
      </c>
    </row>
    <row r="762" spans="1:28" ht="15.75" customHeight="1">
      <c r="A762"/>
      <c r="B762" s="93"/>
      <c r="C762" s="162"/>
      <c r="D762" s="90" t="s">
        <v>100</v>
      </c>
      <c r="E762" s="13">
        <v>6981.65</v>
      </c>
      <c r="F762" s="13">
        <v>7151.94</v>
      </c>
      <c r="G762" s="13">
        <v>7195.8</v>
      </c>
      <c r="H762" s="13">
        <v>7141.61</v>
      </c>
      <c r="I762" s="13">
        <v>6953.77</v>
      </c>
      <c r="J762" s="13">
        <v>6983.99</v>
      </c>
      <c r="K762" s="13">
        <v>7153</v>
      </c>
      <c r="L762" s="13">
        <v>7147.27</v>
      </c>
      <c r="M762" s="13">
        <v>6977.79</v>
      </c>
      <c r="N762" s="99"/>
      <c r="O762" s="99"/>
      <c r="P762" s="99"/>
      <c r="Q762" s="99"/>
      <c r="R762" s="100"/>
      <c r="S762" s="101"/>
      <c r="T762" s="241"/>
      <c r="U762" s="234"/>
      <c r="V762" s="238"/>
      <c r="W762" s="138"/>
      <c r="X762" s="135"/>
      <c r="Y762" s="135"/>
      <c r="Z762" s="135"/>
      <c r="AA762" s="135"/>
      <c r="AB762" s="139"/>
    </row>
    <row r="763" spans="1:28" s="180" customFormat="1" ht="26.25" customHeight="1" thickBot="1">
      <c r="A763"/>
      <c r="B763" s="105"/>
      <c r="C763" s="163"/>
      <c r="D763" s="106" t="s">
        <v>120</v>
      </c>
      <c r="E763" s="107">
        <f t="shared" ref="E763:M763" si="247">IF(((E761="")*AND(E762="")),"",(E761-E762)*2)</f>
        <v>284.46000000000095</v>
      </c>
      <c r="F763" s="107">
        <f t="shared" si="247"/>
        <v>250.72000000000116</v>
      </c>
      <c r="G763" s="107">
        <f t="shared" si="247"/>
        <v>234.47999999999956</v>
      </c>
      <c r="H763" s="107">
        <f t="shared" si="247"/>
        <v>250.15999999999985</v>
      </c>
      <c r="I763" s="107">
        <f t="shared" si="247"/>
        <v>288.93999999999869</v>
      </c>
      <c r="J763" s="107">
        <f t="shared" si="247"/>
        <v>286.89999999999964</v>
      </c>
      <c r="K763" s="107">
        <f t="shared" si="247"/>
        <v>248</v>
      </c>
      <c r="L763" s="107">
        <f t="shared" si="247"/>
        <v>252.09999999999854</v>
      </c>
      <c r="M763" s="107">
        <f t="shared" si="247"/>
        <v>288.78000000000065</v>
      </c>
      <c r="N763" s="108"/>
      <c r="O763" s="108"/>
      <c r="P763" s="108"/>
      <c r="Q763" s="108"/>
      <c r="R763" s="109"/>
      <c r="S763" s="110"/>
      <c r="T763" s="284"/>
      <c r="U763" s="283"/>
      <c r="V763" s="286"/>
      <c r="W763" s="155"/>
      <c r="X763" s="156"/>
      <c r="Y763" s="156"/>
      <c r="Z763" s="156"/>
      <c r="AA763" s="156"/>
      <c r="AB763" s="157"/>
    </row>
    <row r="764" spans="1:28" ht="12.75" customHeight="1">
      <c r="A764" s="130">
        <v>43105</v>
      </c>
      <c r="B764" s="121" t="s">
        <v>18</v>
      </c>
      <c r="C764" s="161" t="s">
        <v>119</v>
      </c>
      <c r="D764" s="91" t="s">
        <v>99</v>
      </c>
      <c r="E764" s="13">
        <v>2096.39</v>
      </c>
      <c r="F764" s="13">
        <v>2095.33</v>
      </c>
      <c r="G764" s="13">
        <v>2106.48</v>
      </c>
      <c r="H764" s="13">
        <v>2106.48</v>
      </c>
      <c r="I764" s="13">
        <v>2148.33</v>
      </c>
      <c r="J764" s="13">
        <v>2133.59</v>
      </c>
      <c r="K764" s="13">
        <v>2110.85</v>
      </c>
      <c r="L764" s="13">
        <v>2093.34</v>
      </c>
      <c r="M764" s="13">
        <v>2101.92</v>
      </c>
      <c r="N764" s="99">
        <f>IF((M765=""),"",MAX(E766:M766))</f>
        <v>713.63999999999987</v>
      </c>
      <c r="O764" s="99">
        <f>IF(M765="","",MIN(E766:M766))</f>
        <v>630.92000000000007</v>
      </c>
      <c r="P764" s="99">
        <f>IF((M766=""),"",AVERAGE(E766:M766))</f>
        <v>674.71777777777766</v>
      </c>
      <c r="Q764" s="99">
        <f>IF((M765=""),"",STDEV(E766:M766))</f>
        <v>32.929513273726215</v>
      </c>
      <c r="R764" s="100">
        <f>IF((M765=""),"",(N764-O764)/(N764+O764)*100)</f>
        <v>6.1521984887249213</v>
      </c>
      <c r="S764" s="101" t="str">
        <f>IF(M765="","",IF(R764&lt;10,IF(P764&gt;645,IF(P764&lt;790,"Pass","Fail"),"Fail"),"Fail"))</f>
        <v>Pass</v>
      </c>
      <c r="T764" s="241" t="s">
        <v>128</v>
      </c>
      <c r="U764" s="234"/>
      <c r="V764" s="238"/>
      <c r="W764" s="147">
        <v>645</v>
      </c>
      <c r="X764" s="88">
        <v>790</v>
      </c>
      <c r="Y764" s="88">
        <v>670</v>
      </c>
      <c r="Z764" s="88">
        <v>830</v>
      </c>
      <c r="AA764" s="88">
        <v>8.6999999999999993</v>
      </c>
      <c r="AB764" s="148">
        <v>10</v>
      </c>
    </row>
    <row r="765" spans="1:28" ht="15.75" customHeight="1">
      <c r="A765"/>
      <c r="B765" s="93"/>
      <c r="C765" s="162"/>
      <c r="D765" s="90" t="s">
        <v>100</v>
      </c>
      <c r="E765" s="13">
        <v>1739.57</v>
      </c>
      <c r="F765" s="13">
        <v>1766.91</v>
      </c>
      <c r="G765" s="13">
        <v>1791.02</v>
      </c>
      <c r="H765" s="13">
        <v>1786.05</v>
      </c>
      <c r="I765" s="13">
        <v>1798.43</v>
      </c>
      <c r="J765" s="13">
        <v>1776.99</v>
      </c>
      <c r="K765" s="13">
        <v>1782.79</v>
      </c>
      <c r="L765" s="13">
        <v>1765.58</v>
      </c>
      <c r="M765" s="13">
        <v>1749.14</v>
      </c>
      <c r="N765" s="99"/>
      <c r="O765" s="99"/>
      <c r="P765" s="99"/>
      <c r="Q765" s="99"/>
      <c r="R765" s="100"/>
      <c r="S765" s="101"/>
      <c r="T765" s="241"/>
      <c r="U765" s="234"/>
      <c r="V765" s="238"/>
      <c r="W765" s="138"/>
      <c r="X765" s="135"/>
      <c r="Y765" s="135"/>
      <c r="Z765" s="135"/>
      <c r="AA765" s="135"/>
      <c r="AB765" s="139"/>
    </row>
    <row r="766" spans="1:28" ht="25.5" customHeight="1">
      <c r="A766"/>
      <c r="B766" s="93"/>
      <c r="C766" s="162"/>
      <c r="D766" s="90" t="s">
        <v>120</v>
      </c>
      <c r="E766" s="29">
        <f t="shared" ref="E766:M766" si="248">IF(((E764="")*AND(E765="")),"",(E764-E765)*2)</f>
        <v>713.63999999999987</v>
      </c>
      <c r="F766" s="29">
        <f t="shared" si="248"/>
        <v>656.83999999999969</v>
      </c>
      <c r="G766" s="29">
        <f t="shared" si="248"/>
        <v>630.92000000000007</v>
      </c>
      <c r="H766" s="29">
        <f t="shared" si="248"/>
        <v>640.86000000000013</v>
      </c>
      <c r="I766" s="29">
        <f t="shared" si="248"/>
        <v>699.79999999999973</v>
      </c>
      <c r="J766" s="29">
        <f t="shared" si="248"/>
        <v>713.20000000000027</v>
      </c>
      <c r="K766" s="29">
        <f t="shared" si="248"/>
        <v>656.11999999999989</v>
      </c>
      <c r="L766" s="29">
        <f t="shared" si="248"/>
        <v>655.52000000000044</v>
      </c>
      <c r="M766" s="29">
        <f t="shared" si="248"/>
        <v>705.56</v>
      </c>
      <c r="N766" s="102"/>
      <c r="O766" s="102"/>
      <c r="P766" s="102"/>
      <c r="Q766" s="102"/>
      <c r="R766" s="103"/>
      <c r="S766" s="104"/>
      <c r="T766" s="282"/>
      <c r="U766" s="281"/>
      <c r="V766" s="285"/>
      <c r="W766" s="140"/>
      <c r="X766" s="141"/>
      <c r="Y766" s="141"/>
      <c r="Z766" s="141"/>
      <c r="AA766" s="141"/>
      <c r="AB766" s="142"/>
    </row>
    <row r="767" spans="1:28">
      <c r="A767" s="130">
        <v>43105</v>
      </c>
      <c r="B767" s="93" t="s">
        <v>18</v>
      </c>
      <c r="C767" s="162" t="s">
        <v>121</v>
      </c>
      <c r="D767" s="90" t="s">
        <v>99</v>
      </c>
      <c r="E767" s="13">
        <v>2295.52</v>
      </c>
      <c r="F767" s="13">
        <v>2308.83</v>
      </c>
      <c r="G767" s="13">
        <v>2312.31</v>
      </c>
      <c r="H767" s="13">
        <v>2307.61</v>
      </c>
      <c r="I767" s="13">
        <v>2272.1799999999998</v>
      </c>
      <c r="J767" s="13">
        <v>2307.4499999999998</v>
      </c>
      <c r="K767" s="13">
        <v>2302.73</v>
      </c>
      <c r="L767" s="13">
        <v>2327.9299999999998</v>
      </c>
      <c r="M767" s="13">
        <v>2337.14</v>
      </c>
      <c r="N767" s="94">
        <f>IF((M768=""),"",MAX(E769:M769))</f>
        <v>1042.1799999999998</v>
      </c>
      <c r="O767" s="94">
        <f>IF(M768="","",MIN(E769:M769))</f>
        <v>807.40000000000009</v>
      </c>
      <c r="P767" s="94">
        <f>IF((M769=""),"",AVERAGE(E769:M769))</f>
        <v>921.21555555555562</v>
      </c>
      <c r="Q767" s="94">
        <f>IF((M768=""),"",STDEV(E769:M769))</f>
        <v>89.918184355431293</v>
      </c>
      <c r="R767" s="94">
        <f>IF((M768=""),"",(N767-O767)/(N767+O767)*100)</f>
        <v>12.69369262210879</v>
      </c>
      <c r="S767" s="96" t="str">
        <f>IF(M768="","",IF(R767&lt;15,IF(P767&gt;850,IF(P767&lt;970,"Pass","Fail"),"Fail"),"Fail"))</f>
        <v>Pass</v>
      </c>
      <c r="T767" s="237" t="s">
        <v>128</v>
      </c>
      <c r="U767" s="254"/>
      <c r="V767" s="295"/>
      <c r="W767" s="153">
        <v>850</v>
      </c>
      <c r="X767" s="153">
        <v>970</v>
      </c>
      <c r="Y767" s="153">
        <v>710</v>
      </c>
      <c r="Z767" s="153">
        <v>910</v>
      </c>
      <c r="AA767" s="153">
        <v>14.5</v>
      </c>
      <c r="AB767" s="154">
        <v>17</v>
      </c>
    </row>
    <row r="768" spans="1:28" ht="15.75" customHeight="1">
      <c r="A768"/>
      <c r="B768" s="93"/>
      <c r="C768" s="162"/>
      <c r="D768" s="90" t="s">
        <v>100</v>
      </c>
      <c r="E768" s="13">
        <v>1795.44</v>
      </c>
      <c r="F768" s="13">
        <v>1879.87</v>
      </c>
      <c r="G768" s="13">
        <v>1908.61</v>
      </c>
      <c r="H768" s="13">
        <v>1879.55</v>
      </c>
      <c r="I768" s="13">
        <v>1762.1</v>
      </c>
      <c r="J768" s="13">
        <v>1812.24</v>
      </c>
      <c r="K768" s="13">
        <v>1877.48</v>
      </c>
      <c r="L768" s="13">
        <v>1894.89</v>
      </c>
      <c r="M768" s="13">
        <v>1816.05</v>
      </c>
      <c r="N768" s="99"/>
      <c r="O768" s="99"/>
      <c r="P768" s="99"/>
      <c r="Q768" s="99"/>
      <c r="R768" s="100"/>
      <c r="S768" s="101"/>
      <c r="T768" s="241"/>
      <c r="U768" s="234"/>
      <c r="V768" s="238"/>
      <c r="W768" s="138"/>
      <c r="X768" s="135"/>
      <c r="Y768" s="135"/>
      <c r="Z768" s="135"/>
      <c r="AA768" s="135"/>
      <c r="AB768" s="139"/>
    </row>
    <row r="769" spans="1:28" s="179" customFormat="1" ht="25.5" customHeight="1">
      <c r="A769"/>
      <c r="B769" s="93"/>
      <c r="C769" s="162"/>
      <c r="D769" s="30" t="s">
        <v>120</v>
      </c>
      <c r="E769" s="29">
        <f t="shared" ref="E769:M769" si="249">IF(((E767="")*AND(E768="")),"",(E767-E768)*2)</f>
        <v>1000.1599999999999</v>
      </c>
      <c r="F769" s="29">
        <f t="shared" si="249"/>
        <v>857.92000000000007</v>
      </c>
      <c r="G769" s="29">
        <f t="shared" si="249"/>
        <v>807.40000000000009</v>
      </c>
      <c r="H769" s="29">
        <f t="shared" si="249"/>
        <v>856.12000000000035</v>
      </c>
      <c r="I769" s="29">
        <f t="shared" si="249"/>
        <v>1020.1599999999999</v>
      </c>
      <c r="J769" s="29">
        <f t="shared" si="249"/>
        <v>990.41999999999962</v>
      </c>
      <c r="K769" s="29">
        <f t="shared" si="249"/>
        <v>850.5</v>
      </c>
      <c r="L769" s="29">
        <f t="shared" si="249"/>
        <v>866.07999999999947</v>
      </c>
      <c r="M769" s="29">
        <f t="shared" si="249"/>
        <v>1042.1799999999998</v>
      </c>
      <c r="N769" s="102"/>
      <c r="O769" s="102"/>
      <c r="P769" s="102"/>
      <c r="Q769" s="102"/>
      <c r="R769" s="103"/>
      <c r="S769" s="104"/>
      <c r="T769" s="282"/>
      <c r="U769" s="281"/>
      <c r="V769" s="285"/>
      <c r="W769" s="140"/>
      <c r="X769" s="141"/>
      <c r="Y769" s="141"/>
      <c r="Z769" s="141"/>
      <c r="AA769" s="141"/>
      <c r="AB769" s="142"/>
    </row>
    <row r="770" spans="1:28" ht="12.75" customHeight="1">
      <c r="A770" s="146">
        <v>43105</v>
      </c>
      <c r="B770" s="121" t="s">
        <v>18</v>
      </c>
      <c r="C770" s="161" t="s">
        <v>122</v>
      </c>
      <c r="D770" s="91" t="s">
        <v>99</v>
      </c>
      <c r="E770" s="13">
        <v>5902.98</v>
      </c>
      <c r="F770" s="13">
        <v>5761.44</v>
      </c>
      <c r="G770" s="13">
        <v>5795.36</v>
      </c>
      <c r="H770" s="13">
        <v>5802.61</v>
      </c>
      <c r="I770" s="13">
        <v>5979.71</v>
      </c>
      <c r="J770" s="13">
        <v>5485.96</v>
      </c>
      <c r="K770" s="13">
        <v>5744.82</v>
      </c>
      <c r="L770" s="13">
        <v>5741.45</v>
      </c>
      <c r="M770" s="13">
        <v>5506.53</v>
      </c>
      <c r="N770" s="99">
        <f>IF((M771=""),"",MAX(E772:M772))</f>
        <v>557.05999999999949</v>
      </c>
      <c r="O770" s="99">
        <f>IF(M771="","",MIN(E772:M772))</f>
        <v>511.65999999999985</v>
      </c>
      <c r="P770" s="99">
        <f>IF((M772=""),"",AVERAGE(E772:M772))</f>
        <v>534.08888888888839</v>
      </c>
      <c r="Q770" s="99">
        <f>IF((M771=""),"",STDEV(E772:M772))</f>
        <v>15.711617074990103</v>
      </c>
      <c r="R770" s="99">
        <f>IF((M771=""),"",(N770-O770)/(N770+O770)*100)</f>
        <v>4.2480724605134803</v>
      </c>
      <c r="S770" s="101" t="str">
        <f>IF(M771="","",IF(R770&lt;6.3,IF(P770&gt;490,IF(P770&lt;590,"Pass","Fail"),"Fail"),"Fail"))</f>
        <v>Pass</v>
      </c>
      <c r="T770" s="241" t="s">
        <v>128</v>
      </c>
      <c r="U770" s="263"/>
      <c r="V770" s="272"/>
      <c r="W770" s="138">
        <v>490</v>
      </c>
      <c r="X770" s="135">
        <v>590</v>
      </c>
      <c r="Y770" s="135">
        <v>430</v>
      </c>
      <c r="Z770" s="135">
        <v>590</v>
      </c>
      <c r="AA770" s="137">
        <v>6.3</v>
      </c>
      <c r="AB770" s="148">
        <v>6.3</v>
      </c>
    </row>
    <row r="771" spans="1:28" ht="15.75" customHeight="1">
      <c r="A771"/>
      <c r="B771" s="93"/>
      <c r="C771" s="162"/>
      <c r="D771" s="90" t="s">
        <v>100</v>
      </c>
      <c r="E771" s="13">
        <v>5628.86</v>
      </c>
      <c r="F771" s="13">
        <v>5496.72</v>
      </c>
      <c r="G771" s="13">
        <v>5539.53</v>
      </c>
      <c r="H771" s="13">
        <v>5541.76</v>
      </c>
      <c r="I771" s="13">
        <v>5703.88</v>
      </c>
      <c r="J771" s="13">
        <v>5207.43</v>
      </c>
      <c r="K771" s="13">
        <v>5483.28</v>
      </c>
      <c r="L771" s="13">
        <v>5479.49</v>
      </c>
      <c r="M771" s="13">
        <v>5236.51</v>
      </c>
      <c r="N771" s="99"/>
      <c r="O771" s="99"/>
      <c r="P771" s="99"/>
      <c r="Q771" s="99"/>
      <c r="R771" s="100"/>
      <c r="S771" s="101"/>
      <c r="T771" s="241"/>
      <c r="U771" s="234"/>
      <c r="V771" s="238"/>
      <c r="W771" s="138"/>
      <c r="X771" s="135"/>
      <c r="Y771" s="135"/>
      <c r="Z771" s="135"/>
      <c r="AA771" s="135"/>
      <c r="AB771" s="139"/>
    </row>
    <row r="772" spans="1:28" ht="25.5" customHeight="1">
      <c r="A772"/>
      <c r="B772" s="93"/>
      <c r="C772" s="162"/>
      <c r="D772" s="90" t="s">
        <v>120</v>
      </c>
      <c r="E772" s="29">
        <f t="shared" ref="E772:M772" si="250">IF(((E770="")*AND(E771="")),"",(E770-E771)*2)</f>
        <v>548.23999999999978</v>
      </c>
      <c r="F772" s="29">
        <f t="shared" si="250"/>
        <v>529.43999999999869</v>
      </c>
      <c r="G772" s="29">
        <f t="shared" si="250"/>
        <v>511.65999999999985</v>
      </c>
      <c r="H772" s="29">
        <f t="shared" si="250"/>
        <v>521.69999999999891</v>
      </c>
      <c r="I772" s="29">
        <f t="shared" si="250"/>
        <v>551.65999999999985</v>
      </c>
      <c r="J772" s="29">
        <f t="shared" si="250"/>
        <v>557.05999999999949</v>
      </c>
      <c r="K772" s="29">
        <f t="shared" si="250"/>
        <v>523.07999999999993</v>
      </c>
      <c r="L772" s="29">
        <f t="shared" si="250"/>
        <v>523.92000000000007</v>
      </c>
      <c r="M772" s="29">
        <f t="shared" si="250"/>
        <v>540.03999999999905</v>
      </c>
      <c r="N772" s="102"/>
      <c r="O772" s="102"/>
      <c r="P772" s="102"/>
      <c r="Q772" s="102"/>
      <c r="R772" s="103"/>
      <c r="S772" s="104"/>
      <c r="T772" s="282"/>
      <c r="U772" s="281"/>
      <c r="V772" s="285"/>
      <c r="W772" s="140"/>
      <c r="X772" s="141"/>
      <c r="Y772" s="141"/>
      <c r="Z772" s="141"/>
      <c r="AA772" s="141"/>
      <c r="AB772" s="142"/>
    </row>
    <row r="773" spans="1:28" ht="12.75" customHeight="1">
      <c r="A773" s="130">
        <v>43105</v>
      </c>
      <c r="B773" s="93" t="s">
        <v>18</v>
      </c>
      <c r="C773" s="162" t="s">
        <v>123</v>
      </c>
      <c r="D773" s="90" t="s">
        <v>99</v>
      </c>
      <c r="E773" s="13">
        <v>6984.47</v>
      </c>
      <c r="F773" s="13">
        <v>7155.42</v>
      </c>
      <c r="G773" s="13">
        <v>7198.22</v>
      </c>
      <c r="H773" s="13">
        <v>7143.36</v>
      </c>
      <c r="I773" s="13">
        <v>6956.77</v>
      </c>
      <c r="J773" s="13">
        <v>6988.49</v>
      </c>
      <c r="K773" s="13">
        <v>7155.39</v>
      </c>
      <c r="L773" s="13">
        <v>7152.1</v>
      </c>
      <c r="M773" s="13">
        <v>6980.37</v>
      </c>
      <c r="N773" s="94">
        <f>IF((M774=""),"",MAX(E775:M775))</f>
        <v>290.35999999999876</v>
      </c>
      <c r="O773" s="94">
        <f>IF(M774="","",MIN(E775:M775))</f>
        <v>234.76000000000022</v>
      </c>
      <c r="P773" s="94">
        <f>IF((M775=""),"",AVERAGE(E775:M775))</f>
        <v>263.98222222222205</v>
      </c>
      <c r="Q773" s="94">
        <f>IF((M774=""),"",STDEV(E775:M775))</f>
        <v>22.405377578707395</v>
      </c>
      <c r="R773" s="94">
        <f>IF((M774=""),"",(N773-O773)/(N773+O773)*100)</f>
        <v>10.588056063375733</v>
      </c>
      <c r="S773" s="96" t="str">
        <f>IF(M774="","",IF(R773&lt;15,IF(P773&gt;222,IF(P773&lt;340,"Pass","Fail"),"Fail"),"Fail"))</f>
        <v>Pass</v>
      </c>
      <c r="T773" s="237" t="s">
        <v>128</v>
      </c>
      <c r="U773" s="237"/>
      <c r="V773" s="301"/>
      <c r="W773" s="143">
        <v>222</v>
      </c>
      <c r="X773" s="136">
        <v>340</v>
      </c>
      <c r="Y773" s="136">
        <v>155</v>
      </c>
      <c r="Z773" s="136">
        <v>315</v>
      </c>
      <c r="AA773" s="148">
        <v>15</v>
      </c>
      <c r="AB773" s="154">
        <v>15</v>
      </c>
    </row>
    <row r="774" spans="1:28" ht="15.75" customHeight="1">
      <c r="A774"/>
      <c r="B774" s="93"/>
      <c r="C774" s="162"/>
      <c r="D774" s="90" t="s">
        <v>100</v>
      </c>
      <c r="E774" s="13">
        <v>6842.18</v>
      </c>
      <c r="F774" s="13">
        <v>7029.89</v>
      </c>
      <c r="G774" s="13">
        <v>7080.84</v>
      </c>
      <c r="H774" s="13">
        <v>7020.31</v>
      </c>
      <c r="I774" s="13">
        <v>6813</v>
      </c>
      <c r="J774" s="13">
        <v>6843.31</v>
      </c>
      <c r="K774" s="13">
        <v>7032.54</v>
      </c>
      <c r="L774" s="13">
        <v>7027.08</v>
      </c>
      <c r="M774" s="13">
        <v>6837.52</v>
      </c>
      <c r="N774" s="99"/>
      <c r="O774" s="99"/>
      <c r="P774" s="99"/>
      <c r="Q774" s="99"/>
      <c r="R774" s="100"/>
      <c r="S774" s="101"/>
      <c r="T774" s="241"/>
      <c r="U774" s="234"/>
      <c r="V774" s="238"/>
      <c r="W774" s="138"/>
      <c r="X774" s="135"/>
      <c r="Y774" s="135"/>
      <c r="Z774" s="135"/>
      <c r="AA774" s="135"/>
      <c r="AB774" s="139"/>
    </row>
    <row r="775" spans="1:28" s="180" customFormat="1" ht="26.25" customHeight="1" thickBot="1">
      <c r="A775"/>
      <c r="B775" s="105"/>
      <c r="C775" s="163"/>
      <c r="D775" s="106" t="s">
        <v>120</v>
      </c>
      <c r="E775" s="107">
        <f t="shared" ref="E775:M775" si="251">IF(((E773="")*AND(E774="")),"",(E773-E774)*2)</f>
        <v>284.57999999999993</v>
      </c>
      <c r="F775" s="107">
        <f t="shared" si="251"/>
        <v>251.05999999999949</v>
      </c>
      <c r="G775" s="107">
        <f t="shared" si="251"/>
        <v>234.76000000000022</v>
      </c>
      <c r="H775" s="107">
        <f t="shared" si="251"/>
        <v>246.09999999999854</v>
      </c>
      <c r="I775" s="107">
        <f t="shared" si="251"/>
        <v>287.54000000000087</v>
      </c>
      <c r="J775" s="107">
        <f t="shared" si="251"/>
        <v>290.35999999999876</v>
      </c>
      <c r="K775" s="107">
        <f t="shared" si="251"/>
        <v>245.70000000000073</v>
      </c>
      <c r="L775" s="107">
        <f t="shared" si="251"/>
        <v>250.04000000000087</v>
      </c>
      <c r="M775" s="107">
        <f t="shared" si="251"/>
        <v>285.69999999999891</v>
      </c>
      <c r="N775" s="108"/>
      <c r="O775" s="108"/>
      <c r="P775" s="108"/>
      <c r="Q775" s="108"/>
      <c r="R775" s="109"/>
      <c r="S775" s="110"/>
      <c r="T775" s="284"/>
      <c r="U775" s="283"/>
      <c r="V775" s="286"/>
      <c r="W775" s="155"/>
      <c r="X775" s="156"/>
      <c r="Y775" s="156"/>
      <c r="Z775" s="156"/>
      <c r="AA775" s="156"/>
      <c r="AB775" s="157"/>
    </row>
    <row r="776" spans="1:28" ht="12.75" customHeight="1">
      <c r="A776" s="130">
        <v>43109</v>
      </c>
      <c r="B776" s="121" t="s">
        <v>18</v>
      </c>
      <c r="C776" s="161" t="s">
        <v>119</v>
      </c>
      <c r="D776" s="91" t="s">
        <v>99</v>
      </c>
      <c r="E776" s="13">
        <v>2815.6</v>
      </c>
      <c r="F776" s="13">
        <v>2745.84</v>
      </c>
      <c r="G776" s="13">
        <v>2728.64</v>
      </c>
      <c r="H776" s="13">
        <v>2752.33</v>
      </c>
      <c r="I776" s="13">
        <v>2826.96</v>
      </c>
      <c r="J776" s="13">
        <v>2815.25</v>
      </c>
      <c r="K776" s="13">
        <v>2741.32</v>
      </c>
      <c r="L776" s="13">
        <v>2767.46</v>
      </c>
      <c r="M776" s="13">
        <v>2866.54</v>
      </c>
      <c r="N776" s="94">
        <f>IF((M777=""),"",MAX(E778:M778))</f>
        <v>731.77999999999975</v>
      </c>
      <c r="O776" s="94">
        <f>IF(M777="","",MIN(E778:M778))</f>
        <v>643.85999999999967</v>
      </c>
      <c r="P776" s="94">
        <f>IF((M778=""),"",AVERAGE(E778:M778))</f>
        <v>692.13333333333333</v>
      </c>
      <c r="Q776" s="94">
        <f>IF((M777=""),"",STDEV(E778:M778))</f>
        <v>34.578050841536125</v>
      </c>
      <c r="R776" s="95">
        <f>IF((M777=""),"",(N776-O776)/(N776+O776)*100)</f>
        <v>6.3912070018318818</v>
      </c>
      <c r="S776" s="96" t="str">
        <f>IF(M777="","",IF(R776&lt;10,IF(P776&gt;645,IF(P776&lt;790,"Pass","Fail"),"Fail"),"Fail"))</f>
        <v>Pass</v>
      </c>
      <c r="T776" s="237" t="s">
        <v>129</v>
      </c>
      <c r="U776" s="235"/>
      <c r="V776" s="300"/>
      <c r="W776" s="147">
        <v>645</v>
      </c>
      <c r="X776" s="88">
        <v>790</v>
      </c>
      <c r="Y776" s="88">
        <v>670</v>
      </c>
      <c r="Z776" s="88">
        <v>830</v>
      </c>
      <c r="AA776" s="88">
        <v>8.6999999999999993</v>
      </c>
      <c r="AB776" s="148">
        <v>10</v>
      </c>
    </row>
    <row r="777" spans="1:28" ht="15.75" customHeight="1">
      <c r="A777"/>
      <c r="B777" s="93"/>
      <c r="C777" s="162"/>
      <c r="D777" s="90" t="s">
        <v>100</v>
      </c>
      <c r="E777" s="13">
        <v>2450.9</v>
      </c>
      <c r="F777" s="13">
        <v>2411.96</v>
      </c>
      <c r="G777" s="13">
        <v>2406.71</v>
      </c>
      <c r="H777" s="13">
        <v>2417.2399999999998</v>
      </c>
      <c r="I777" s="13">
        <v>2464.14</v>
      </c>
      <c r="J777" s="13">
        <v>2453.69</v>
      </c>
      <c r="K777" s="13">
        <v>2408.5300000000002</v>
      </c>
      <c r="L777" s="13">
        <v>2431.52</v>
      </c>
      <c r="M777" s="13">
        <v>2500.65</v>
      </c>
      <c r="N777" s="99"/>
      <c r="O777" s="99"/>
      <c r="P777" s="99"/>
      <c r="Q777" s="99"/>
      <c r="R777" s="100"/>
      <c r="S777" s="101"/>
      <c r="T777" s="241"/>
      <c r="U777" s="234"/>
      <c r="V777" s="238"/>
      <c r="W777" s="138"/>
      <c r="X777" s="135"/>
      <c r="Y777" s="135"/>
      <c r="Z777" s="135"/>
      <c r="AA777" s="135"/>
      <c r="AB777" s="139"/>
    </row>
    <row r="778" spans="1:28" ht="25.5" customHeight="1">
      <c r="A778"/>
      <c r="B778" s="93"/>
      <c r="C778" s="162"/>
      <c r="D778" s="90" t="s">
        <v>120</v>
      </c>
      <c r="E778" s="29">
        <f t="shared" ref="E778:M778" si="252">IF(((E776="")*AND(E777="")),"",(E776-E777)*2)</f>
        <v>729.39999999999964</v>
      </c>
      <c r="F778" s="29">
        <f t="shared" si="252"/>
        <v>667.76000000000022</v>
      </c>
      <c r="G778" s="29">
        <f t="shared" si="252"/>
        <v>643.85999999999967</v>
      </c>
      <c r="H778" s="29">
        <f t="shared" si="252"/>
        <v>670.18000000000029</v>
      </c>
      <c r="I778" s="29">
        <f t="shared" si="252"/>
        <v>725.64000000000033</v>
      </c>
      <c r="J778" s="29">
        <f t="shared" si="252"/>
        <v>723.11999999999989</v>
      </c>
      <c r="K778" s="29">
        <f t="shared" si="252"/>
        <v>665.57999999999993</v>
      </c>
      <c r="L778" s="29">
        <f t="shared" si="252"/>
        <v>671.88000000000011</v>
      </c>
      <c r="M778" s="29">
        <f t="shared" si="252"/>
        <v>731.77999999999975</v>
      </c>
      <c r="N778" s="102"/>
      <c r="O778" s="102"/>
      <c r="P778" s="102"/>
      <c r="Q778" s="102"/>
      <c r="R778" s="103"/>
      <c r="S778" s="104"/>
      <c r="T778" s="282"/>
      <c r="U778" s="281"/>
      <c r="V778" s="285"/>
      <c r="W778" s="140"/>
      <c r="X778" s="141"/>
      <c r="Y778" s="141"/>
      <c r="Z778" s="141"/>
      <c r="AA778" s="141"/>
      <c r="AB778" s="142"/>
    </row>
    <row r="779" spans="1:28">
      <c r="A779" s="130">
        <v>43109</v>
      </c>
      <c r="B779" s="93" t="s">
        <v>18</v>
      </c>
      <c r="C779" s="162" t="s">
        <v>121</v>
      </c>
      <c r="D779" s="90" t="s">
        <v>99</v>
      </c>
      <c r="E779" s="13">
        <v>2813.48</v>
      </c>
      <c r="F779" s="13">
        <v>2744.49</v>
      </c>
      <c r="G779" s="13">
        <v>2727.83</v>
      </c>
      <c r="H779" s="13">
        <v>2753.14</v>
      </c>
      <c r="I779" s="13">
        <v>2832.99</v>
      </c>
      <c r="J779" s="13">
        <v>2808.62</v>
      </c>
      <c r="K779" s="13">
        <v>2739.28</v>
      </c>
      <c r="L779" s="13">
        <v>2766.83</v>
      </c>
      <c r="M779" s="13">
        <v>2867.01</v>
      </c>
      <c r="N779" s="94">
        <f>IF((M780=""),"",MAX(E781:M781))</f>
        <v>1025.8200000000006</v>
      </c>
      <c r="O779" s="94">
        <f>IF(M780="","",MIN(E781:M781))</f>
        <v>805.59999999999945</v>
      </c>
      <c r="P779" s="94">
        <f>IF((M781=""),"",AVERAGE(E781:M781))</f>
        <v>921.00222222222226</v>
      </c>
      <c r="Q779" s="94">
        <f>IF((M780=""),"",STDEV(E781:M781))</f>
        <v>92.052442360016585</v>
      </c>
      <c r="R779" s="94">
        <f>IF((M780=""),"",(N779-O779)/(N779+O779)*100)</f>
        <v>12.02454925686086</v>
      </c>
      <c r="S779" s="96" t="str">
        <f>IF(M780="","",IF(R779&lt;15,IF(P779&gt;850,IF(P779&lt;970,"Pass","Fail"),"Fail"),"Fail"))</f>
        <v>Pass</v>
      </c>
      <c r="T779" s="237" t="s">
        <v>129</v>
      </c>
      <c r="U779" s="254"/>
      <c r="V779" s="295"/>
      <c r="W779" s="153">
        <v>850</v>
      </c>
      <c r="X779" s="153">
        <v>970</v>
      </c>
      <c r="Y779" s="153">
        <v>710</v>
      </c>
      <c r="Z779" s="153">
        <v>910</v>
      </c>
      <c r="AA779" s="153">
        <v>14.5</v>
      </c>
      <c r="AB779" s="154">
        <v>17</v>
      </c>
    </row>
    <row r="780" spans="1:28" ht="15.75" customHeight="1">
      <c r="A780"/>
      <c r="B780" s="93"/>
      <c r="C780" s="162"/>
      <c r="D780" s="90" t="s">
        <v>100</v>
      </c>
      <c r="E780" s="13">
        <v>2308.81</v>
      </c>
      <c r="F780" s="13">
        <v>2317.04</v>
      </c>
      <c r="G780" s="13">
        <v>2325.0300000000002</v>
      </c>
      <c r="H780" s="13">
        <v>2325.92</v>
      </c>
      <c r="I780" s="13">
        <v>2322.14</v>
      </c>
      <c r="J780" s="13">
        <v>2304.09</v>
      </c>
      <c r="K780" s="13">
        <v>2310.31</v>
      </c>
      <c r="L780" s="13">
        <v>2341.7199999999998</v>
      </c>
      <c r="M780" s="13">
        <v>2354.1</v>
      </c>
      <c r="N780" s="99"/>
      <c r="O780" s="99"/>
      <c r="P780" s="99"/>
      <c r="Q780" s="99"/>
      <c r="R780" s="100"/>
      <c r="S780" s="101"/>
      <c r="T780" s="241"/>
      <c r="U780" s="234"/>
      <c r="V780" s="238"/>
      <c r="W780" s="138"/>
      <c r="X780" s="135"/>
      <c r="Y780" s="135"/>
      <c r="Z780" s="135"/>
      <c r="AA780" s="135"/>
      <c r="AB780" s="139"/>
    </row>
    <row r="781" spans="1:28" s="179" customFormat="1" ht="25.5" customHeight="1">
      <c r="A781"/>
      <c r="B781" s="93"/>
      <c r="C781" s="162"/>
      <c r="D781" s="30" t="s">
        <v>120</v>
      </c>
      <c r="E781" s="29">
        <f t="shared" ref="E781:M781" si="253">IF(((E779="")*AND(E780="")),"",(E779-E780)*2)</f>
        <v>1009.3400000000001</v>
      </c>
      <c r="F781" s="29">
        <f t="shared" si="253"/>
        <v>854.89999999999964</v>
      </c>
      <c r="G781" s="29">
        <f t="shared" si="253"/>
        <v>805.59999999999945</v>
      </c>
      <c r="H781" s="29">
        <f t="shared" si="253"/>
        <v>854.4399999999996</v>
      </c>
      <c r="I781" s="29">
        <f t="shared" si="253"/>
        <v>1021.6999999999998</v>
      </c>
      <c r="J781" s="29">
        <f t="shared" si="253"/>
        <v>1009.0599999999995</v>
      </c>
      <c r="K781" s="29">
        <f t="shared" si="253"/>
        <v>857.94000000000051</v>
      </c>
      <c r="L781" s="29">
        <f t="shared" si="253"/>
        <v>850.22000000000025</v>
      </c>
      <c r="M781" s="29">
        <f t="shared" si="253"/>
        <v>1025.8200000000006</v>
      </c>
      <c r="N781" s="102"/>
      <c r="O781" s="102"/>
      <c r="P781" s="102"/>
      <c r="Q781" s="102"/>
      <c r="R781" s="103"/>
      <c r="S781" s="104"/>
      <c r="T781" s="282"/>
      <c r="U781" s="281"/>
      <c r="V781" s="285"/>
      <c r="W781" s="140"/>
      <c r="X781" s="141"/>
      <c r="Y781" s="141"/>
      <c r="Z781" s="141"/>
      <c r="AA781" s="141"/>
      <c r="AB781" s="142"/>
    </row>
    <row r="782" spans="1:28" ht="12.75" customHeight="1">
      <c r="A782" s="130">
        <v>43109</v>
      </c>
      <c r="B782" s="121" t="s">
        <v>18</v>
      </c>
      <c r="C782" s="161" t="s">
        <v>122</v>
      </c>
      <c r="D782" s="91" t="s">
        <v>99</v>
      </c>
      <c r="E782" s="13">
        <v>5629.31</v>
      </c>
      <c r="F782" s="13">
        <v>5503.39</v>
      </c>
      <c r="G782" s="13">
        <v>5542.8</v>
      </c>
      <c r="H782" s="13">
        <v>5544.08</v>
      </c>
      <c r="I782" s="13">
        <v>5708.05</v>
      </c>
      <c r="J782" s="13">
        <v>5213.88</v>
      </c>
      <c r="K782" s="13">
        <v>5488.06</v>
      </c>
      <c r="L782" s="13">
        <v>5488.05</v>
      </c>
      <c r="M782" s="13">
        <v>5245.49</v>
      </c>
      <c r="N782" s="99">
        <f>IF((M783=""),"",MAX(E784:M784))</f>
        <v>560.18000000000029</v>
      </c>
      <c r="O782" s="99">
        <f>IF(M783="","",MIN(E784:M784))</f>
        <v>520.96000000000095</v>
      </c>
      <c r="P782" s="99">
        <f>IF((M784=""),"",AVERAGE(E784:M784))</f>
        <v>537.53777777777816</v>
      </c>
      <c r="Q782" s="99">
        <f>IF((M783=""),"",STDEV(E784:M784))</f>
        <v>11.58404698041269</v>
      </c>
      <c r="R782" s="99">
        <f>IF((M783=""),"",(N782-O782)/(N782+O782)*100)</f>
        <v>3.6276522929499699</v>
      </c>
      <c r="S782" s="101" t="str">
        <f>IF(M783="","",IF(R782&lt;6.3,IF(P782&gt;490,IF(P782&lt;590,"Pass","Fail"),"Fail"),"Fail"))</f>
        <v>Pass</v>
      </c>
      <c r="T782" s="241" t="s">
        <v>129</v>
      </c>
      <c r="U782" s="263"/>
      <c r="V782" s="272"/>
      <c r="W782" s="138">
        <v>490</v>
      </c>
      <c r="X782" s="135">
        <v>590</v>
      </c>
      <c r="Y782" s="135">
        <v>430</v>
      </c>
      <c r="Z782" s="135">
        <v>590</v>
      </c>
      <c r="AA782" s="137">
        <v>6.3</v>
      </c>
      <c r="AB782" s="148">
        <v>6.3</v>
      </c>
    </row>
    <row r="783" spans="1:28" ht="15.75" customHeight="1">
      <c r="A783"/>
      <c r="B783" s="93"/>
      <c r="C783" s="162"/>
      <c r="D783" s="90" t="s">
        <v>100</v>
      </c>
      <c r="E783" s="13">
        <v>5359.47</v>
      </c>
      <c r="F783" s="13">
        <v>5240.53</v>
      </c>
      <c r="G783" s="13">
        <v>5282.32</v>
      </c>
      <c r="H783" s="13">
        <v>5278.06</v>
      </c>
      <c r="I783" s="13">
        <v>5438.73</v>
      </c>
      <c r="J783" s="13">
        <v>4933.79</v>
      </c>
      <c r="K783" s="13">
        <v>5219.59</v>
      </c>
      <c r="L783" s="13">
        <v>5220.1499999999996</v>
      </c>
      <c r="M783" s="13">
        <v>4971.55</v>
      </c>
      <c r="N783" s="99"/>
      <c r="O783" s="99"/>
      <c r="P783" s="99"/>
      <c r="Q783" s="99"/>
      <c r="R783" s="100"/>
      <c r="S783" s="101"/>
      <c r="T783" s="241"/>
      <c r="U783" s="234"/>
      <c r="V783" s="238"/>
      <c r="W783" s="138"/>
      <c r="X783" s="135"/>
      <c r="Y783" s="135"/>
      <c r="Z783" s="135"/>
      <c r="AA783" s="135"/>
      <c r="AB783" s="139"/>
    </row>
    <row r="784" spans="1:28" ht="25.5" customHeight="1">
      <c r="A784"/>
      <c r="B784" s="93"/>
      <c r="C784" s="162"/>
      <c r="D784" s="90" t="s">
        <v>120</v>
      </c>
      <c r="E784" s="29">
        <f t="shared" ref="E784:M784" si="254">IF(((E782="")*AND(E783="")),"",(E782-E783)*2)</f>
        <v>539.68000000000029</v>
      </c>
      <c r="F784" s="29">
        <f t="shared" si="254"/>
        <v>525.72000000000116</v>
      </c>
      <c r="G784" s="29">
        <f t="shared" si="254"/>
        <v>520.96000000000095</v>
      </c>
      <c r="H784" s="29">
        <f t="shared" si="254"/>
        <v>532.03999999999905</v>
      </c>
      <c r="I784" s="29">
        <f t="shared" si="254"/>
        <v>538.64000000000124</v>
      </c>
      <c r="J784" s="29">
        <f t="shared" si="254"/>
        <v>560.18000000000029</v>
      </c>
      <c r="K784" s="29">
        <f t="shared" si="254"/>
        <v>536.94000000000051</v>
      </c>
      <c r="L784" s="29">
        <f t="shared" si="254"/>
        <v>535.80000000000109</v>
      </c>
      <c r="M784" s="29">
        <f t="shared" si="254"/>
        <v>547.8799999999992</v>
      </c>
      <c r="N784" s="102"/>
      <c r="O784" s="102"/>
      <c r="P784" s="102"/>
      <c r="Q784" s="102"/>
      <c r="R784" s="103"/>
      <c r="S784" s="104"/>
      <c r="T784" s="282"/>
      <c r="U784" s="281"/>
      <c r="V784" s="285"/>
      <c r="W784" s="140"/>
      <c r="X784" s="141"/>
      <c r="Y784" s="141"/>
      <c r="Z784" s="141"/>
      <c r="AA784" s="141"/>
      <c r="AB784" s="142"/>
    </row>
    <row r="785" spans="1:28" ht="12.75" customHeight="1">
      <c r="A785" s="130">
        <v>43109</v>
      </c>
      <c r="B785" s="93" t="s">
        <v>18</v>
      </c>
      <c r="C785" s="162" t="s">
        <v>123</v>
      </c>
      <c r="D785" s="90" t="s">
        <v>99</v>
      </c>
      <c r="E785" s="13">
        <v>6843.63</v>
      </c>
      <c r="F785" s="13">
        <v>7031.83</v>
      </c>
      <c r="G785" s="13">
        <v>7082.93</v>
      </c>
      <c r="H785" s="13">
        <v>7021.54</v>
      </c>
      <c r="I785" s="13">
        <v>6817.27</v>
      </c>
      <c r="J785" s="13">
        <v>6846.01</v>
      </c>
      <c r="K785" s="13">
        <v>7033.34</v>
      </c>
      <c r="L785" s="13">
        <v>7028.41</v>
      </c>
      <c r="M785" s="13">
        <v>6838.82</v>
      </c>
      <c r="N785" s="94">
        <f>IF((M786=""),"",MAX(E787:M787))</f>
        <v>290.58000000000175</v>
      </c>
      <c r="O785" s="94">
        <f>IF(M786="","",MIN(E787:M787))</f>
        <v>235.90000000000146</v>
      </c>
      <c r="P785" s="94">
        <f>IF((M787=""),"",AVERAGE(E787:M787))</f>
        <v>261.63777777777818</v>
      </c>
      <c r="Q785" s="94">
        <f>IF((M786=""),"",STDEV(E787:M787))</f>
        <v>22.172659841446002</v>
      </c>
      <c r="R785" s="94">
        <f>IF((M786=""),"",(N785-O785)/(N785+O785)*100)</f>
        <v>10.385959580610841</v>
      </c>
      <c r="S785" s="96" t="str">
        <f>IF(M786="","",IF(R785&lt;15,IF(P785&gt;222,IF(P785&lt;340,"Pass","Fail"),"Fail"),"Fail"))</f>
        <v>Pass</v>
      </c>
      <c r="T785" s="237" t="s">
        <v>129</v>
      </c>
      <c r="U785" s="237"/>
      <c r="V785" s="301"/>
      <c r="W785" s="143">
        <v>222</v>
      </c>
      <c r="X785" s="136">
        <v>340</v>
      </c>
      <c r="Y785" s="136">
        <v>155</v>
      </c>
      <c r="Z785" s="136">
        <v>315</v>
      </c>
      <c r="AA785" s="148">
        <v>15</v>
      </c>
      <c r="AB785" s="154">
        <v>15</v>
      </c>
    </row>
    <row r="786" spans="1:28" ht="15.75" customHeight="1">
      <c r="A786"/>
      <c r="B786" s="93"/>
      <c r="C786" s="162"/>
      <c r="D786" s="90" t="s">
        <v>100</v>
      </c>
      <c r="E786" s="13">
        <v>6702.15</v>
      </c>
      <c r="F786" s="13">
        <v>6910.65</v>
      </c>
      <c r="G786" s="13">
        <v>6964.98</v>
      </c>
      <c r="H786" s="13">
        <v>6899.93</v>
      </c>
      <c r="I786" s="13">
        <v>6671.98</v>
      </c>
      <c r="J786" s="13">
        <v>6704.8</v>
      </c>
      <c r="K786" s="13">
        <v>6910.37</v>
      </c>
      <c r="L786" s="13">
        <v>6903.91</v>
      </c>
      <c r="M786" s="13">
        <v>6697.64</v>
      </c>
      <c r="N786" s="99"/>
      <c r="O786" s="99"/>
      <c r="P786" s="99"/>
      <c r="Q786" s="99"/>
      <c r="R786" s="100"/>
      <c r="S786" s="101"/>
      <c r="T786" s="241"/>
      <c r="U786" s="234"/>
      <c r="V786" s="238"/>
      <c r="W786" s="138"/>
      <c r="X786" s="135"/>
      <c r="Y786" s="135"/>
      <c r="Z786" s="135"/>
      <c r="AA786" s="135"/>
      <c r="AB786" s="139"/>
    </row>
    <row r="787" spans="1:28" s="180" customFormat="1" ht="26.25" customHeight="1" thickBot="1">
      <c r="A787"/>
      <c r="B787" s="105"/>
      <c r="C787" s="163"/>
      <c r="D787" s="106" t="s">
        <v>120</v>
      </c>
      <c r="E787" s="107">
        <f t="shared" ref="E787:M787" si="255">IF(((E785="")*AND(E786="")),"",(E785-E786)*2)</f>
        <v>282.96000000000095</v>
      </c>
      <c r="F787" s="107">
        <f t="shared" si="255"/>
        <v>242.36000000000058</v>
      </c>
      <c r="G787" s="107">
        <f t="shared" si="255"/>
        <v>235.90000000000146</v>
      </c>
      <c r="H787" s="107">
        <f t="shared" si="255"/>
        <v>243.21999999999935</v>
      </c>
      <c r="I787" s="107">
        <f t="shared" si="255"/>
        <v>290.58000000000175</v>
      </c>
      <c r="J787" s="107">
        <f t="shared" si="255"/>
        <v>282.42000000000007</v>
      </c>
      <c r="K787" s="107">
        <f t="shared" si="255"/>
        <v>245.94000000000051</v>
      </c>
      <c r="L787" s="107">
        <f t="shared" si="255"/>
        <v>249</v>
      </c>
      <c r="M787" s="107">
        <f t="shared" si="255"/>
        <v>282.35999999999876</v>
      </c>
      <c r="N787" s="108"/>
      <c r="O787" s="108"/>
      <c r="P787" s="108"/>
      <c r="Q787" s="108"/>
      <c r="R787" s="109"/>
      <c r="S787" s="110"/>
      <c r="T787" s="284"/>
      <c r="U787" s="283"/>
      <c r="V787" s="286"/>
      <c r="W787" s="155"/>
      <c r="X787" s="156"/>
      <c r="Y787" s="156"/>
      <c r="Z787" s="156"/>
      <c r="AA787" s="156"/>
      <c r="AB787" s="157"/>
    </row>
    <row r="788" spans="1:28" ht="12.75" customHeight="1">
      <c r="A788" s="122">
        <v>43112</v>
      </c>
      <c r="B788" s="121" t="s">
        <v>18</v>
      </c>
      <c r="C788" s="161" t="s">
        <v>119</v>
      </c>
      <c r="D788" s="91" t="s">
        <v>99</v>
      </c>
      <c r="E788" s="13">
        <v>2450.83</v>
      </c>
      <c r="F788" s="13">
        <v>2411.2800000000002</v>
      </c>
      <c r="G788" s="13">
        <v>2405.9899999999998</v>
      </c>
      <c r="H788" s="13">
        <v>2416.92</v>
      </c>
      <c r="I788" s="13">
        <v>2464.2800000000002</v>
      </c>
      <c r="J788" s="13">
        <v>2452.9899999999998</v>
      </c>
      <c r="K788" s="13">
        <v>2407.64</v>
      </c>
      <c r="L788" s="13">
        <v>2430.79</v>
      </c>
      <c r="M788" s="13">
        <v>2502.48</v>
      </c>
      <c r="N788" s="94">
        <f>IF((M789=""),"",MAX(E790:M790))</f>
        <v>754.63999999999942</v>
      </c>
      <c r="O788" s="94">
        <f>IF(M789="","",MIN(E790:M790))</f>
        <v>663.79999999999927</v>
      </c>
      <c r="P788" s="94">
        <f>IF((M790=""),"",AVERAGE(E790:M790))</f>
        <v>709.3066666666665</v>
      </c>
      <c r="Q788" s="94">
        <f>IF((M789=""),"",STDEV(E790:M790))</f>
        <v>36.488228238709652</v>
      </c>
      <c r="R788" s="95">
        <f>IF((M789=""),"",(N788-O788)/(N788+O788)*100)</f>
        <v>6.4042187191562725</v>
      </c>
      <c r="S788" s="96" t="str">
        <f>IF(M789="","",IF(R788&lt;10,IF(P788&gt;645,IF(P788&lt;790,"Pass","Fail"),"Fail"),"Fail"))</f>
        <v>Pass</v>
      </c>
      <c r="T788" s="237">
        <v>121</v>
      </c>
      <c r="U788" s="235"/>
      <c r="V788" s="300"/>
      <c r="W788" s="147">
        <v>645</v>
      </c>
      <c r="X788" s="88">
        <v>790</v>
      </c>
      <c r="Y788" s="88">
        <v>670</v>
      </c>
      <c r="Z788" s="88">
        <v>830</v>
      </c>
      <c r="AA788" s="88">
        <v>8.6999999999999993</v>
      </c>
      <c r="AB788" s="148">
        <v>10</v>
      </c>
    </row>
    <row r="789" spans="1:28" ht="15.75" customHeight="1">
      <c r="A789"/>
      <c r="B789" s="93"/>
      <c r="C789" s="162"/>
      <c r="D789" s="90" t="s">
        <v>100</v>
      </c>
      <c r="E789" s="13">
        <v>2073.5100000000002</v>
      </c>
      <c r="F789" s="13">
        <v>2066.2199999999998</v>
      </c>
      <c r="G789" s="13">
        <v>2074.09</v>
      </c>
      <c r="H789" s="13">
        <v>2083.48</v>
      </c>
      <c r="I789" s="13">
        <v>2097.59</v>
      </c>
      <c r="J789" s="13">
        <v>2080.16</v>
      </c>
      <c r="K789" s="13">
        <v>2064.0700000000002</v>
      </c>
      <c r="L789" s="13">
        <v>2084.7800000000002</v>
      </c>
      <c r="M789" s="13">
        <v>2127.42</v>
      </c>
      <c r="N789" s="99"/>
      <c r="O789" s="99"/>
      <c r="P789" s="99"/>
      <c r="Q789" s="99"/>
      <c r="R789" s="100"/>
      <c r="S789" s="101"/>
      <c r="T789" s="241"/>
      <c r="U789" s="234"/>
      <c r="V789" s="238"/>
      <c r="W789" s="138"/>
      <c r="X789" s="135"/>
      <c r="Y789" s="135"/>
      <c r="Z789" s="135"/>
      <c r="AA789" s="135"/>
      <c r="AB789" s="139"/>
    </row>
    <row r="790" spans="1:28" ht="25.5" customHeight="1">
      <c r="A790"/>
      <c r="B790" s="93"/>
      <c r="C790" s="162"/>
      <c r="D790" s="90" t="s">
        <v>120</v>
      </c>
      <c r="E790" s="29">
        <f t="shared" ref="E790:M790" si="256">IF(((E788="")*AND(E789="")),"",(E788-E789)*2)</f>
        <v>754.63999999999942</v>
      </c>
      <c r="F790" s="29">
        <f t="shared" si="256"/>
        <v>690.1200000000008</v>
      </c>
      <c r="G790" s="29">
        <f t="shared" si="256"/>
        <v>663.79999999999927</v>
      </c>
      <c r="H790" s="29">
        <f t="shared" si="256"/>
        <v>666.88000000000011</v>
      </c>
      <c r="I790" s="29">
        <f t="shared" si="256"/>
        <v>733.38000000000011</v>
      </c>
      <c r="J790" s="29">
        <f t="shared" si="256"/>
        <v>745.65999999999985</v>
      </c>
      <c r="K790" s="29">
        <f t="shared" si="256"/>
        <v>687.13999999999942</v>
      </c>
      <c r="L790" s="29">
        <f t="shared" si="256"/>
        <v>692.01999999999953</v>
      </c>
      <c r="M790" s="29">
        <f t="shared" si="256"/>
        <v>750.11999999999989</v>
      </c>
      <c r="N790" s="102"/>
      <c r="O790" s="102"/>
      <c r="P790" s="102"/>
      <c r="Q790" s="102"/>
      <c r="R790" s="103"/>
      <c r="S790" s="104"/>
      <c r="T790" s="282"/>
      <c r="U790" s="281"/>
      <c r="V790" s="285"/>
      <c r="W790" s="140"/>
      <c r="X790" s="141"/>
      <c r="Y790" s="141"/>
      <c r="Z790" s="141"/>
      <c r="AA790" s="141"/>
      <c r="AB790" s="142"/>
    </row>
    <row r="791" spans="1:28">
      <c r="A791" s="122">
        <v>43112</v>
      </c>
      <c r="B791" s="93" t="s">
        <v>18</v>
      </c>
      <c r="C791" s="162" t="s">
        <v>121</v>
      </c>
      <c r="D791" s="90" t="s">
        <v>99</v>
      </c>
      <c r="E791" s="13">
        <v>2306.1799999999998</v>
      </c>
      <c r="F791" s="13">
        <v>2315.36</v>
      </c>
      <c r="G791" s="13">
        <v>2323.17</v>
      </c>
      <c r="H791" s="13">
        <v>2324.81</v>
      </c>
      <c r="I791" s="13">
        <v>2320.42</v>
      </c>
      <c r="J791" s="13">
        <v>2302.91</v>
      </c>
      <c r="K791" s="13">
        <v>2308.46</v>
      </c>
      <c r="L791" s="13">
        <v>2341.02</v>
      </c>
      <c r="M791" s="13">
        <v>2353.14</v>
      </c>
      <c r="N791" s="94">
        <f>IF((M792=""),"",MAX(E793:M793))</f>
        <v>1045.3200000000002</v>
      </c>
      <c r="O791" s="94">
        <f>IF(M792="","",MIN(E793:M793))</f>
        <v>812.12000000000035</v>
      </c>
      <c r="P791" s="94">
        <f>IF((M793=""),"",AVERAGE(E793:M793))</f>
        <v>925.43333333333351</v>
      </c>
      <c r="Q791" s="94">
        <f>IF((M792=""),"",STDEV(E793:M793))</f>
        <v>91.975239602838997</v>
      </c>
      <c r="R791" s="94">
        <f>IF((M792=""),"",(N791-O791)/(N791+O791)*100)</f>
        <v>12.554914290636562</v>
      </c>
      <c r="S791" s="96" t="str">
        <f>IF(M792="","",IF(R791&lt;15,IF(P791&gt;850,IF(P791&lt;970,"Pass","Fail"),"Fail"),"Fail"))</f>
        <v>Pass</v>
      </c>
      <c r="T791" s="237">
        <v>121</v>
      </c>
      <c r="U791" s="254"/>
      <c r="V791" s="295"/>
      <c r="W791" s="153">
        <v>850</v>
      </c>
      <c r="X791" s="153">
        <v>970</v>
      </c>
      <c r="Y791" s="153">
        <v>710</v>
      </c>
      <c r="Z791" s="153">
        <v>910</v>
      </c>
      <c r="AA791" s="153">
        <v>14.5</v>
      </c>
      <c r="AB791" s="154">
        <v>17</v>
      </c>
    </row>
    <row r="792" spans="1:28" ht="15.75" customHeight="1">
      <c r="A792"/>
      <c r="B792" s="93"/>
      <c r="C792" s="162"/>
      <c r="D792" s="90" t="s">
        <v>100</v>
      </c>
      <c r="E792" s="13">
        <v>1811.29</v>
      </c>
      <c r="F792" s="13">
        <v>1888.56</v>
      </c>
      <c r="G792" s="13">
        <v>1917.11</v>
      </c>
      <c r="H792" s="13">
        <v>1892.33</v>
      </c>
      <c r="I792" s="13">
        <v>1797.76</v>
      </c>
      <c r="J792" s="13">
        <v>1802.32</v>
      </c>
      <c r="K792" s="13">
        <v>1880.1</v>
      </c>
      <c r="L792" s="13">
        <v>1908.83</v>
      </c>
      <c r="M792" s="13">
        <v>1832.72</v>
      </c>
      <c r="N792" s="99"/>
      <c r="O792" s="99"/>
      <c r="P792" s="99"/>
      <c r="Q792" s="99"/>
      <c r="R792" s="100"/>
      <c r="S792" s="101"/>
      <c r="T792" s="241"/>
      <c r="U792" s="234"/>
      <c r="V792" s="238"/>
      <c r="W792" s="138"/>
      <c r="X792" s="135"/>
      <c r="Y792" s="135"/>
      <c r="Z792" s="135"/>
      <c r="AA792" s="135"/>
      <c r="AB792" s="139"/>
    </row>
    <row r="793" spans="1:28" s="179" customFormat="1" ht="25.5" customHeight="1">
      <c r="A793"/>
      <c r="B793" s="93"/>
      <c r="C793" s="162"/>
      <c r="D793" s="30" t="s">
        <v>120</v>
      </c>
      <c r="E793" s="29">
        <f t="shared" ref="E793:M793" si="257">IF(((E791="")*AND(E792="")),"",(E791-E792)*2)</f>
        <v>989.77999999999975</v>
      </c>
      <c r="F793" s="29">
        <f t="shared" si="257"/>
        <v>853.60000000000036</v>
      </c>
      <c r="G793" s="29">
        <f t="shared" si="257"/>
        <v>812.12000000000035</v>
      </c>
      <c r="H793" s="29">
        <f t="shared" si="257"/>
        <v>864.96</v>
      </c>
      <c r="I793" s="29">
        <f t="shared" si="257"/>
        <v>1045.3200000000002</v>
      </c>
      <c r="J793" s="29">
        <f t="shared" si="257"/>
        <v>1001.1799999999998</v>
      </c>
      <c r="K793" s="29">
        <f t="shared" si="257"/>
        <v>856.72000000000025</v>
      </c>
      <c r="L793" s="29">
        <f t="shared" si="257"/>
        <v>864.38000000000011</v>
      </c>
      <c r="M793" s="29">
        <f t="shared" si="257"/>
        <v>1040.8399999999997</v>
      </c>
      <c r="N793" s="102"/>
      <c r="O793" s="102"/>
      <c r="P793" s="102"/>
      <c r="Q793" s="102"/>
      <c r="R793" s="103"/>
      <c r="S793" s="104"/>
      <c r="T793" s="282"/>
      <c r="U793" s="281"/>
      <c r="V793" s="285"/>
      <c r="W793" s="140"/>
      <c r="X793" s="141"/>
      <c r="Y793" s="141"/>
      <c r="Z793" s="141"/>
      <c r="AA793" s="141"/>
      <c r="AB793" s="142"/>
    </row>
    <row r="794" spans="1:28" ht="12.75" customHeight="1">
      <c r="A794" s="130">
        <v>43112</v>
      </c>
      <c r="B794" s="121" t="s">
        <v>18</v>
      </c>
      <c r="C794" s="161" t="s">
        <v>122</v>
      </c>
      <c r="D794" s="91" t="s">
        <v>99</v>
      </c>
      <c r="E794" s="13">
        <v>6704.64</v>
      </c>
      <c r="F794" s="13">
        <v>6911.1</v>
      </c>
      <c r="G794" s="13">
        <v>6966.03</v>
      </c>
      <c r="H794" s="13">
        <v>6900.26</v>
      </c>
      <c r="I794" s="13">
        <v>6675.78</v>
      </c>
      <c r="J794" s="13">
        <v>6704.14</v>
      </c>
      <c r="K794" s="13">
        <v>6913.34</v>
      </c>
      <c r="L794" s="13">
        <v>6907.67</v>
      </c>
      <c r="M794" s="13">
        <v>6698.88</v>
      </c>
      <c r="N794" s="99">
        <f>IF((M795=""),"",MAX(E796:M796))</f>
        <v>513.5</v>
      </c>
      <c r="O794" s="99">
        <f>IF(M795="","",MIN(E796:M796))</f>
        <v>480.01999999999862</v>
      </c>
      <c r="P794" s="99">
        <f>IF((M796=""),"",AVERAGE(E796:M796))</f>
        <v>497.12888888888887</v>
      </c>
      <c r="Q794" s="99">
        <f>IF((M795=""),"",STDEV(E796:M796))</f>
        <v>9.8436025473938766</v>
      </c>
      <c r="R794" s="99">
        <f>IF((M795=""),"",(N794-O794)/(N794+O794)*100)</f>
        <v>3.369836540784426</v>
      </c>
      <c r="S794" s="101" t="str">
        <f>IF(M795="","",IF(R794&lt;6.3,IF(P794&gt;490,IF(P794&lt;590,"Pass","Fail"),"Fail"),"Fail"))</f>
        <v>Pass</v>
      </c>
      <c r="T794" s="241">
        <v>121</v>
      </c>
      <c r="U794" s="263"/>
      <c r="V794" s="272"/>
      <c r="W794" s="138">
        <v>490</v>
      </c>
      <c r="X794" s="135">
        <v>590</v>
      </c>
      <c r="Y794" s="135">
        <v>430</v>
      </c>
      <c r="Z794" s="135">
        <v>590</v>
      </c>
      <c r="AA794" s="137">
        <v>6.3</v>
      </c>
      <c r="AB794" s="148">
        <v>6.3</v>
      </c>
    </row>
    <row r="795" spans="1:28" ht="15.75" customHeight="1">
      <c r="A795"/>
      <c r="B795" s="93"/>
      <c r="C795" s="162"/>
      <c r="D795" s="90" t="s">
        <v>100</v>
      </c>
      <c r="E795" s="13">
        <v>6447.89</v>
      </c>
      <c r="F795" s="13">
        <v>6663.64</v>
      </c>
      <c r="G795" s="13">
        <v>6726.02</v>
      </c>
      <c r="H795" s="13">
        <v>6653.98</v>
      </c>
      <c r="I795" s="13">
        <v>6427.1</v>
      </c>
      <c r="J795" s="13">
        <v>6449.57</v>
      </c>
      <c r="K795" s="13">
        <v>6664.84</v>
      </c>
      <c r="L795" s="13">
        <v>6662.31</v>
      </c>
      <c r="M795" s="13">
        <v>6449.41</v>
      </c>
      <c r="N795" s="99"/>
      <c r="O795" s="99"/>
      <c r="P795" s="99"/>
      <c r="Q795" s="99"/>
      <c r="R795" s="100"/>
      <c r="S795" s="101"/>
      <c r="T795" s="241"/>
      <c r="U795" s="234"/>
      <c r="V795" s="238"/>
      <c r="W795" s="138"/>
      <c r="X795" s="135"/>
      <c r="Y795" s="135"/>
      <c r="Z795" s="135"/>
      <c r="AA795" s="135"/>
      <c r="AB795" s="139"/>
    </row>
    <row r="796" spans="1:28" ht="25.5" customHeight="1">
      <c r="A796"/>
      <c r="B796" s="93"/>
      <c r="C796" s="162"/>
      <c r="D796" s="90" t="s">
        <v>120</v>
      </c>
      <c r="E796" s="29">
        <f t="shared" ref="E796:M796" si="258">IF(((E794="")*AND(E795="")),"",(E794-E795)*2)</f>
        <v>513.5</v>
      </c>
      <c r="F796" s="29">
        <f t="shared" si="258"/>
        <v>494.92000000000007</v>
      </c>
      <c r="G796" s="29">
        <f t="shared" si="258"/>
        <v>480.01999999999862</v>
      </c>
      <c r="H796" s="29">
        <f t="shared" si="258"/>
        <v>492.56000000000131</v>
      </c>
      <c r="I796" s="29">
        <f t="shared" si="258"/>
        <v>497.35999999999876</v>
      </c>
      <c r="J796" s="29">
        <f t="shared" si="258"/>
        <v>509.14000000000124</v>
      </c>
      <c r="K796" s="29">
        <f t="shared" si="258"/>
        <v>497</v>
      </c>
      <c r="L796" s="29">
        <f t="shared" si="258"/>
        <v>490.71999999999935</v>
      </c>
      <c r="M796" s="29">
        <f t="shared" si="258"/>
        <v>498.94000000000051</v>
      </c>
      <c r="N796" s="102"/>
      <c r="O796" s="102"/>
      <c r="P796" s="102"/>
      <c r="Q796" s="102"/>
      <c r="R796" s="103"/>
      <c r="S796" s="104"/>
      <c r="T796" s="282"/>
      <c r="U796" s="281"/>
      <c r="V796" s="285"/>
      <c r="W796" s="140"/>
      <c r="X796" s="141"/>
      <c r="Y796" s="141"/>
      <c r="Z796" s="141"/>
      <c r="AA796" s="141"/>
      <c r="AB796" s="142"/>
    </row>
    <row r="797" spans="1:28" ht="12.75" customHeight="1">
      <c r="A797" s="122">
        <v>43112</v>
      </c>
      <c r="B797" s="93" t="s">
        <v>18</v>
      </c>
      <c r="C797" s="162" t="s">
        <v>123</v>
      </c>
      <c r="D797" s="90" t="s">
        <v>99</v>
      </c>
      <c r="E797" s="13">
        <v>5363.99</v>
      </c>
      <c r="F797" s="13">
        <v>5242.92</v>
      </c>
      <c r="G797" s="13">
        <v>5289.07</v>
      </c>
      <c r="H797" s="13">
        <v>5285.74</v>
      </c>
      <c r="I797" s="13">
        <v>5442.29</v>
      </c>
      <c r="J797" s="13">
        <v>4938.8999999999996</v>
      </c>
      <c r="K797" s="13">
        <v>5226.09</v>
      </c>
      <c r="L797" s="13">
        <v>5224.63</v>
      </c>
      <c r="M797" s="13">
        <v>4971.3999999999996</v>
      </c>
      <c r="N797" s="94">
        <f>IF((M798=""),"",MAX(E799:M799))</f>
        <v>331.55999999999949</v>
      </c>
      <c r="O797" s="94">
        <f>IF(M798="","",MIN(E799:M799))</f>
        <v>271.97999999999956</v>
      </c>
      <c r="P797" s="94">
        <f>IF((M799=""),"",AVERAGE(E799:M799))</f>
        <v>298.42222222222176</v>
      </c>
      <c r="Q797" s="94">
        <f>IF((M798=""),"",STDEV(E799:M799))</f>
        <v>19.471074558032285</v>
      </c>
      <c r="R797" s="94">
        <f>IF((M798=""),"",(N797-O797)/(N797+O797)*100)</f>
        <v>9.8717566358484969</v>
      </c>
      <c r="S797" s="96" t="str">
        <f>IF(M798="","",IF(R797&lt;15,IF(P797&gt;222,IF(P797&lt;340,"Pass","Fail"),"Fail"),"Fail"))</f>
        <v>Pass</v>
      </c>
      <c r="T797" s="237">
        <v>121</v>
      </c>
      <c r="U797" s="237"/>
      <c r="V797" s="301"/>
      <c r="W797" s="143">
        <v>222</v>
      </c>
      <c r="X797" s="136">
        <v>340</v>
      </c>
      <c r="Y797" s="136">
        <v>155</v>
      </c>
      <c r="Z797" s="136">
        <v>315</v>
      </c>
      <c r="AA797" s="148">
        <v>15</v>
      </c>
      <c r="AB797" s="154">
        <v>15</v>
      </c>
    </row>
    <row r="798" spans="1:28" ht="15.75" customHeight="1">
      <c r="A798"/>
      <c r="B798" s="93"/>
      <c r="C798" s="162"/>
      <c r="D798" s="90" t="s">
        <v>100</v>
      </c>
      <c r="E798" s="13">
        <v>5212.01</v>
      </c>
      <c r="F798" s="13">
        <v>5101.76</v>
      </c>
      <c r="G798" s="13">
        <v>5153.08</v>
      </c>
      <c r="H798" s="13">
        <v>5139.88</v>
      </c>
      <c r="I798" s="13">
        <v>5285.51</v>
      </c>
      <c r="J798" s="13">
        <v>4780.32</v>
      </c>
      <c r="K798" s="13">
        <v>5085.18</v>
      </c>
      <c r="L798" s="13">
        <v>5078.7700000000004</v>
      </c>
      <c r="M798" s="13">
        <v>4805.62</v>
      </c>
      <c r="N798" s="99"/>
      <c r="O798" s="99"/>
      <c r="P798" s="99"/>
      <c r="Q798" s="99"/>
      <c r="R798" s="100"/>
      <c r="S798" s="101"/>
      <c r="T798" s="241"/>
      <c r="U798" s="234"/>
      <c r="V798" s="238"/>
      <c r="W798" s="138"/>
      <c r="X798" s="135"/>
      <c r="Y798" s="135"/>
      <c r="Z798" s="135"/>
      <c r="AA798" s="135"/>
      <c r="AB798" s="139"/>
    </row>
    <row r="799" spans="1:28" s="180" customFormat="1" ht="26.25" customHeight="1" thickBot="1">
      <c r="A799"/>
      <c r="B799" s="105"/>
      <c r="C799" s="163"/>
      <c r="D799" s="106" t="s">
        <v>120</v>
      </c>
      <c r="E799" s="107">
        <f t="shared" ref="E799:M799" si="259">IF(((E797="")*AND(E798="")),"",(E797-E798)*2)</f>
        <v>303.95999999999913</v>
      </c>
      <c r="F799" s="107">
        <f t="shared" si="259"/>
        <v>282.31999999999971</v>
      </c>
      <c r="G799" s="107">
        <f t="shared" si="259"/>
        <v>271.97999999999956</v>
      </c>
      <c r="H799" s="107">
        <f t="shared" si="259"/>
        <v>291.71999999999935</v>
      </c>
      <c r="I799" s="107">
        <f t="shared" si="259"/>
        <v>313.55999999999949</v>
      </c>
      <c r="J799" s="107">
        <f t="shared" si="259"/>
        <v>317.15999999999985</v>
      </c>
      <c r="K799" s="107">
        <f t="shared" si="259"/>
        <v>281.81999999999971</v>
      </c>
      <c r="L799" s="107">
        <f t="shared" si="259"/>
        <v>291.71999999999935</v>
      </c>
      <c r="M799" s="107">
        <f t="shared" si="259"/>
        <v>331.55999999999949</v>
      </c>
      <c r="N799" s="108"/>
      <c r="O799" s="108"/>
      <c r="P799" s="108"/>
      <c r="Q799" s="108"/>
      <c r="R799" s="109"/>
      <c r="S799" s="110"/>
      <c r="T799" s="284"/>
      <c r="U799" s="283"/>
      <c r="V799" s="286"/>
      <c r="W799" s="155"/>
      <c r="X799" s="156"/>
      <c r="Y799" s="156"/>
      <c r="Z799" s="156"/>
      <c r="AA799" s="156"/>
      <c r="AB799" s="157"/>
    </row>
    <row r="800" spans="1:28" ht="12.75" customHeight="1">
      <c r="A800" s="122">
        <v>43117</v>
      </c>
      <c r="B800" s="121" t="s">
        <v>18</v>
      </c>
      <c r="C800" s="161" t="s">
        <v>119</v>
      </c>
      <c r="D800" s="91" t="s">
        <v>99</v>
      </c>
      <c r="E800" s="13">
        <v>2820.63</v>
      </c>
      <c r="F800" s="13">
        <v>2754.52</v>
      </c>
      <c r="G800" s="13">
        <v>2738.29</v>
      </c>
      <c r="H800" s="13">
        <v>2761.37</v>
      </c>
      <c r="I800" s="13">
        <v>2832.64</v>
      </c>
      <c r="J800" s="13">
        <v>2823.12</v>
      </c>
      <c r="K800" s="13">
        <v>2749.86</v>
      </c>
      <c r="L800" s="13">
        <v>2776.9</v>
      </c>
      <c r="M800" s="13">
        <v>2874.12</v>
      </c>
      <c r="N800" s="94">
        <f>IF((M801=""),"",MAX(E802:M802))</f>
        <v>733.81999999999971</v>
      </c>
      <c r="O800" s="94">
        <f>IF(M801="","",MIN(E802:M802))</f>
        <v>643.9399999999996</v>
      </c>
      <c r="P800" s="94">
        <f>IF((M802=""),"",AVERAGE(E802:M802))</f>
        <v>692.7688888888888</v>
      </c>
      <c r="Q800" s="94">
        <f>IF((M801=""),"",STDEV(E802:M802))</f>
        <v>34.722399270660468</v>
      </c>
      <c r="R800" s="95">
        <f>IF((M801=""),"",(N800-O800)/(N800+O800)*100)</f>
        <v>6.5236325630008238</v>
      </c>
      <c r="S800" s="96" t="str">
        <f>IF(M801="","",IF(R800&lt;10,IF(P800&gt;645,IF(P800&lt;790,"Pass","Fail"),"Fail"),"Fail"))</f>
        <v>Pass</v>
      </c>
      <c r="T800" s="237">
        <v>1428</v>
      </c>
      <c r="U800" s="235"/>
      <c r="V800" s="300"/>
      <c r="W800" s="147">
        <v>645</v>
      </c>
      <c r="X800" s="88">
        <v>790</v>
      </c>
      <c r="Y800" s="88">
        <v>670</v>
      </c>
      <c r="Z800" s="88">
        <v>830</v>
      </c>
      <c r="AA800" s="88">
        <v>8.6999999999999993</v>
      </c>
      <c r="AB800" s="148">
        <v>10</v>
      </c>
    </row>
    <row r="801" spans="1:28" ht="15.75" customHeight="1">
      <c r="A801"/>
      <c r="B801" s="93"/>
      <c r="C801" s="162"/>
      <c r="D801" s="90" t="s">
        <v>100</v>
      </c>
      <c r="E801" s="13">
        <v>2458.14</v>
      </c>
      <c r="F801" s="13">
        <v>2421.4499999999998</v>
      </c>
      <c r="G801" s="13">
        <v>2416.3200000000002</v>
      </c>
      <c r="H801" s="13">
        <v>2425.39</v>
      </c>
      <c r="I801" s="13">
        <v>2468.0300000000002</v>
      </c>
      <c r="J801" s="13">
        <v>2460.84</v>
      </c>
      <c r="K801" s="13">
        <v>2416.83</v>
      </c>
      <c r="L801" s="13">
        <v>2439.7800000000002</v>
      </c>
      <c r="M801" s="13">
        <v>2507.21</v>
      </c>
      <c r="N801" s="99"/>
      <c r="O801" s="99"/>
      <c r="P801" s="99"/>
      <c r="Q801" s="99"/>
      <c r="R801" s="100"/>
      <c r="S801" s="101"/>
      <c r="T801" s="241"/>
      <c r="U801" s="234"/>
      <c r="V801" s="238"/>
      <c r="W801" s="138"/>
      <c r="X801" s="135"/>
      <c r="Y801" s="135"/>
      <c r="Z801" s="135"/>
      <c r="AA801" s="135"/>
      <c r="AB801" s="139"/>
    </row>
    <row r="802" spans="1:28" ht="25.5" customHeight="1">
      <c r="A802"/>
      <c r="B802" s="93"/>
      <c r="C802" s="162"/>
      <c r="D802" s="90" t="s">
        <v>120</v>
      </c>
      <c r="E802" s="29">
        <f t="shared" ref="E802:M802" si="260">IF(((E800="")*AND(E801="")),"",(E800-E801)*2)</f>
        <v>724.98000000000047</v>
      </c>
      <c r="F802" s="29">
        <f t="shared" si="260"/>
        <v>666.14000000000033</v>
      </c>
      <c r="G802" s="29">
        <f t="shared" si="260"/>
        <v>643.9399999999996</v>
      </c>
      <c r="H802" s="29">
        <f t="shared" si="260"/>
        <v>671.96</v>
      </c>
      <c r="I802" s="29">
        <f t="shared" si="260"/>
        <v>729.21999999999935</v>
      </c>
      <c r="J802" s="29">
        <f t="shared" si="260"/>
        <v>724.55999999999949</v>
      </c>
      <c r="K802" s="29">
        <f t="shared" si="260"/>
        <v>666.0600000000004</v>
      </c>
      <c r="L802" s="29">
        <f t="shared" si="260"/>
        <v>674.23999999999978</v>
      </c>
      <c r="M802" s="29">
        <f t="shared" si="260"/>
        <v>733.81999999999971</v>
      </c>
      <c r="N802" s="102"/>
      <c r="O802" s="102"/>
      <c r="P802" s="102"/>
      <c r="Q802" s="102"/>
      <c r="R802" s="103"/>
      <c r="S802" s="104"/>
      <c r="T802" s="282"/>
      <c r="U802" s="281"/>
      <c r="V802" s="285"/>
      <c r="W802" s="140"/>
      <c r="X802" s="141"/>
      <c r="Y802" s="141"/>
      <c r="Z802" s="141"/>
      <c r="AA802" s="141"/>
      <c r="AB802" s="142"/>
    </row>
    <row r="803" spans="1:28">
      <c r="A803" s="122">
        <v>43117</v>
      </c>
      <c r="B803" s="93" t="s">
        <v>18</v>
      </c>
      <c r="C803" s="162" t="s">
        <v>121</v>
      </c>
      <c r="D803" s="90" t="s">
        <v>99</v>
      </c>
      <c r="E803" s="13">
        <v>2812.78</v>
      </c>
      <c r="F803" s="13">
        <v>2752.78</v>
      </c>
      <c r="G803" s="13">
        <v>2739.89</v>
      </c>
      <c r="H803" s="13">
        <v>2769.27</v>
      </c>
      <c r="I803" s="13">
        <v>2854.91</v>
      </c>
      <c r="J803" s="13">
        <v>2805.97</v>
      </c>
      <c r="K803" s="13">
        <v>2749.73</v>
      </c>
      <c r="L803" s="13">
        <v>2776.05</v>
      </c>
      <c r="M803" s="13">
        <v>2871.77</v>
      </c>
      <c r="N803" s="94">
        <f>IF((M804=""),"",MAX(E805:M805))</f>
        <v>744.10000000000036</v>
      </c>
      <c r="O803" s="94">
        <f>IF(M804="","",MIN(E805:M805))</f>
        <v>652.31999999999971</v>
      </c>
      <c r="P803" s="94">
        <f>IF((M805=""),"",AVERAGE(E805:M805))</f>
        <v>701.65111111111116</v>
      </c>
      <c r="Q803" s="94">
        <f>IF((M804=""),"",STDEV(E805:M805))</f>
        <v>35.071723811513586</v>
      </c>
      <c r="R803" s="94">
        <f>IF((M804=""),"",(N803-O803)/(N803+O803)*100)</f>
        <v>6.5725211612552572</v>
      </c>
      <c r="S803" s="96" t="str">
        <f>IF(M804="","",IF(R803&lt;15,IF(P803&gt;850,IF(P803&lt;970,"Pass","Fail"),"Fail"),"Fail"))</f>
        <v>Fail</v>
      </c>
      <c r="T803" s="237">
        <v>1428</v>
      </c>
      <c r="U803" s="254"/>
      <c r="V803" s="295"/>
      <c r="W803" s="153">
        <v>850</v>
      </c>
      <c r="X803" s="153">
        <v>970</v>
      </c>
      <c r="Y803" s="153">
        <v>710</v>
      </c>
      <c r="Z803" s="153">
        <v>910</v>
      </c>
      <c r="AA803" s="153">
        <v>14.5</v>
      </c>
      <c r="AB803" s="154">
        <v>17</v>
      </c>
    </row>
    <row r="804" spans="1:28" ht="15.75" customHeight="1">
      <c r="A804"/>
      <c r="B804" s="93"/>
      <c r="C804" s="162"/>
      <c r="D804" s="90" t="s">
        <v>100</v>
      </c>
      <c r="E804" s="13">
        <v>2443.14</v>
      </c>
      <c r="F804" s="13">
        <v>2414.4</v>
      </c>
      <c r="G804" s="13">
        <v>2413.73</v>
      </c>
      <c r="H804" s="13">
        <v>2429.25</v>
      </c>
      <c r="I804" s="13">
        <v>2487.25</v>
      </c>
      <c r="J804" s="13">
        <v>2440.84</v>
      </c>
      <c r="K804" s="13">
        <v>2413.4499999999998</v>
      </c>
      <c r="L804" s="13">
        <v>2433.94</v>
      </c>
      <c r="M804" s="13">
        <v>2499.7199999999998</v>
      </c>
      <c r="N804" s="99"/>
      <c r="O804" s="99"/>
      <c r="P804" s="99"/>
      <c r="Q804" s="99"/>
      <c r="R804" s="100"/>
      <c r="S804" s="101"/>
      <c r="T804" s="241"/>
      <c r="U804" s="234"/>
      <c r="V804" s="238"/>
      <c r="W804" s="138"/>
      <c r="X804" s="135"/>
      <c r="Y804" s="135"/>
      <c r="Z804" s="135"/>
      <c r="AA804" s="135"/>
      <c r="AB804" s="139"/>
    </row>
    <row r="805" spans="1:28" s="179" customFormat="1" ht="25.5" customHeight="1">
      <c r="A805"/>
      <c r="B805" s="93"/>
      <c r="C805" s="162"/>
      <c r="D805" s="30" t="s">
        <v>120</v>
      </c>
      <c r="E805" s="29">
        <f t="shared" ref="E805:M805" si="261">IF(((E803="")*AND(E804="")),"",(E803-E804)*2)</f>
        <v>739.28000000000065</v>
      </c>
      <c r="F805" s="29">
        <f t="shared" si="261"/>
        <v>676.76000000000022</v>
      </c>
      <c r="G805" s="29">
        <f t="shared" si="261"/>
        <v>652.31999999999971</v>
      </c>
      <c r="H805" s="29">
        <f t="shared" si="261"/>
        <v>680.04</v>
      </c>
      <c r="I805" s="29">
        <f t="shared" si="261"/>
        <v>735.31999999999971</v>
      </c>
      <c r="J805" s="29">
        <f t="shared" si="261"/>
        <v>730.25999999999931</v>
      </c>
      <c r="K805" s="29">
        <f t="shared" si="261"/>
        <v>672.5600000000004</v>
      </c>
      <c r="L805" s="29">
        <f t="shared" si="261"/>
        <v>684.22000000000025</v>
      </c>
      <c r="M805" s="29">
        <f t="shared" si="261"/>
        <v>744.10000000000036</v>
      </c>
      <c r="N805" s="102"/>
      <c r="O805" s="102"/>
      <c r="P805" s="102"/>
      <c r="Q805" s="102"/>
      <c r="R805" s="103"/>
      <c r="S805" s="104"/>
      <c r="T805" s="282"/>
      <c r="U805" s="281"/>
      <c r="V805" s="285"/>
      <c r="W805" s="140"/>
      <c r="X805" s="141"/>
      <c r="Y805" s="141"/>
      <c r="Z805" s="141"/>
      <c r="AA805" s="141"/>
      <c r="AB805" s="142"/>
    </row>
    <row r="806" spans="1:28" ht="12.75" customHeight="1">
      <c r="A806" s="130">
        <v>43117</v>
      </c>
      <c r="B806" s="121" t="s">
        <v>18</v>
      </c>
      <c r="C806" s="161" t="s">
        <v>122</v>
      </c>
      <c r="D806" s="91" t="s">
        <v>99</v>
      </c>
      <c r="E806" s="13">
        <v>6448.59</v>
      </c>
      <c r="F806" s="13">
        <v>6665.15</v>
      </c>
      <c r="G806" s="13">
        <v>6727.29</v>
      </c>
      <c r="H806" s="13">
        <v>6654.87</v>
      </c>
      <c r="I806" s="13">
        <v>6424.23</v>
      </c>
      <c r="J806" s="13">
        <v>6450.78</v>
      </c>
      <c r="K806" s="13">
        <v>6662.99</v>
      </c>
      <c r="L806" s="13">
        <v>6662.56</v>
      </c>
      <c r="M806" s="13">
        <v>6451.87</v>
      </c>
      <c r="N806" s="99">
        <f>IF((M807=""),"",MAX(E808:M808))</f>
        <v>285.31999999999971</v>
      </c>
      <c r="O806" s="99">
        <f>IF(M807="","",MIN(E808:M808))</f>
        <v>232.03999999999905</v>
      </c>
      <c r="P806" s="99">
        <f>IF((M808=""),"",AVERAGE(E808:M808))</f>
        <v>260.95111111111106</v>
      </c>
      <c r="Q806" s="99">
        <f>IF((M807=""),"",STDEV(E808:M808))</f>
        <v>20.962783954215364</v>
      </c>
      <c r="R806" s="99">
        <f>IF((M807=""),"",(N806-O806)/(N806+O806)*100)</f>
        <v>10.298438224833923</v>
      </c>
      <c r="S806" s="101" t="str">
        <f>IF(M807="","",IF(R806&lt;6.3,IF(P806&gt;490,IF(P806&lt;590,"Pass","Fail"),"Fail"),"Fail"))</f>
        <v>Fail</v>
      </c>
      <c r="T806" s="241">
        <v>1428</v>
      </c>
      <c r="U806" s="263"/>
      <c r="V806" s="272"/>
      <c r="W806" s="138">
        <v>490</v>
      </c>
      <c r="X806" s="135">
        <v>590</v>
      </c>
      <c r="Y806" s="135">
        <v>430</v>
      </c>
      <c r="Z806" s="135">
        <v>590</v>
      </c>
      <c r="AA806" s="137">
        <v>6.3</v>
      </c>
      <c r="AB806" s="148">
        <v>6.3</v>
      </c>
    </row>
    <row r="807" spans="1:28" ht="15.75" customHeight="1">
      <c r="A807"/>
      <c r="B807" s="93"/>
      <c r="C807" s="162"/>
      <c r="D807" s="90" t="s">
        <v>100</v>
      </c>
      <c r="E807" s="13">
        <v>6306.94</v>
      </c>
      <c r="F807" s="13">
        <v>6541.69</v>
      </c>
      <c r="G807" s="13">
        <v>6611.27</v>
      </c>
      <c r="H807" s="13">
        <v>6531.44</v>
      </c>
      <c r="I807" s="13">
        <v>6285.83</v>
      </c>
      <c r="J807" s="13">
        <v>6308.12</v>
      </c>
      <c r="K807" s="13">
        <v>6540.6</v>
      </c>
      <c r="L807" s="13">
        <v>6538.24</v>
      </c>
      <c r="M807" s="13">
        <v>6309.92</v>
      </c>
      <c r="N807" s="99"/>
      <c r="O807" s="99"/>
      <c r="P807" s="99"/>
      <c r="Q807" s="99"/>
      <c r="R807" s="100"/>
      <c r="S807" s="101"/>
      <c r="T807" s="241"/>
      <c r="U807" s="234"/>
      <c r="V807" s="238"/>
      <c r="W807" s="138"/>
      <c r="X807" s="135"/>
      <c r="Y807" s="135"/>
      <c r="Z807" s="135"/>
      <c r="AA807" s="135"/>
      <c r="AB807" s="139"/>
    </row>
    <row r="808" spans="1:28" ht="25.5" customHeight="1">
      <c r="A808"/>
      <c r="B808" s="93"/>
      <c r="C808" s="162"/>
      <c r="D808" s="90" t="s">
        <v>120</v>
      </c>
      <c r="E808" s="29">
        <f t="shared" ref="E808:M808" si="262">IF(((E806="")*AND(E807="")),"",(E806-E807)*2)</f>
        <v>283.30000000000109</v>
      </c>
      <c r="F808" s="29">
        <f t="shared" si="262"/>
        <v>246.92000000000007</v>
      </c>
      <c r="G808" s="29">
        <f t="shared" si="262"/>
        <v>232.03999999999905</v>
      </c>
      <c r="H808" s="29">
        <f t="shared" si="262"/>
        <v>246.86000000000058</v>
      </c>
      <c r="I808" s="29">
        <f t="shared" si="262"/>
        <v>276.79999999999927</v>
      </c>
      <c r="J808" s="29">
        <f t="shared" si="262"/>
        <v>285.31999999999971</v>
      </c>
      <c r="K808" s="29">
        <f t="shared" si="262"/>
        <v>244.77999999999884</v>
      </c>
      <c r="L808" s="29">
        <f t="shared" si="262"/>
        <v>248.64000000000124</v>
      </c>
      <c r="M808" s="29">
        <f t="shared" si="262"/>
        <v>283.89999999999964</v>
      </c>
      <c r="N808" s="102"/>
      <c r="O808" s="102"/>
      <c r="P808" s="102"/>
      <c r="Q808" s="102"/>
      <c r="R808" s="103"/>
      <c r="S808" s="104"/>
      <c r="T808" s="282"/>
      <c r="U808" s="281"/>
      <c r="V808" s="285"/>
      <c r="W808" s="140"/>
      <c r="X808" s="141"/>
      <c r="Y808" s="141"/>
      <c r="Z808" s="141"/>
      <c r="AA808" s="141"/>
      <c r="AB808" s="142"/>
    </row>
    <row r="809" spans="1:28" ht="12.75" customHeight="1">
      <c r="A809" s="122">
        <v>43117</v>
      </c>
      <c r="B809" s="93" t="s">
        <v>18</v>
      </c>
      <c r="C809" s="162" t="s">
        <v>123</v>
      </c>
      <c r="D809" s="90" t="s">
        <v>99</v>
      </c>
      <c r="E809" s="13">
        <v>5214.9399999999996</v>
      </c>
      <c r="F809" s="13">
        <v>5106.88</v>
      </c>
      <c r="G809" s="13">
        <v>5156.42</v>
      </c>
      <c r="H809" s="13">
        <v>5146.6499999999996</v>
      </c>
      <c r="I809" s="13">
        <v>5290.52</v>
      </c>
      <c r="J809" s="13">
        <v>4784.82</v>
      </c>
      <c r="K809" s="13">
        <v>5088.4399999999996</v>
      </c>
      <c r="L809" s="13">
        <v>5085.99</v>
      </c>
      <c r="M809" s="13">
        <v>4813.6499999999996</v>
      </c>
      <c r="N809" s="94">
        <f>IF((M810=""),"",MAX(E811:M811))</f>
        <v>324.86000000000058</v>
      </c>
      <c r="O809" s="94">
        <f>IF(M810="","",MIN(E811:M811))</f>
        <v>267.70000000000073</v>
      </c>
      <c r="P809" s="94">
        <f>IF((M811=""),"",AVERAGE(E811:M811))</f>
        <v>296.67555555555532</v>
      </c>
      <c r="Q809" s="94">
        <f>IF((M810=""),"",STDEV(E811:M811))</f>
        <v>20.639231521007954</v>
      </c>
      <c r="R809" s="94">
        <f>IF((M810=""),"",(N809-O809)/(N809+O809)*100)</f>
        <v>9.6462805454299527</v>
      </c>
      <c r="S809" s="96" t="str">
        <f>IF(M810="","",IF(R809&lt;15,IF(P809&gt;222,IF(P809&lt;340,"Pass","Fail"),"Fail"),"Fail"))</f>
        <v>Pass</v>
      </c>
      <c r="T809" s="237">
        <v>1428</v>
      </c>
      <c r="U809" s="237"/>
      <c r="V809" s="301"/>
      <c r="W809" s="143">
        <v>222</v>
      </c>
      <c r="X809" s="136">
        <v>340</v>
      </c>
      <c r="Y809" s="136">
        <v>155</v>
      </c>
      <c r="Z809" s="136">
        <v>315</v>
      </c>
      <c r="AA809" s="148">
        <v>15</v>
      </c>
      <c r="AB809" s="154">
        <v>15</v>
      </c>
    </row>
    <row r="810" spans="1:28" ht="15.75" customHeight="1">
      <c r="A810"/>
      <c r="B810" s="93"/>
      <c r="C810" s="162"/>
      <c r="D810" s="90" t="s">
        <v>100</v>
      </c>
      <c r="E810" s="13">
        <v>5060.6899999999996</v>
      </c>
      <c r="F810" s="13">
        <v>4970.8100000000004</v>
      </c>
      <c r="G810" s="13">
        <v>5022.57</v>
      </c>
      <c r="H810" s="13">
        <v>5002.6899999999996</v>
      </c>
      <c r="I810" s="13">
        <v>5128.09</v>
      </c>
      <c r="J810" s="13">
        <v>4627.03</v>
      </c>
      <c r="K810" s="13">
        <v>4946.58</v>
      </c>
      <c r="L810" s="13">
        <v>4939.67</v>
      </c>
      <c r="M810" s="13">
        <v>4655.1400000000003</v>
      </c>
      <c r="N810" s="99"/>
      <c r="O810" s="99"/>
      <c r="P810" s="99"/>
      <c r="Q810" s="99"/>
      <c r="R810" s="100"/>
      <c r="S810" s="101"/>
      <c r="T810" s="241"/>
      <c r="U810" s="234"/>
      <c r="V810" s="238"/>
      <c r="W810" s="138"/>
      <c r="X810" s="135"/>
      <c r="Y810" s="135"/>
      <c r="Z810" s="135"/>
      <c r="AA810" s="135"/>
      <c r="AB810" s="139"/>
    </row>
    <row r="811" spans="1:28" s="180" customFormat="1" ht="26.25" customHeight="1" thickBot="1">
      <c r="A811"/>
      <c r="B811" s="105"/>
      <c r="C811" s="163"/>
      <c r="D811" s="106" t="s">
        <v>120</v>
      </c>
      <c r="E811" s="107">
        <f t="shared" ref="E811:M811" si="263">IF(((E809="")*AND(E810="")),"",(E809-E810)*2)</f>
        <v>308.5</v>
      </c>
      <c r="F811" s="107">
        <f t="shared" si="263"/>
        <v>272.13999999999942</v>
      </c>
      <c r="G811" s="107">
        <f t="shared" si="263"/>
        <v>267.70000000000073</v>
      </c>
      <c r="H811" s="107">
        <f t="shared" si="263"/>
        <v>287.92000000000007</v>
      </c>
      <c r="I811" s="107">
        <f t="shared" si="263"/>
        <v>324.86000000000058</v>
      </c>
      <c r="J811" s="107">
        <f t="shared" si="263"/>
        <v>315.57999999999993</v>
      </c>
      <c r="K811" s="107">
        <f t="shared" si="263"/>
        <v>283.71999999999935</v>
      </c>
      <c r="L811" s="107">
        <f t="shared" si="263"/>
        <v>292.63999999999942</v>
      </c>
      <c r="M811" s="107">
        <f t="shared" si="263"/>
        <v>317.01999999999862</v>
      </c>
      <c r="N811" s="108"/>
      <c r="O811" s="108"/>
      <c r="P811" s="108"/>
      <c r="Q811" s="108"/>
      <c r="R811" s="109"/>
      <c r="S811" s="110"/>
      <c r="T811" s="284"/>
      <c r="U811" s="283"/>
      <c r="V811" s="286"/>
      <c r="W811" s="155"/>
      <c r="X811" s="156"/>
      <c r="Y811" s="156"/>
      <c r="Z811" s="156"/>
      <c r="AA811" s="156"/>
      <c r="AB811" s="157"/>
    </row>
    <row r="812" spans="1:28" ht="12.75" customHeight="1">
      <c r="A812" s="92">
        <v>43122</v>
      </c>
      <c r="B812" s="93" t="s">
        <v>18</v>
      </c>
      <c r="C812" s="162" t="s">
        <v>119</v>
      </c>
      <c r="D812" s="90" t="s">
        <v>99</v>
      </c>
      <c r="E812" s="126">
        <v>2457.6999999999998</v>
      </c>
      <c r="F812" s="126">
        <v>2420.75</v>
      </c>
      <c r="G812" s="126">
        <v>2414.83</v>
      </c>
      <c r="H812" s="126">
        <v>2424.56</v>
      </c>
      <c r="I812" s="126">
        <v>2467.33</v>
      </c>
      <c r="J812" s="126">
        <v>2459.75</v>
      </c>
      <c r="K812" s="126">
        <v>2416.3200000000002</v>
      </c>
      <c r="L812" s="126">
        <v>2439.12</v>
      </c>
      <c r="M812" s="126">
        <v>2507.48</v>
      </c>
      <c r="N812" s="94">
        <f>IF((M813=""),"",MAX(E814:M814))</f>
        <v>754.96</v>
      </c>
      <c r="O812" s="94">
        <f>IF(M813="","",MIN(E814:M814))</f>
        <v>665.65999999999985</v>
      </c>
      <c r="P812" s="94">
        <f>IF((M814=""),"",AVERAGE(E814:M814))</f>
        <v>712.40888888888878</v>
      </c>
      <c r="Q812" s="94">
        <f>IF((M813=""),"",STDEV(E814:M814))</f>
        <v>35.224546996534144</v>
      </c>
      <c r="R812" s="95">
        <f>IF((M813=""),"",(N812-O812)/(N812+O812)*100)</f>
        <v>6.2859878081401215</v>
      </c>
      <c r="S812" s="96" t="str">
        <f>IF(M813="","",IF(R812&lt;10,IF(P812&gt;645,IF(P812&lt;790,"Pass","Fail"),"Fail"),"Fail"))</f>
        <v>Pass</v>
      </c>
      <c r="T812" s="237">
        <v>1428</v>
      </c>
      <c r="U812" s="235"/>
      <c r="V812" s="300"/>
      <c r="W812" s="98">
        <v>645</v>
      </c>
      <c r="X812" s="62">
        <v>790</v>
      </c>
      <c r="Y812" s="62">
        <v>670</v>
      </c>
      <c r="Z812" s="62">
        <v>830</v>
      </c>
      <c r="AA812" s="62">
        <v>8.6999999999999993</v>
      </c>
      <c r="AB812" s="148">
        <v>10</v>
      </c>
    </row>
    <row r="813" spans="1:28" ht="15.75" customHeight="1">
      <c r="A813"/>
      <c r="B813" s="93"/>
      <c r="C813" s="162"/>
      <c r="D813" s="90" t="s">
        <v>100</v>
      </c>
      <c r="E813" s="125">
        <v>2086</v>
      </c>
      <c r="F813" s="125">
        <v>2078</v>
      </c>
      <c r="G813" s="125">
        <v>2082</v>
      </c>
      <c r="H813" s="128">
        <v>2081</v>
      </c>
      <c r="I813" s="128">
        <v>2090</v>
      </c>
      <c r="J813" s="128">
        <v>2090</v>
      </c>
      <c r="K813" s="128">
        <v>2075</v>
      </c>
      <c r="L813" s="128">
        <v>2090</v>
      </c>
      <c r="M813" s="128">
        <v>2130</v>
      </c>
      <c r="N813" s="99"/>
      <c r="O813" s="99"/>
      <c r="P813" s="99"/>
      <c r="Q813" s="99"/>
      <c r="R813" s="100"/>
      <c r="S813" s="101"/>
      <c r="T813" s="241"/>
      <c r="U813" s="234"/>
      <c r="V813" s="238"/>
      <c r="W813" s="116"/>
      <c r="X813" s="116"/>
      <c r="Y813" s="116"/>
      <c r="Z813" s="116"/>
      <c r="AA813" s="116"/>
      <c r="AB813" s="139"/>
    </row>
    <row r="814" spans="1:28" ht="25.5" customHeight="1">
      <c r="A814"/>
      <c r="B814" s="117"/>
      <c r="C814" s="165"/>
      <c r="D814" s="118" t="s">
        <v>120</v>
      </c>
      <c r="E814" s="119">
        <f t="shared" ref="E814:M814" si="264">IF(((E812="")*AND(E813="")),"",(E812-E813)*2)</f>
        <v>743.39999999999964</v>
      </c>
      <c r="F814" s="119">
        <f t="shared" si="264"/>
        <v>685.5</v>
      </c>
      <c r="G814" s="119">
        <f t="shared" si="264"/>
        <v>665.65999999999985</v>
      </c>
      <c r="H814" s="119">
        <f t="shared" si="264"/>
        <v>687.11999999999989</v>
      </c>
      <c r="I814" s="119">
        <f t="shared" si="264"/>
        <v>754.65999999999985</v>
      </c>
      <c r="J814" s="119">
        <f t="shared" si="264"/>
        <v>739.5</v>
      </c>
      <c r="K814" s="119">
        <f t="shared" si="264"/>
        <v>682.64000000000033</v>
      </c>
      <c r="L814" s="119">
        <f t="shared" si="264"/>
        <v>698.23999999999978</v>
      </c>
      <c r="M814" s="119">
        <f t="shared" si="264"/>
        <v>754.96</v>
      </c>
      <c r="N814" s="102"/>
      <c r="O814" s="102"/>
      <c r="P814" s="102"/>
      <c r="Q814" s="102"/>
      <c r="R814" s="103"/>
      <c r="S814" s="104"/>
      <c r="T814" s="282"/>
      <c r="U814" s="281"/>
      <c r="V814" s="285"/>
      <c r="W814" s="116"/>
      <c r="X814" s="116"/>
      <c r="Y814" s="116"/>
      <c r="Z814" s="116"/>
      <c r="AA814" s="116"/>
      <c r="AB814" s="139"/>
    </row>
    <row r="815" spans="1:28">
      <c r="A815" s="92">
        <v>43122</v>
      </c>
      <c r="B815" s="93" t="s">
        <v>18</v>
      </c>
      <c r="C815" s="162" t="s">
        <v>121</v>
      </c>
      <c r="D815" s="90" t="s">
        <v>99</v>
      </c>
      <c r="E815" s="126">
        <v>2442.84</v>
      </c>
      <c r="F815" s="126">
        <v>2413.77</v>
      </c>
      <c r="G815" s="126">
        <v>2412.46</v>
      </c>
      <c r="H815" s="126">
        <v>2428.9699999999998</v>
      </c>
      <c r="I815" s="126">
        <v>2487.23</v>
      </c>
      <c r="J815" s="126">
        <v>2440.29</v>
      </c>
      <c r="K815" s="126">
        <v>2412.56</v>
      </c>
      <c r="L815" s="126">
        <v>2433.69</v>
      </c>
      <c r="M815" s="126">
        <v>2500.41</v>
      </c>
      <c r="N815" s="94">
        <f>IF((M816=""),"",MAX(E817:M817))</f>
        <v>772.81999999999971</v>
      </c>
      <c r="O815" s="94">
        <f>IF(M816="","",MIN(E817:M817))</f>
        <v>672.92000000000007</v>
      </c>
      <c r="P815" s="94">
        <f>IF((M817=""),"",AVERAGE(E817:M817))</f>
        <v>719.38222222222214</v>
      </c>
      <c r="Q815" s="94">
        <f>IF((M816=""),"",STDEV(E817:M817))</f>
        <v>37.771729434120495</v>
      </c>
      <c r="R815" s="94">
        <f>IF((M816=""),"",(N815-O815)/(N815+O815)*100)</f>
        <v>6.9099561470250288</v>
      </c>
      <c r="S815" s="96" t="str">
        <f>IF(M816="","",IF(R815&lt;15,IF(P815&gt;850,IF(P815&lt;970,"Pass","Fail"),"Fail"),"Fail"))</f>
        <v>Fail</v>
      </c>
      <c r="T815" s="237">
        <v>1428</v>
      </c>
      <c r="U815" s="254"/>
      <c r="V815" s="295"/>
      <c r="W815" s="153">
        <v>850</v>
      </c>
      <c r="X815" s="153">
        <v>970</v>
      </c>
      <c r="Y815" s="153">
        <v>710</v>
      </c>
      <c r="Z815" s="153">
        <v>910</v>
      </c>
      <c r="AA815" s="153">
        <v>14.5</v>
      </c>
      <c r="AB815" s="154">
        <v>17</v>
      </c>
    </row>
    <row r="816" spans="1:28" ht="15.75" customHeight="1">
      <c r="A816"/>
      <c r="B816" s="93"/>
      <c r="C816" s="162"/>
      <c r="D816" s="90" t="s">
        <v>100</v>
      </c>
      <c r="E816" s="125">
        <v>2070</v>
      </c>
      <c r="F816" s="125">
        <v>2071</v>
      </c>
      <c r="G816" s="125">
        <v>2076</v>
      </c>
      <c r="H816" s="128">
        <v>2079</v>
      </c>
      <c r="I816" s="128">
        <v>2104</v>
      </c>
      <c r="J816" s="128">
        <v>2069</v>
      </c>
      <c r="K816" s="128">
        <v>2070</v>
      </c>
      <c r="L816" s="128">
        <v>2082</v>
      </c>
      <c r="M816" s="128">
        <v>2114</v>
      </c>
      <c r="N816" s="99"/>
      <c r="O816" s="99"/>
      <c r="P816" s="99"/>
      <c r="Q816" s="99"/>
      <c r="R816" s="100"/>
      <c r="S816" s="101"/>
      <c r="T816" s="241"/>
      <c r="U816" s="234"/>
      <c r="V816" s="238"/>
      <c r="W816" s="116"/>
      <c r="X816" s="116"/>
      <c r="Y816" s="116"/>
      <c r="Z816" s="116"/>
      <c r="AA816" s="116"/>
      <c r="AB816" s="139"/>
    </row>
    <row r="817" spans="1:28" s="179" customFormat="1" ht="25.5" customHeight="1">
      <c r="A817"/>
      <c r="B817" s="93"/>
      <c r="C817" s="162"/>
      <c r="D817" s="30" t="s">
        <v>120</v>
      </c>
      <c r="E817" s="29">
        <f t="shared" ref="E817:M817" si="265">IF(((E815="")*AND(E816="")),"",(E815-E816)*2)</f>
        <v>745.68000000000029</v>
      </c>
      <c r="F817" s="29">
        <f t="shared" si="265"/>
        <v>685.54</v>
      </c>
      <c r="G817" s="29">
        <f t="shared" si="265"/>
        <v>672.92000000000007</v>
      </c>
      <c r="H817" s="29">
        <f t="shared" si="265"/>
        <v>699.9399999999996</v>
      </c>
      <c r="I817" s="29">
        <f t="shared" si="265"/>
        <v>766.46</v>
      </c>
      <c r="J817" s="29">
        <f t="shared" si="265"/>
        <v>742.57999999999993</v>
      </c>
      <c r="K817" s="29">
        <f t="shared" si="265"/>
        <v>685.11999999999989</v>
      </c>
      <c r="L817" s="29">
        <f t="shared" si="265"/>
        <v>703.38000000000011</v>
      </c>
      <c r="M817" s="29">
        <f t="shared" si="265"/>
        <v>772.81999999999971</v>
      </c>
      <c r="N817" s="102"/>
      <c r="O817" s="102"/>
      <c r="P817" s="102"/>
      <c r="Q817" s="102"/>
      <c r="R817" s="103"/>
      <c r="S817" s="104"/>
      <c r="T817" s="282"/>
      <c r="U817" s="281"/>
      <c r="V817" s="285"/>
      <c r="W817" s="141"/>
      <c r="X817" s="141"/>
      <c r="Y817" s="141"/>
      <c r="Z817" s="141"/>
      <c r="AA817" s="141"/>
      <c r="AB817" s="142"/>
    </row>
    <row r="818" spans="1:28" ht="12.75" customHeight="1">
      <c r="A818" s="130">
        <v>43122</v>
      </c>
      <c r="B818" s="121" t="s">
        <v>18</v>
      </c>
      <c r="C818" s="161" t="s">
        <v>122</v>
      </c>
      <c r="D818" s="91" t="s">
        <v>99</v>
      </c>
      <c r="E818" s="13">
        <v>6311.38</v>
      </c>
      <c r="F818" s="13">
        <v>6543.43</v>
      </c>
      <c r="G818" s="13">
        <v>6611.93</v>
      </c>
      <c r="H818" s="13">
        <v>6534.12</v>
      </c>
      <c r="I818" s="13">
        <v>6287.43</v>
      </c>
      <c r="J818" s="13">
        <v>6307.83</v>
      </c>
      <c r="K818" s="13">
        <v>6544.37</v>
      </c>
      <c r="L818" s="13">
        <v>6541.55</v>
      </c>
      <c r="M818" s="13">
        <v>6310.66</v>
      </c>
      <c r="N818" s="99">
        <f>IF((M819=""),"",MAX(E820:M820))</f>
        <v>281.80000000000109</v>
      </c>
      <c r="O818" s="99">
        <f>IF(M819="","",MIN(E820:M820))</f>
        <v>236.23999999999978</v>
      </c>
      <c r="P818" s="99">
        <f>IF((M820=""),"",AVERAGE(E820:M820))</f>
        <v>259.68666666666712</v>
      </c>
      <c r="Q818" s="99">
        <f>IF((M819=""),"",STDEV(E820:M820))</f>
        <v>16.616236035878167</v>
      </c>
      <c r="R818" s="99">
        <f>IF((M819=""),"",(N818-O818)/(N818+O818)*100)</f>
        <v>8.7946876689061142</v>
      </c>
      <c r="S818" s="101" t="str">
        <f>IF(M819="","",IF(R818&lt;6.3,IF(P818&gt;490,IF(P818&lt;590,"Pass","Fail"),"Fail"),"Fail"))</f>
        <v>Fail</v>
      </c>
      <c r="T818" s="241">
        <v>1428</v>
      </c>
      <c r="U818" s="263"/>
      <c r="V818" s="272"/>
      <c r="W818" s="116">
        <v>490</v>
      </c>
      <c r="X818" s="116">
        <v>590</v>
      </c>
      <c r="Y818" s="116">
        <v>430</v>
      </c>
      <c r="Z818" s="116">
        <v>590</v>
      </c>
      <c r="AA818" s="137">
        <v>6.3</v>
      </c>
      <c r="AB818" s="148">
        <v>6.3</v>
      </c>
    </row>
    <row r="819" spans="1:28" ht="16.5" customHeight="1">
      <c r="A819"/>
      <c r="B819" s="93"/>
      <c r="C819" s="162"/>
      <c r="D819" s="90" t="s">
        <v>100</v>
      </c>
      <c r="E819" s="13">
        <v>6170.48</v>
      </c>
      <c r="F819" s="13">
        <v>6419.86</v>
      </c>
      <c r="G819" s="13">
        <v>6493.81</v>
      </c>
      <c r="H819" s="13">
        <v>6410.38</v>
      </c>
      <c r="I819" s="13">
        <v>6151.73</v>
      </c>
      <c r="J819" s="13">
        <v>6170</v>
      </c>
      <c r="K819" s="13">
        <v>6419.09</v>
      </c>
      <c r="L819" s="13">
        <v>6416.53</v>
      </c>
      <c r="M819" s="13">
        <v>6172.23</v>
      </c>
      <c r="N819" s="99"/>
      <c r="O819" s="99"/>
      <c r="P819" s="99"/>
      <c r="Q819" s="99"/>
      <c r="R819" s="100"/>
      <c r="S819" s="101"/>
      <c r="T819" s="241"/>
      <c r="U819" s="234"/>
      <c r="V819" s="238"/>
      <c r="W819" s="116"/>
      <c r="X819" s="116"/>
      <c r="Y819" s="116"/>
      <c r="Z819" s="116"/>
      <c r="AA819" s="116"/>
      <c r="AB819" s="139"/>
    </row>
    <row r="820" spans="1:28" ht="26.25" customHeight="1" thickBot="1">
      <c r="A820"/>
      <c r="B820" s="117"/>
      <c r="C820" s="165"/>
      <c r="D820" s="118" t="s">
        <v>120</v>
      </c>
      <c r="E820" s="119">
        <f t="shared" ref="E820:M820" si="266">IF(((E818="")*AND(E819="")),"",(E818-E819)*2)</f>
        <v>281.80000000000109</v>
      </c>
      <c r="F820" s="119">
        <f t="shared" si="266"/>
        <v>247.14000000000124</v>
      </c>
      <c r="G820" s="119">
        <f t="shared" si="266"/>
        <v>236.23999999999978</v>
      </c>
      <c r="H820" s="119">
        <f t="shared" si="266"/>
        <v>247.47999999999956</v>
      </c>
      <c r="I820" s="119">
        <f t="shared" si="266"/>
        <v>271.40000000000146</v>
      </c>
      <c r="J820" s="119">
        <f t="shared" si="266"/>
        <v>275.65999999999985</v>
      </c>
      <c r="K820" s="119">
        <f t="shared" si="266"/>
        <v>250.55999999999949</v>
      </c>
      <c r="L820" s="119">
        <f t="shared" si="266"/>
        <v>250.04000000000087</v>
      </c>
      <c r="M820" s="119">
        <f t="shared" si="266"/>
        <v>276.86000000000058</v>
      </c>
      <c r="N820" s="102"/>
      <c r="O820" s="102"/>
      <c r="P820" s="102"/>
      <c r="Q820" s="102"/>
      <c r="R820" s="103"/>
      <c r="S820" s="104"/>
      <c r="T820" s="282"/>
      <c r="U820" s="281"/>
      <c r="V820" s="285"/>
      <c r="W820" s="116"/>
      <c r="X820" s="116"/>
      <c r="Y820" s="116"/>
      <c r="Z820" s="116"/>
      <c r="AA820" s="116"/>
      <c r="AB820" s="139"/>
    </row>
    <row r="821" spans="1:28" ht="12.75" customHeight="1">
      <c r="A821" s="122">
        <v>43122</v>
      </c>
      <c r="B821" s="93" t="s">
        <v>18</v>
      </c>
      <c r="C821" s="162" t="s">
        <v>122</v>
      </c>
      <c r="D821" s="90" t="s">
        <v>99</v>
      </c>
      <c r="E821" s="126">
        <v>11674.78</v>
      </c>
      <c r="F821" s="126">
        <v>11358.41</v>
      </c>
      <c r="G821" s="126">
        <v>11285.63</v>
      </c>
      <c r="H821" s="126">
        <v>11392.15</v>
      </c>
      <c r="I821" s="126">
        <v>11715.01</v>
      </c>
      <c r="J821" s="126">
        <v>11324.08</v>
      </c>
      <c r="K821" s="126">
        <v>11351.79</v>
      </c>
      <c r="L821" s="126">
        <v>11347.63</v>
      </c>
      <c r="M821" s="126">
        <v>11188.86</v>
      </c>
      <c r="N821" s="94">
        <f>IF((M822=""),"",MAX(E823:M823))</f>
        <v>573.06000000000131</v>
      </c>
      <c r="O821" s="94">
        <f>IF(M822="","",MIN(E823:M823))</f>
        <v>531.5</v>
      </c>
      <c r="P821" s="94">
        <f>IF((M823=""),"",AVERAGE(E823:M823))</f>
        <v>548.84888888888918</v>
      </c>
      <c r="Q821" s="94">
        <f>IF((M822=""),"",STDEV(E823:M823))</f>
        <v>14.779675609133163</v>
      </c>
      <c r="R821" s="94">
        <f>IF((M822=""),"",(N821-O821)/(N821+O821)*100)</f>
        <v>3.7625841964222189</v>
      </c>
      <c r="S821" s="115" t="str">
        <f>IF(M822="","",IF(R821&lt;6.3,IF(P821&gt;490,IF(P821&lt;590,"Pass","Fail"),"Fail"),"Fail"))</f>
        <v>Pass</v>
      </c>
      <c r="T821" s="237">
        <v>1335</v>
      </c>
      <c r="U821" s="145"/>
      <c r="V821" s="301" t="s">
        <v>130</v>
      </c>
      <c r="W821" s="116">
        <v>490</v>
      </c>
      <c r="X821" s="116">
        <v>590</v>
      </c>
      <c r="Y821" s="116">
        <v>430</v>
      </c>
      <c r="Z821" s="116">
        <v>590</v>
      </c>
      <c r="AA821" s="137">
        <v>6.3</v>
      </c>
      <c r="AB821" s="148">
        <v>6.3</v>
      </c>
    </row>
    <row r="822" spans="1:28" ht="15.75" customHeight="1">
      <c r="A822"/>
      <c r="B822" s="93"/>
      <c r="C822" s="162"/>
      <c r="D822" s="90" t="s">
        <v>100</v>
      </c>
      <c r="E822" s="125">
        <v>11396.36</v>
      </c>
      <c r="F822" s="125">
        <v>11088.94</v>
      </c>
      <c r="G822" s="125">
        <v>11019.88</v>
      </c>
      <c r="H822" s="125">
        <v>11124.26</v>
      </c>
      <c r="I822" s="125">
        <v>11430.97</v>
      </c>
      <c r="J822" s="125">
        <v>11037.55</v>
      </c>
      <c r="K822" s="125">
        <v>11077.18</v>
      </c>
      <c r="L822" s="125">
        <v>11079.46</v>
      </c>
      <c r="M822" s="125">
        <v>10913.92</v>
      </c>
      <c r="N822" s="99"/>
      <c r="O822" s="99"/>
      <c r="P822" s="99"/>
      <c r="Q822" s="99"/>
      <c r="R822" s="100"/>
      <c r="S822" s="101"/>
      <c r="T822" s="241"/>
      <c r="U822" s="234"/>
      <c r="V822" s="238"/>
      <c r="W822" s="116"/>
      <c r="X822" s="116"/>
      <c r="Y822" s="116"/>
      <c r="Z822" s="116"/>
      <c r="AA822" s="116"/>
      <c r="AB822" s="139"/>
    </row>
    <row r="823" spans="1:28" ht="25.5" customHeight="1">
      <c r="A823"/>
      <c r="B823" s="117"/>
      <c r="C823" s="165"/>
      <c r="D823" s="118" t="s">
        <v>120</v>
      </c>
      <c r="E823" s="119">
        <f t="shared" ref="E823:M823" si="267">IF(((E821="")*AND(E822="")),"",(E821-E822)*2)</f>
        <v>556.84000000000015</v>
      </c>
      <c r="F823" s="119">
        <f t="shared" si="267"/>
        <v>538.93999999999869</v>
      </c>
      <c r="G823" s="119">
        <f t="shared" si="267"/>
        <v>531.5</v>
      </c>
      <c r="H823" s="119">
        <f t="shared" si="267"/>
        <v>535.77999999999884</v>
      </c>
      <c r="I823" s="119">
        <f t="shared" si="267"/>
        <v>568.08000000000175</v>
      </c>
      <c r="J823" s="119">
        <f t="shared" si="267"/>
        <v>573.06000000000131</v>
      </c>
      <c r="K823" s="119">
        <f t="shared" si="267"/>
        <v>549.22000000000116</v>
      </c>
      <c r="L823" s="119">
        <f t="shared" si="267"/>
        <v>536.34000000000015</v>
      </c>
      <c r="M823" s="119">
        <f t="shared" si="267"/>
        <v>549.88000000000102</v>
      </c>
      <c r="N823" s="102"/>
      <c r="O823" s="102"/>
      <c r="P823" s="102"/>
      <c r="Q823" s="102"/>
      <c r="R823" s="103"/>
      <c r="S823" s="104"/>
      <c r="T823" s="282"/>
      <c r="U823" s="281"/>
      <c r="V823" s="285"/>
      <c r="W823" s="116"/>
      <c r="X823" s="116"/>
      <c r="Y823" s="116"/>
      <c r="Z823" s="116"/>
      <c r="AA823" s="116"/>
      <c r="AB823" s="139"/>
    </row>
    <row r="824" spans="1:28" ht="12.75" customHeight="1">
      <c r="A824" s="92">
        <v>43122</v>
      </c>
      <c r="B824" s="93" t="s">
        <v>18</v>
      </c>
      <c r="C824" s="162" t="s">
        <v>123</v>
      </c>
      <c r="D824" s="90" t="s">
        <v>99</v>
      </c>
      <c r="E824" s="126">
        <v>5058.96</v>
      </c>
      <c r="F824" s="126">
        <v>4966.21</v>
      </c>
      <c r="G824" s="126">
        <v>5026.24</v>
      </c>
      <c r="H824" s="126">
        <v>5004.01</v>
      </c>
      <c r="I824" s="126">
        <v>5132.91</v>
      </c>
      <c r="J824" s="126">
        <v>4635.29</v>
      </c>
      <c r="K824" s="126">
        <v>4949.51</v>
      </c>
      <c r="L824" s="126">
        <v>4948.8100000000004</v>
      </c>
      <c r="M824" s="126">
        <v>4664.7700000000004</v>
      </c>
      <c r="N824" s="94">
        <f>IF((M825=""),"",MAX(E826:M826))</f>
        <v>320.07999999999993</v>
      </c>
      <c r="O824" s="94">
        <f>IF(M825="","",MIN(E826:M826))</f>
        <v>270.39999999999964</v>
      </c>
      <c r="P824" s="94">
        <f>IF((M826=""),"",AVERAGE(E826:M826))</f>
        <v>296.19111111111124</v>
      </c>
      <c r="Q824" s="94">
        <f>IF((M825=""),"",STDEV(E826:M826))</f>
        <v>19.535480826207213</v>
      </c>
      <c r="R824" s="94">
        <f>IF((M825=""),"",(N824-O824)/(N824+O824)*100)</f>
        <v>8.4134941064896918</v>
      </c>
      <c r="S824" s="96" t="str">
        <f>IF(M825="","",IF(R824&lt;15,IF(P824&gt;222,IF(P824&lt;340,"Pass","Fail"),"Fail"),"Fail"))</f>
        <v>Pass</v>
      </c>
      <c r="T824" s="237">
        <v>1428</v>
      </c>
      <c r="U824" s="237"/>
      <c r="V824" s="301"/>
      <c r="W824" s="62">
        <v>222</v>
      </c>
      <c r="X824" s="62">
        <v>340</v>
      </c>
      <c r="Y824" s="62">
        <v>155</v>
      </c>
      <c r="Z824" s="62">
        <v>315</v>
      </c>
      <c r="AA824" s="148">
        <v>15</v>
      </c>
      <c r="AB824" s="139">
        <v>15</v>
      </c>
    </row>
    <row r="825" spans="1:28" ht="15.75" customHeight="1">
      <c r="A825"/>
      <c r="B825" s="93"/>
      <c r="C825" s="162"/>
      <c r="D825" s="90" t="s">
        <v>100</v>
      </c>
      <c r="E825" s="125">
        <v>4901.99</v>
      </c>
      <c r="F825" s="125">
        <v>4825.42</v>
      </c>
      <c r="G825" s="125">
        <v>4891.04</v>
      </c>
      <c r="H825" s="125">
        <v>4864.3</v>
      </c>
      <c r="I825" s="125">
        <v>4973.25</v>
      </c>
      <c r="J825" s="125">
        <v>4475.25</v>
      </c>
      <c r="K825" s="125">
        <v>4806.18</v>
      </c>
      <c r="L825" s="125">
        <v>4807.12</v>
      </c>
      <c r="M825" s="125">
        <v>4509.3</v>
      </c>
      <c r="N825" s="99"/>
      <c r="O825" s="99"/>
      <c r="P825" s="99"/>
      <c r="Q825" s="99"/>
      <c r="R825" s="100"/>
      <c r="S825" s="101"/>
      <c r="T825" s="241"/>
      <c r="U825" s="234"/>
      <c r="V825" s="238"/>
      <c r="W825" s="116"/>
      <c r="X825" s="116"/>
      <c r="Y825" s="116"/>
      <c r="Z825" s="116"/>
      <c r="AA825" s="116"/>
      <c r="AB825" s="139"/>
    </row>
    <row r="826" spans="1:28" s="179" customFormat="1" ht="25.5" customHeight="1">
      <c r="A826"/>
      <c r="B826" s="93"/>
      <c r="C826" s="162"/>
      <c r="D826" s="90" t="s">
        <v>120</v>
      </c>
      <c r="E826" s="29">
        <f t="shared" ref="E826:M826" si="268">IF(((E824="")*AND(E825="")),"",(E824-E825)*2)</f>
        <v>313.94000000000051</v>
      </c>
      <c r="F826" s="29">
        <f t="shared" si="268"/>
        <v>281.57999999999993</v>
      </c>
      <c r="G826" s="29">
        <f t="shared" si="268"/>
        <v>270.39999999999964</v>
      </c>
      <c r="H826" s="29">
        <f t="shared" si="268"/>
        <v>279.42000000000007</v>
      </c>
      <c r="I826" s="29">
        <f t="shared" si="268"/>
        <v>319.31999999999971</v>
      </c>
      <c r="J826" s="29">
        <f t="shared" si="268"/>
        <v>320.07999999999993</v>
      </c>
      <c r="K826" s="29">
        <f t="shared" si="268"/>
        <v>286.65999999999985</v>
      </c>
      <c r="L826" s="29">
        <f t="shared" si="268"/>
        <v>283.38000000000102</v>
      </c>
      <c r="M826" s="29">
        <f t="shared" si="268"/>
        <v>310.94000000000051</v>
      </c>
      <c r="N826" s="102"/>
      <c r="O826" s="102"/>
      <c r="P826" s="102"/>
      <c r="Q826" s="102"/>
      <c r="R826" s="103"/>
      <c r="S826" s="104"/>
      <c r="T826" s="282"/>
      <c r="U826" s="281"/>
      <c r="V826" s="285"/>
      <c r="W826" s="141"/>
      <c r="X826" s="141"/>
      <c r="Y826" s="141"/>
      <c r="Z826" s="141"/>
      <c r="AA826" s="141"/>
      <c r="AB826" s="142"/>
    </row>
    <row r="827" spans="1:28">
      <c r="A827" s="130">
        <v>43122</v>
      </c>
      <c r="B827" s="121" t="s">
        <v>18</v>
      </c>
      <c r="C827" s="161" t="s">
        <v>121</v>
      </c>
      <c r="D827" s="91" t="s">
        <v>99</v>
      </c>
      <c r="E827" s="13">
        <v>2821.16</v>
      </c>
      <c r="F827" s="13">
        <v>2760.37</v>
      </c>
      <c r="G827" s="13">
        <v>2741.47</v>
      </c>
      <c r="H827" s="13">
        <v>2761.52</v>
      </c>
      <c r="I827" s="13">
        <v>2818.82</v>
      </c>
      <c r="J827" s="13">
        <v>2828.8</v>
      </c>
      <c r="K827" s="13">
        <v>2753.57</v>
      </c>
      <c r="L827" s="13">
        <v>2781.09</v>
      </c>
      <c r="M827" s="13">
        <v>2878.41</v>
      </c>
      <c r="N827" s="99">
        <f>IF((M828=""),"",MAX(E829:M829))</f>
        <v>1033.5200000000004</v>
      </c>
      <c r="O827" s="99">
        <f>IF(M828="","",MIN(E829:M829))</f>
        <v>802.31999999999971</v>
      </c>
      <c r="P827" s="99">
        <f>IF((M829=""),"",AVERAGE(E829:M829))</f>
        <v>918.95999999999992</v>
      </c>
      <c r="Q827" s="99">
        <f>IF((M828=""),"",STDEV(E829:M829))</f>
        <v>93.629201107347996</v>
      </c>
      <c r="R827" s="99">
        <f>IF((M828=""),"",(N827-O827)/(N827+O827)*100)</f>
        <v>12.593690081924388</v>
      </c>
      <c r="S827" s="101" t="str">
        <f>IF(M828="","",IF(R827&lt;15,IF(P827&gt;850,IF(P827&lt;970,"Pass","Fail"),"Fail"),"Fail"))</f>
        <v>Pass</v>
      </c>
      <c r="T827" s="241">
        <v>1335</v>
      </c>
      <c r="U827" s="255"/>
      <c r="V827" s="265" t="s">
        <v>130</v>
      </c>
      <c r="W827" s="153">
        <v>850</v>
      </c>
      <c r="X827" s="153">
        <v>970</v>
      </c>
      <c r="Y827" s="153">
        <v>710</v>
      </c>
      <c r="Z827" s="153">
        <v>910</v>
      </c>
      <c r="AA827" s="153">
        <v>14.5</v>
      </c>
      <c r="AB827" s="154">
        <v>17</v>
      </c>
    </row>
    <row r="828" spans="1:28" ht="15.75" customHeight="1">
      <c r="A828"/>
      <c r="B828" s="93"/>
      <c r="C828" s="162"/>
      <c r="D828" s="90" t="s">
        <v>100</v>
      </c>
      <c r="E828" s="13">
        <v>2321.5</v>
      </c>
      <c r="F828" s="13">
        <v>2336.11</v>
      </c>
      <c r="G828" s="13">
        <v>2340.31</v>
      </c>
      <c r="H828" s="13">
        <v>2334.91</v>
      </c>
      <c r="I828" s="13">
        <v>2302.06</v>
      </c>
      <c r="J828" s="13">
        <v>2331.34</v>
      </c>
      <c r="K828" s="13">
        <v>2328.66</v>
      </c>
      <c r="L828" s="13">
        <v>2353.29</v>
      </c>
      <c r="M828" s="13">
        <v>2361.71</v>
      </c>
      <c r="N828" s="99"/>
      <c r="O828" s="99"/>
      <c r="P828" s="99"/>
      <c r="Q828" s="99"/>
      <c r="R828" s="100"/>
      <c r="S828" s="101"/>
      <c r="T828" s="241"/>
      <c r="U828" s="234"/>
      <c r="V828" s="238"/>
      <c r="W828" s="116"/>
      <c r="X828" s="116"/>
      <c r="Y828" s="116"/>
      <c r="Z828" s="116"/>
      <c r="AA828" s="116"/>
      <c r="AB828" s="139"/>
    </row>
    <row r="829" spans="1:28" ht="26.25" customHeight="1" thickBot="1">
      <c r="A829"/>
      <c r="B829" s="105"/>
      <c r="C829" s="163"/>
      <c r="D829" s="127" t="s">
        <v>120</v>
      </c>
      <c r="E829" s="107">
        <f t="shared" ref="E829:M829" si="269">IF(((E827="")*AND(E828="")),"",(E827-E828)*2)</f>
        <v>999.31999999999971</v>
      </c>
      <c r="F829" s="107">
        <f t="shared" si="269"/>
        <v>848.51999999999953</v>
      </c>
      <c r="G829" s="107">
        <f t="shared" si="269"/>
        <v>802.31999999999971</v>
      </c>
      <c r="H829" s="107">
        <f t="shared" si="269"/>
        <v>853.22000000000025</v>
      </c>
      <c r="I829" s="107">
        <f t="shared" si="269"/>
        <v>1033.5200000000004</v>
      </c>
      <c r="J829" s="107">
        <f t="shared" si="269"/>
        <v>994.92000000000007</v>
      </c>
      <c r="K829" s="107">
        <f t="shared" si="269"/>
        <v>849.82000000000062</v>
      </c>
      <c r="L829" s="107">
        <f t="shared" si="269"/>
        <v>855.60000000000036</v>
      </c>
      <c r="M829" s="107">
        <f t="shared" si="269"/>
        <v>1033.3999999999996</v>
      </c>
      <c r="N829" s="108"/>
      <c r="O829" s="108"/>
      <c r="P829" s="108"/>
      <c r="Q829" s="108"/>
      <c r="R829" s="109"/>
      <c r="S829" s="110"/>
      <c r="T829" s="284"/>
      <c r="U829" s="283"/>
      <c r="V829" s="286"/>
      <c r="W829" s="116"/>
      <c r="X829" s="116"/>
      <c r="Y829" s="116"/>
      <c r="Z829" s="116"/>
      <c r="AA829" s="116"/>
      <c r="AB829" s="139"/>
    </row>
    <row r="830" spans="1:28" ht="12.75" customHeight="1">
      <c r="A830" s="122">
        <v>43125</v>
      </c>
      <c r="B830" s="121" t="s">
        <v>18</v>
      </c>
      <c r="C830" s="161" t="s">
        <v>119</v>
      </c>
      <c r="D830" s="91" t="s">
        <v>99</v>
      </c>
      <c r="E830" s="13">
        <v>2825.54</v>
      </c>
      <c r="F830" s="13">
        <v>2761.37</v>
      </c>
      <c r="G830" s="13">
        <v>2744.81</v>
      </c>
      <c r="H830" s="13">
        <v>2767.29</v>
      </c>
      <c r="I830" s="13">
        <v>2832.07</v>
      </c>
      <c r="J830" s="13">
        <v>2830.4</v>
      </c>
      <c r="K830" s="13">
        <v>2756.79</v>
      </c>
      <c r="L830" s="13">
        <v>2783.35</v>
      </c>
      <c r="M830" s="13">
        <v>2877.53</v>
      </c>
      <c r="N830" s="94">
        <f>IF((M831=""),"",MAX(E832:M832))</f>
        <v>734.94000000000051</v>
      </c>
      <c r="O830" s="94">
        <f>IF(M831="","",MIN(E832:M832))</f>
        <v>648.05999999999949</v>
      </c>
      <c r="P830" s="94">
        <f>IF((M832=""),"",AVERAGE(E832:M832))</f>
        <v>696.52444444444461</v>
      </c>
      <c r="Q830" s="94">
        <f>IF((M831=""),"",STDEV(E832:M832))</f>
        <v>34.074422633080317</v>
      </c>
      <c r="R830" s="95">
        <f>IF((M831=""),"",(N830-O830)/(N830+O830)*100)</f>
        <v>6.2819956616052801</v>
      </c>
      <c r="S830" s="96" t="str">
        <f>IF(M831="","",IF(R830&lt;10,IF(P830&gt;645,IF(P830&lt;790,"Pass","Fail"),"Fail"),"Fail"))</f>
        <v>Pass</v>
      </c>
      <c r="T830" s="237">
        <v>1428</v>
      </c>
      <c r="U830" s="235"/>
      <c r="V830" s="300"/>
      <c r="W830" s="98">
        <v>645</v>
      </c>
      <c r="X830" s="62">
        <v>790</v>
      </c>
      <c r="Y830" s="62">
        <v>670</v>
      </c>
      <c r="Z830" s="62">
        <v>830</v>
      </c>
      <c r="AA830" s="62">
        <v>8.6999999999999993</v>
      </c>
      <c r="AB830" s="148">
        <v>10</v>
      </c>
    </row>
    <row r="831" spans="1:28" ht="15.75" customHeight="1">
      <c r="A831"/>
      <c r="B831" s="93"/>
      <c r="C831" s="162"/>
      <c r="D831" s="90" t="s">
        <v>100</v>
      </c>
      <c r="E831" s="13">
        <v>2459.69</v>
      </c>
      <c r="F831" s="13">
        <v>2425.5</v>
      </c>
      <c r="G831" s="13">
        <v>2420.7800000000002</v>
      </c>
      <c r="H831" s="13">
        <v>2429.6799999999998</v>
      </c>
      <c r="I831" s="13">
        <v>2466.9699999999998</v>
      </c>
      <c r="J831" s="13">
        <v>2466.2399999999998</v>
      </c>
      <c r="K831" s="13">
        <v>2421.35</v>
      </c>
      <c r="L831" s="13">
        <v>2444.52</v>
      </c>
      <c r="M831" s="13">
        <v>2510.06</v>
      </c>
      <c r="N831" s="99"/>
      <c r="O831" s="99"/>
      <c r="P831" s="99"/>
      <c r="Q831" s="99"/>
      <c r="R831" s="100"/>
      <c r="S831" s="101"/>
      <c r="T831" s="241"/>
      <c r="U831" s="234"/>
      <c r="V831" s="238"/>
      <c r="W831" s="116"/>
      <c r="X831" s="116"/>
      <c r="Y831" s="116"/>
      <c r="Z831" s="116"/>
      <c r="AA831" s="116"/>
      <c r="AB831" s="139"/>
    </row>
    <row r="832" spans="1:28" ht="25.5" customHeight="1">
      <c r="A832"/>
      <c r="B832" s="93"/>
      <c r="C832" s="162"/>
      <c r="D832" s="90" t="s">
        <v>120</v>
      </c>
      <c r="E832" s="29">
        <f t="shared" ref="E832:M832" si="270">IF(((E830="")*AND(E831="")),"",(E830-E831)*2)</f>
        <v>731.69999999999982</v>
      </c>
      <c r="F832" s="29">
        <f t="shared" si="270"/>
        <v>671.73999999999978</v>
      </c>
      <c r="G832" s="29">
        <f t="shared" si="270"/>
        <v>648.05999999999949</v>
      </c>
      <c r="H832" s="29">
        <f t="shared" si="270"/>
        <v>675.22000000000025</v>
      </c>
      <c r="I832" s="29">
        <f t="shared" si="270"/>
        <v>730.20000000000073</v>
      </c>
      <c r="J832" s="29">
        <f t="shared" si="270"/>
        <v>728.32000000000062</v>
      </c>
      <c r="K832" s="29">
        <f t="shared" si="270"/>
        <v>670.88000000000011</v>
      </c>
      <c r="L832" s="29">
        <f t="shared" si="270"/>
        <v>677.65999999999985</v>
      </c>
      <c r="M832" s="29">
        <f t="shared" si="270"/>
        <v>734.94000000000051</v>
      </c>
      <c r="N832" s="102"/>
      <c r="O832" s="102"/>
      <c r="P832" s="102"/>
      <c r="Q832" s="102"/>
      <c r="R832" s="103"/>
      <c r="S832" s="104"/>
      <c r="T832" s="282"/>
      <c r="U832" s="281"/>
      <c r="V832" s="285"/>
      <c r="W832" s="116"/>
      <c r="X832" s="116"/>
      <c r="Y832" s="116"/>
      <c r="Z832" s="116"/>
      <c r="AA832" s="116"/>
      <c r="AB832" s="139"/>
    </row>
    <row r="833" spans="1:28">
      <c r="A833" s="122">
        <v>43125</v>
      </c>
      <c r="B833" s="93" t="s">
        <v>18</v>
      </c>
      <c r="C833" s="162" t="s">
        <v>121</v>
      </c>
      <c r="D833" s="90" t="s">
        <v>99</v>
      </c>
      <c r="E833" s="13">
        <v>2320.2399999999998</v>
      </c>
      <c r="F833" s="13">
        <v>2334.6799999999998</v>
      </c>
      <c r="G833" s="13">
        <v>2338.5100000000002</v>
      </c>
      <c r="H833" s="13">
        <v>2333.19</v>
      </c>
      <c r="I833" s="13">
        <v>2299.5</v>
      </c>
      <c r="J833" s="13">
        <v>2329.91</v>
      </c>
      <c r="K833" s="13">
        <v>2327.02</v>
      </c>
      <c r="L833" s="13">
        <v>2352.15</v>
      </c>
      <c r="M833" s="13">
        <v>2360.83</v>
      </c>
      <c r="N833" s="94">
        <f>IF((M834=""),"",MAX(E835:M835))</f>
        <v>753.37999999999965</v>
      </c>
      <c r="O833" s="94">
        <f>IF(M834="","",MIN(E835:M835))</f>
        <v>668.70000000000027</v>
      </c>
      <c r="P833" s="94">
        <f>IF((M835=""),"",AVERAGE(E835:M835))</f>
        <v>715.79555555555555</v>
      </c>
      <c r="Q833" s="94">
        <f>IF((M834=""),"",STDEV(E835:M835))</f>
        <v>33.789048192835686</v>
      </c>
      <c r="R833" s="94">
        <f>IF((M834=""),"",(N833-O833)/(N833+O833)*100)</f>
        <v>5.9546579657965362</v>
      </c>
      <c r="S833" s="96" t="str">
        <f>IF(M834="","",IF(R833&lt;15,IF(P833&gt;850,IF(P833&lt;970,"Pass","Fail"),"Fail"),"Fail"))</f>
        <v>Fail</v>
      </c>
      <c r="T833" s="237">
        <v>1428</v>
      </c>
      <c r="U833" s="254"/>
      <c r="V833" s="295"/>
      <c r="W833" s="153">
        <v>850</v>
      </c>
      <c r="X833" s="153">
        <v>970</v>
      </c>
      <c r="Y833" s="153">
        <v>710</v>
      </c>
      <c r="Z833" s="153">
        <v>910</v>
      </c>
      <c r="AA833" s="153">
        <v>14.5</v>
      </c>
      <c r="AB833" s="154">
        <v>17</v>
      </c>
    </row>
    <row r="834" spans="1:28" ht="15.75" customHeight="1">
      <c r="A834"/>
      <c r="B834" s="93"/>
      <c r="C834" s="162"/>
      <c r="D834" s="90" t="s">
        <v>100</v>
      </c>
      <c r="E834" s="13">
        <v>1946.76</v>
      </c>
      <c r="F834" s="13">
        <v>1990.12</v>
      </c>
      <c r="G834" s="13">
        <v>2004.16</v>
      </c>
      <c r="H834" s="13">
        <v>1984.79</v>
      </c>
      <c r="I834" s="13">
        <v>1925.42</v>
      </c>
      <c r="J834" s="13">
        <v>1953.54</v>
      </c>
      <c r="K834" s="13">
        <v>1982.08</v>
      </c>
      <c r="L834" s="13">
        <v>2003.94</v>
      </c>
      <c r="M834" s="13">
        <v>1984.14</v>
      </c>
      <c r="N834" s="99"/>
      <c r="O834" s="99"/>
      <c r="P834" s="99"/>
      <c r="Q834" s="99"/>
      <c r="R834" s="100"/>
      <c r="S834" s="101"/>
      <c r="T834" s="241"/>
      <c r="U834" s="234"/>
      <c r="V834" s="238"/>
      <c r="W834" s="116"/>
      <c r="X834" s="116"/>
      <c r="Y834" s="116"/>
      <c r="Z834" s="116"/>
      <c r="AA834" s="116"/>
      <c r="AB834" s="139"/>
    </row>
    <row r="835" spans="1:28" s="179" customFormat="1" ht="25.5" customHeight="1">
      <c r="A835"/>
      <c r="B835" s="93"/>
      <c r="C835" s="162"/>
      <c r="D835" s="30" t="s">
        <v>120</v>
      </c>
      <c r="E835" s="29">
        <f t="shared" ref="E835:M835" si="271">IF(((E833="")*AND(E834="")),"",(E833-E834)*2)</f>
        <v>746.95999999999958</v>
      </c>
      <c r="F835" s="29">
        <f t="shared" si="271"/>
        <v>689.11999999999989</v>
      </c>
      <c r="G835" s="29">
        <f t="shared" si="271"/>
        <v>668.70000000000027</v>
      </c>
      <c r="H835" s="29">
        <f t="shared" si="271"/>
        <v>696.80000000000018</v>
      </c>
      <c r="I835" s="29">
        <f t="shared" si="271"/>
        <v>748.15999999999985</v>
      </c>
      <c r="J835" s="29">
        <f t="shared" si="271"/>
        <v>752.73999999999978</v>
      </c>
      <c r="K835" s="29">
        <f t="shared" si="271"/>
        <v>689.88000000000011</v>
      </c>
      <c r="L835" s="29">
        <f t="shared" si="271"/>
        <v>696.42000000000007</v>
      </c>
      <c r="M835" s="29">
        <f t="shared" si="271"/>
        <v>753.37999999999965</v>
      </c>
      <c r="N835" s="102"/>
      <c r="O835" s="102"/>
      <c r="P835" s="102"/>
      <c r="Q835" s="102"/>
      <c r="R835" s="103"/>
      <c r="S835" s="104"/>
      <c r="T835" s="282"/>
      <c r="U835" s="281"/>
      <c r="V835" s="285"/>
      <c r="W835" s="141"/>
      <c r="X835" s="141"/>
      <c r="Y835" s="141"/>
      <c r="Z835" s="141"/>
      <c r="AA835" s="141"/>
      <c r="AB835" s="142"/>
    </row>
    <row r="836" spans="1:28" ht="12.75" customHeight="1">
      <c r="A836" s="130">
        <v>43125</v>
      </c>
      <c r="B836" s="121" t="s">
        <v>18</v>
      </c>
      <c r="C836" s="161" t="s">
        <v>122</v>
      </c>
      <c r="D836" s="91" t="s">
        <v>99</v>
      </c>
      <c r="E836" s="13">
        <v>11406.39</v>
      </c>
      <c r="F836" s="13">
        <v>11102.22</v>
      </c>
      <c r="G836" s="13">
        <v>11024.32</v>
      </c>
      <c r="H836" s="13">
        <v>11131.18</v>
      </c>
      <c r="I836" s="13">
        <v>11444.15</v>
      </c>
      <c r="J836" s="13">
        <v>11051.4</v>
      </c>
      <c r="K836" s="13">
        <v>11085.05</v>
      </c>
      <c r="L836" s="13">
        <v>11094.45</v>
      </c>
      <c r="M836" s="13">
        <v>10915.6</v>
      </c>
      <c r="N836" s="99">
        <f>IF((M837=""),"",MAX(E838:M838))</f>
        <v>330.44000000000233</v>
      </c>
      <c r="O836" s="99">
        <f>IF(M837="","",MIN(E838:M838))</f>
        <v>263.97999999999956</v>
      </c>
      <c r="P836" s="99">
        <f>IF((M838=""),"",AVERAGE(E838:M838))</f>
        <v>293.56444444444423</v>
      </c>
      <c r="Q836" s="99">
        <f>IF((M837=""),"",STDEV(E838:M838))</f>
        <v>23.173411008692323</v>
      </c>
      <c r="R836" s="99">
        <f>IF((M837=""),"",(N836-O836)/(N836+O836)*100)</f>
        <v>11.180646680798519</v>
      </c>
      <c r="S836" s="101" t="str">
        <f>IF(M837="","",IF(R836&lt;6.3,IF(P836&gt;490,IF(P836&lt;590,"Pass","Fail"),"Fail"),"Fail"))</f>
        <v>Fail</v>
      </c>
      <c r="T836" s="241">
        <v>1428</v>
      </c>
      <c r="U836" s="263"/>
      <c r="V836" s="272"/>
      <c r="W836" s="116">
        <v>490</v>
      </c>
      <c r="X836" s="116">
        <v>590</v>
      </c>
      <c r="Y836" s="116">
        <v>430</v>
      </c>
      <c r="Z836" s="116">
        <v>590</v>
      </c>
      <c r="AA836" s="137">
        <v>6.3</v>
      </c>
      <c r="AB836" s="148">
        <v>6.3</v>
      </c>
    </row>
    <row r="837" spans="1:28" ht="16.5" customHeight="1">
      <c r="A837"/>
      <c r="B837" s="93"/>
      <c r="C837" s="162"/>
      <c r="D837" s="90" t="s">
        <v>100</v>
      </c>
      <c r="E837" s="13">
        <v>11256.09</v>
      </c>
      <c r="F837" s="13">
        <v>10958.81</v>
      </c>
      <c r="G837" s="13">
        <v>10892.33</v>
      </c>
      <c r="H837" s="13">
        <v>10997.61</v>
      </c>
      <c r="I837" s="13">
        <v>11288.95</v>
      </c>
      <c r="J837" s="13">
        <v>10891.52</v>
      </c>
      <c r="K837" s="13">
        <v>10945.15</v>
      </c>
      <c r="L837" s="13">
        <v>10952.88</v>
      </c>
      <c r="M837" s="13">
        <v>10750.38</v>
      </c>
      <c r="N837" s="99"/>
      <c r="O837" s="99"/>
      <c r="P837" s="99"/>
      <c r="Q837" s="99"/>
      <c r="R837" s="100"/>
      <c r="S837" s="101"/>
      <c r="T837" s="241"/>
      <c r="U837" s="234"/>
      <c r="V837" s="238"/>
      <c r="W837" s="116"/>
      <c r="X837" s="116"/>
      <c r="Y837" s="116"/>
      <c r="Z837" s="116"/>
      <c r="AA837" s="116"/>
      <c r="AB837" s="139"/>
    </row>
    <row r="838" spans="1:28" ht="26.25" customHeight="1" thickBot="1">
      <c r="A838"/>
      <c r="B838" s="117"/>
      <c r="C838" s="165"/>
      <c r="D838" s="118" t="s">
        <v>120</v>
      </c>
      <c r="E838" s="119">
        <f t="shared" ref="E838:M838" si="272">IF(((E836="")*AND(E837="")),"",(E836-E837)*2)</f>
        <v>300.59999999999854</v>
      </c>
      <c r="F838" s="119">
        <f t="shared" si="272"/>
        <v>286.81999999999971</v>
      </c>
      <c r="G838" s="119">
        <f t="shared" si="272"/>
        <v>263.97999999999956</v>
      </c>
      <c r="H838" s="119">
        <f t="shared" si="272"/>
        <v>267.13999999999942</v>
      </c>
      <c r="I838" s="119">
        <f t="shared" si="272"/>
        <v>310.39999999999782</v>
      </c>
      <c r="J838" s="119">
        <f t="shared" si="272"/>
        <v>319.7599999999984</v>
      </c>
      <c r="K838" s="119">
        <f t="shared" si="272"/>
        <v>279.79999999999927</v>
      </c>
      <c r="L838" s="119">
        <f t="shared" si="272"/>
        <v>283.14000000000306</v>
      </c>
      <c r="M838" s="119">
        <f t="shared" si="272"/>
        <v>330.44000000000233</v>
      </c>
      <c r="N838" s="102"/>
      <c r="O838" s="102"/>
      <c r="P838" s="102"/>
      <c r="Q838" s="102"/>
      <c r="R838" s="103"/>
      <c r="S838" s="104"/>
      <c r="T838" s="282"/>
      <c r="U838" s="281"/>
      <c r="V838" s="285"/>
      <c r="W838" s="116"/>
      <c r="X838" s="116"/>
      <c r="Y838" s="116"/>
      <c r="Z838" s="116"/>
      <c r="AA838" s="116"/>
      <c r="AB838" s="139"/>
    </row>
    <row r="839" spans="1:28" ht="12.75" customHeight="1">
      <c r="A839" s="122">
        <v>43125</v>
      </c>
      <c r="B839" s="93" t="s">
        <v>18</v>
      </c>
      <c r="C839" s="162" t="s">
        <v>122</v>
      </c>
      <c r="D839" s="90" t="s">
        <v>99</v>
      </c>
      <c r="E839" s="13">
        <v>11254.78</v>
      </c>
      <c r="F839" s="13">
        <v>10970.38</v>
      </c>
      <c r="G839" s="13">
        <v>10897.09</v>
      </c>
      <c r="H839" s="13">
        <v>10999.76</v>
      </c>
      <c r="I839" s="13">
        <v>11296.2</v>
      </c>
      <c r="J839" s="13">
        <v>10892.61</v>
      </c>
      <c r="K839" s="13">
        <v>10952.99</v>
      </c>
      <c r="L839" s="13">
        <v>10958.42</v>
      </c>
      <c r="M839" s="13">
        <v>10756.32</v>
      </c>
      <c r="N839" s="94">
        <f>IF((M840=""),"",MAX(E841:M841))</f>
        <v>575.52000000000044</v>
      </c>
      <c r="O839" s="94">
        <f>IF(M840="","",MIN(E841:M841))</f>
        <v>548.76000000000204</v>
      </c>
      <c r="P839" s="94">
        <f>IF((M841=""),"",AVERAGE(E841:M841))</f>
        <v>562.66666666666708</v>
      </c>
      <c r="Q839" s="94">
        <f>IF((M840=""),"",STDEV(E841:M841))</f>
        <v>10.037225712316122</v>
      </c>
      <c r="R839" s="94">
        <f>IF((M840=""),"",(N839-O839)/(N839+O839)*100)</f>
        <v>2.380189988259005</v>
      </c>
      <c r="S839" s="115" t="str">
        <f>IF(M840="","",IF(R839&lt;6.3,IF(P839&gt;490,IF(P839&lt;590,"Pass","Fail"),"Fail"),"Fail"))</f>
        <v>Pass</v>
      </c>
      <c r="T839" s="237">
        <v>1335</v>
      </c>
      <c r="U839" s="145"/>
      <c r="V839" s="301" t="s">
        <v>131</v>
      </c>
      <c r="W839" s="116">
        <v>490</v>
      </c>
      <c r="X839" s="116">
        <v>590</v>
      </c>
      <c r="Y839" s="116">
        <v>430</v>
      </c>
      <c r="Z839" s="116">
        <v>590</v>
      </c>
      <c r="AA839" s="137">
        <v>6.3</v>
      </c>
      <c r="AB839" s="148">
        <v>6.3</v>
      </c>
    </row>
    <row r="840" spans="1:28" ht="15.75" customHeight="1">
      <c r="A840"/>
      <c r="B840" s="93"/>
      <c r="C840" s="162"/>
      <c r="D840" s="90" t="s">
        <v>100</v>
      </c>
      <c r="E840" s="13">
        <v>10980.4</v>
      </c>
      <c r="F840" s="13">
        <v>10691.98</v>
      </c>
      <c r="G840" s="13">
        <v>10622.17</v>
      </c>
      <c r="H840" s="13">
        <v>10720.59</v>
      </c>
      <c r="I840" s="13">
        <v>11008.44</v>
      </c>
      <c r="J840" s="13">
        <v>10605.32</v>
      </c>
      <c r="K840" s="13">
        <v>10671.89</v>
      </c>
      <c r="L840" s="13">
        <v>10674.92</v>
      </c>
      <c r="M840" s="13">
        <v>10470.84</v>
      </c>
      <c r="N840" s="99"/>
      <c r="O840" s="99"/>
      <c r="P840" s="99"/>
      <c r="Q840" s="99"/>
      <c r="R840" s="100"/>
      <c r="S840" s="101"/>
      <c r="T840" s="241"/>
      <c r="U840" s="234"/>
      <c r="V840" s="238"/>
      <c r="W840" s="116"/>
      <c r="X840" s="116"/>
      <c r="Y840" s="116"/>
      <c r="Z840" s="116"/>
      <c r="AA840" s="116"/>
      <c r="AB840" s="139"/>
    </row>
    <row r="841" spans="1:28" ht="25.5" customHeight="1">
      <c r="A841"/>
      <c r="B841" s="93"/>
      <c r="C841" s="162"/>
      <c r="D841" s="90" t="s">
        <v>120</v>
      </c>
      <c r="E841" s="29">
        <f t="shared" ref="E841:M841" si="273">IF(((E839="")*AND(E840="")),"",(E839-E840)*2)</f>
        <v>548.76000000000204</v>
      </c>
      <c r="F841" s="29">
        <f t="shared" si="273"/>
        <v>556.79999999999927</v>
      </c>
      <c r="G841" s="29">
        <f t="shared" si="273"/>
        <v>549.84000000000015</v>
      </c>
      <c r="H841" s="29">
        <f t="shared" si="273"/>
        <v>558.34000000000015</v>
      </c>
      <c r="I841" s="29">
        <f t="shared" si="273"/>
        <v>575.52000000000044</v>
      </c>
      <c r="J841" s="29">
        <f t="shared" si="273"/>
        <v>574.58000000000175</v>
      </c>
      <c r="K841" s="29">
        <f t="shared" si="273"/>
        <v>562.20000000000073</v>
      </c>
      <c r="L841" s="29">
        <f t="shared" si="273"/>
        <v>567</v>
      </c>
      <c r="M841" s="29">
        <f t="shared" si="273"/>
        <v>570.95999999999913</v>
      </c>
      <c r="N841" s="102"/>
      <c r="O841" s="102"/>
      <c r="P841" s="102"/>
      <c r="Q841" s="102"/>
      <c r="R841" s="103"/>
      <c r="S841" s="104"/>
      <c r="T841" s="282"/>
      <c r="U841" s="281"/>
      <c r="V841" s="285"/>
      <c r="W841" s="116"/>
      <c r="X841" s="116"/>
      <c r="Y841" s="116"/>
      <c r="Z841" s="116"/>
      <c r="AA841" s="116"/>
      <c r="AB841" s="139"/>
    </row>
    <row r="842" spans="1:28" ht="12.75" customHeight="1">
      <c r="A842" s="122">
        <v>43125</v>
      </c>
      <c r="B842" s="93" t="s">
        <v>18</v>
      </c>
      <c r="C842" s="162" t="s">
        <v>123</v>
      </c>
      <c r="D842" s="90" t="s">
        <v>99</v>
      </c>
      <c r="E842" s="13">
        <v>11631.06</v>
      </c>
      <c r="F842" s="13">
        <v>11364.6</v>
      </c>
      <c r="G842" s="13">
        <v>11294.74</v>
      </c>
      <c r="H842" s="13">
        <v>11386.26</v>
      </c>
      <c r="I842" s="13">
        <v>11659.82</v>
      </c>
      <c r="J842" s="13">
        <v>11259.78</v>
      </c>
      <c r="K842" s="13">
        <v>11353.48</v>
      </c>
      <c r="L842" s="13">
        <v>11355.59</v>
      </c>
      <c r="M842" s="13">
        <v>11181.89</v>
      </c>
      <c r="N842" s="94">
        <f>IF((M843=""),"",MAX(E844:M844))</f>
        <v>322.5</v>
      </c>
      <c r="O842" s="94">
        <f>IF(M843="","",MIN(E844:M844))</f>
        <v>266.54000000000087</v>
      </c>
      <c r="P842" s="94">
        <f>IF((M844=""),"",AVERAGE(E844:M844))</f>
        <v>293.79555555555595</v>
      </c>
      <c r="Q842" s="94">
        <f>IF((M843=""),"",STDEV(E844:M844))</f>
        <v>22.411393927593153</v>
      </c>
      <c r="R842" s="94">
        <f>IF((M843=""),"",(N842-O842)/(N842+O842)*100)</f>
        <v>9.5002037213090862</v>
      </c>
      <c r="S842" s="96" t="str">
        <f>IF(M843="","",IF(R842&lt;15,IF(P842&gt;222,IF(P842&lt;340,"Pass","Fail"),"Fail"),"Fail"))</f>
        <v>Pass</v>
      </c>
      <c r="T842" s="237">
        <v>1428</v>
      </c>
      <c r="U842" s="237"/>
      <c r="V842" s="301"/>
      <c r="W842" s="62">
        <v>222</v>
      </c>
      <c r="X842" s="62">
        <v>340</v>
      </c>
      <c r="Y842" s="62">
        <v>155</v>
      </c>
      <c r="Z842" s="62">
        <v>315</v>
      </c>
      <c r="AA842" s="148">
        <v>15</v>
      </c>
      <c r="AB842" s="139">
        <v>15</v>
      </c>
    </row>
    <row r="843" spans="1:28" ht="15.75" customHeight="1">
      <c r="A843"/>
      <c r="B843" s="93"/>
      <c r="C843" s="162"/>
      <c r="D843" s="90" t="s">
        <v>100</v>
      </c>
      <c r="E843" s="13">
        <v>11478.18</v>
      </c>
      <c r="F843" s="13">
        <v>11228.49</v>
      </c>
      <c r="G843" s="13">
        <v>11155.14</v>
      </c>
      <c r="H843" s="13">
        <v>11252.99</v>
      </c>
      <c r="I843" s="13">
        <v>11500.75</v>
      </c>
      <c r="J843" s="13">
        <v>11100.26</v>
      </c>
      <c r="K843" s="13">
        <v>11211.06</v>
      </c>
      <c r="L843" s="13">
        <v>11217.63</v>
      </c>
      <c r="M843" s="13">
        <v>11020.64</v>
      </c>
      <c r="N843" s="99"/>
      <c r="O843" s="99"/>
      <c r="P843" s="99"/>
      <c r="Q843" s="99"/>
      <c r="R843" s="100"/>
      <c r="S843" s="101"/>
      <c r="T843" s="241"/>
      <c r="U843" s="234"/>
      <c r="V843" s="238"/>
      <c r="W843" s="116"/>
      <c r="X843" s="116"/>
      <c r="Y843" s="116"/>
      <c r="Z843" s="116"/>
      <c r="AA843" s="116"/>
      <c r="AB843" s="139"/>
    </row>
    <row r="844" spans="1:28" ht="25.5" customHeight="1">
      <c r="A844"/>
      <c r="B844" s="93"/>
      <c r="C844" s="162"/>
      <c r="D844" s="90" t="s">
        <v>120</v>
      </c>
      <c r="E844" s="29">
        <f t="shared" ref="E844:M844" si="274">IF(((E842="")*AND(E843="")),"",(E842-E843)*2)</f>
        <v>305.7599999999984</v>
      </c>
      <c r="F844" s="29">
        <f t="shared" si="274"/>
        <v>272.22000000000116</v>
      </c>
      <c r="G844" s="29">
        <f t="shared" si="274"/>
        <v>279.20000000000073</v>
      </c>
      <c r="H844" s="29">
        <f t="shared" si="274"/>
        <v>266.54000000000087</v>
      </c>
      <c r="I844" s="29">
        <f t="shared" si="274"/>
        <v>318.13999999999942</v>
      </c>
      <c r="J844" s="29">
        <f t="shared" si="274"/>
        <v>319.04000000000087</v>
      </c>
      <c r="K844" s="29">
        <f t="shared" si="274"/>
        <v>284.84000000000015</v>
      </c>
      <c r="L844" s="29">
        <f t="shared" si="274"/>
        <v>275.92000000000189</v>
      </c>
      <c r="M844" s="29">
        <f t="shared" si="274"/>
        <v>322.5</v>
      </c>
      <c r="N844" s="102"/>
      <c r="O844" s="102"/>
      <c r="P844" s="102"/>
      <c r="Q844" s="102"/>
      <c r="R844" s="103"/>
      <c r="S844" s="104"/>
      <c r="T844" s="282"/>
      <c r="U844" s="281"/>
      <c r="V844" s="285"/>
      <c r="W844" s="116"/>
      <c r="X844" s="116"/>
      <c r="Y844" s="116"/>
      <c r="Z844" s="116"/>
      <c r="AA844" s="116"/>
      <c r="AB844" s="139"/>
    </row>
    <row r="845" spans="1:28">
      <c r="A845" s="122">
        <v>43125</v>
      </c>
      <c r="B845" s="93" t="s">
        <v>18</v>
      </c>
      <c r="C845" s="162" t="s">
        <v>121</v>
      </c>
      <c r="D845" s="90" t="s">
        <v>99</v>
      </c>
      <c r="E845" s="13">
        <v>2822.55</v>
      </c>
      <c r="F845" s="13">
        <v>2756.43</v>
      </c>
      <c r="G845" s="13">
        <v>2739.98</v>
      </c>
      <c r="H845" s="13">
        <v>2764.14</v>
      </c>
      <c r="I845" s="13">
        <v>2836.07</v>
      </c>
      <c r="J845" s="13">
        <v>2824.53</v>
      </c>
      <c r="K845" s="13">
        <v>2752.3</v>
      </c>
      <c r="L845" s="13">
        <v>2778.37</v>
      </c>
      <c r="M845" s="13">
        <v>2875.4</v>
      </c>
      <c r="N845" s="94">
        <f>IF((M846=""),"",MAX(E847:M847))</f>
        <v>1026.2799999999997</v>
      </c>
      <c r="O845" s="94">
        <f>IF(M846="","",MIN(E847:M847))</f>
        <v>799.04</v>
      </c>
      <c r="P845" s="94">
        <f>IF((M847=""),"",AVERAGE(E847:M847))</f>
        <v>917.12222222222226</v>
      </c>
      <c r="Q845" s="94">
        <f>IF((M846=""),"",STDEV(E847:M847))</f>
        <v>95.076156550654261</v>
      </c>
      <c r="R845" s="94">
        <f>IF((M846=""),"",(N845-O845)/(N845+O845)*100)</f>
        <v>12.449323954155973</v>
      </c>
      <c r="S845" s="96" t="str">
        <f>IF(M846="","",IF(R845&lt;15,IF(P845&gt;850,IF(P845&lt;970,"Pass","Fail"),"Fail"),"Fail"))</f>
        <v>Pass</v>
      </c>
      <c r="T845" s="237">
        <v>1335</v>
      </c>
      <c r="U845" s="254"/>
      <c r="V845" s="295" t="s">
        <v>130</v>
      </c>
      <c r="W845" s="153">
        <v>850</v>
      </c>
      <c r="X845" s="153">
        <v>970</v>
      </c>
      <c r="Y845" s="153">
        <v>710</v>
      </c>
      <c r="Z845" s="153">
        <v>910</v>
      </c>
      <c r="AA845" s="153">
        <v>14.5</v>
      </c>
      <c r="AB845" s="154">
        <v>17</v>
      </c>
    </row>
    <row r="846" spans="1:28" ht="15.75" customHeight="1">
      <c r="A846"/>
      <c r="B846" s="93"/>
      <c r="C846" s="162"/>
      <c r="D846" s="90" t="s">
        <v>100</v>
      </c>
      <c r="E846" s="13">
        <v>2320.06</v>
      </c>
      <c r="F846" s="13">
        <v>2332.0300000000002</v>
      </c>
      <c r="G846" s="13">
        <v>2340.46</v>
      </c>
      <c r="H846" s="13">
        <v>2340.83</v>
      </c>
      <c r="I846" s="13">
        <v>2322.9699999999998</v>
      </c>
      <c r="J846" s="13">
        <v>2321.9</v>
      </c>
      <c r="K846" s="13">
        <v>2327.34</v>
      </c>
      <c r="L846" s="13">
        <v>2354.87</v>
      </c>
      <c r="M846" s="13">
        <v>2362.2600000000002</v>
      </c>
      <c r="N846" s="99"/>
      <c r="O846" s="99"/>
      <c r="P846" s="99"/>
      <c r="Q846" s="99"/>
      <c r="R846" s="100"/>
      <c r="S846" s="101"/>
      <c r="T846" s="241"/>
      <c r="U846" s="234"/>
      <c r="V846" s="238"/>
      <c r="W846" s="116"/>
      <c r="X846" s="116"/>
      <c r="Y846" s="116"/>
      <c r="Z846" s="116"/>
      <c r="AA846" s="116"/>
      <c r="AB846" s="139"/>
    </row>
    <row r="847" spans="1:28" ht="26.25" customHeight="1" thickBot="1">
      <c r="A847"/>
      <c r="B847" s="105"/>
      <c r="C847" s="163"/>
      <c r="D847" s="127" t="s">
        <v>120</v>
      </c>
      <c r="E847" s="107">
        <f t="shared" ref="E847:M847" si="275">IF(((E845="")*AND(E846="")),"",(E845-E846)*2)</f>
        <v>1004.9800000000005</v>
      </c>
      <c r="F847" s="107">
        <f t="shared" si="275"/>
        <v>848.79999999999927</v>
      </c>
      <c r="G847" s="107">
        <f t="shared" si="275"/>
        <v>799.04</v>
      </c>
      <c r="H847" s="107">
        <f t="shared" si="275"/>
        <v>846.61999999999989</v>
      </c>
      <c r="I847" s="107">
        <f t="shared" si="275"/>
        <v>1026.2000000000007</v>
      </c>
      <c r="J847" s="107">
        <f t="shared" si="275"/>
        <v>1005.2600000000002</v>
      </c>
      <c r="K847" s="107">
        <f t="shared" si="275"/>
        <v>849.92000000000007</v>
      </c>
      <c r="L847" s="107">
        <f t="shared" si="275"/>
        <v>847</v>
      </c>
      <c r="M847" s="107">
        <f t="shared" si="275"/>
        <v>1026.2799999999997</v>
      </c>
      <c r="N847" s="108"/>
      <c r="O847" s="108"/>
      <c r="P847" s="108"/>
      <c r="Q847" s="108"/>
      <c r="R847" s="109"/>
      <c r="S847" s="110"/>
      <c r="T847" s="284"/>
      <c r="U847" s="283"/>
      <c r="V847" s="286"/>
      <c r="W847" s="116"/>
      <c r="X847" s="116"/>
      <c r="Y847" s="116"/>
      <c r="Z847" s="116"/>
      <c r="AA847" s="116"/>
      <c r="AB847" s="139"/>
    </row>
    <row r="848" spans="1:28" ht="12.75" customHeight="1">
      <c r="A848" s="122">
        <v>43129</v>
      </c>
      <c r="B848" s="121" t="s">
        <v>18</v>
      </c>
      <c r="C848" s="161" t="s">
        <v>119</v>
      </c>
      <c r="D848" s="91" t="s">
        <v>99</v>
      </c>
      <c r="E848" s="13">
        <v>2459.29</v>
      </c>
      <c r="F848" s="13">
        <v>2424.35</v>
      </c>
      <c r="G848" s="13">
        <v>2419.9499999999998</v>
      </c>
      <c r="H848" s="13">
        <v>2428.46</v>
      </c>
      <c r="I848" s="13">
        <v>2465.6799999999998</v>
      </c>
      <c r="J848" s="13">
        <v>2466.0100000000002</v>
      </c>
      <c r="K848" s="13">
        <v>2420.89</v>
      </c>
      <c r="L848" s="13">
        <v>2443.2600000000002</v>
      </c>
      <c r="M848" s="13">
        <v>2510.0300000000002</v>
      </c>
      <c r="N848" s="94">
        <f>IF((M849=""),"",MAX(E850:M850))</f>
        <v>1346.1800000000003</v>
      </c>
      <c r="O848" s="94">
        <f>IF(M849="","",MIN(E850:M850))</f>
        <v>972.69999999999982</v>
      </c>
      <c r="P848" s="94">
        <f>IF((M850=""),"",AVERAGE(E850:M850))</f>
        <v>1152.1088888888889</v>
      </c>
      <c r="Q848" s="94">
        <f>IF((M849=""),"",STDEV(E850:M850))</f>
        <v>148.03102347518646</v>
      </c>
      <c r="R848" s="95">
        <f>IF((M849=""),"",(N848-O848)/(N848+O848)*100)</f>
        <v>16.106051197129666</v>
      </c>
      <c r="S848" s="96" t="str">
        <f>IF(M849="","",IF(R848&lt;10,IF(P848&gt;645,IF(P848&lt;790,"Pass","Fail"),"Fail"),"Fail"))</f>
        <v>Fail</v>
      </c>
      <c r="T848" s="237">
        <v>1335</v>
      </c>
      <c r="U848" s="235"/>
      <c r="V848" s="300"/>
      <c r="W848" s="98">
        <v>645</v>
      </c>
      <c r="X848" s="62">
        <v>790</v>
      </c>
      <c r="Y848" s="62">
        <v>670</v>
      </c>
      <c r="Z848" s="62">
        <v>830</v>
      </c>
      <c r="AA848" s="62">
        <v>8.6999999999999993</v>
      </c>
      <c r="AB848" s="148">
        <v>10</v>
      </c>
    </row>
    <row r="849" spans="1:28" ht="15.75" customHeight="1">
      <c r="A849"/>
      <c r="B849" s="93"/>
      <c r="C849" s="162"/>
      <c r="D849" s="90" t="s">
        <v>100</v>
      </c>
      <c r="E849" s="13">
        <v>1819.12</v>
      </c>
      <c r="F849" s="13">
        <v>1901.74</v>
      </c>
      <c r="G849" s="13">
        <v>1933.6</v>
      </c>
      <c r="H849" s="13">
        <v>1907.45</v>
      </c>
      <c r="I849" s="13">
        <v>1809.13</v>
      </c>
      <c r="J849" s="13">
        <v>1825.88</v>
      </c>
      <c r="K849" s="13">
        <v>1898.34</v>
      </c>
      <c r="L849" s="13">
        <v>1921.23</v>
      </c>
      <c r="M849" s="13">
        <v>1836.94</v>
      </c>
      <c r="N849" s="99"/>
      <c r="O849" s="99"/>
      <c r="P849" s="99"/>
      <c r="Q849" s="99"/>
      <c r="R849" s="100"/>
      <c r="S849" s="101"/>
      <c r="T849" s="241"/>
      <c r="U849" s="234"/>
      <c r="V849" s="238"/>
      <c r="W849" s="116"/>
      <c r="X849" s="116"/>
      <c r="Y849" s="116"/>
      <c r="Z849" s="116"/>
      <c r="AA849" s="116"/>
      <c r="AB849" s="139"/>
    </row>
    <row r="850" spans="1:28" ht="25.5" customHeight="1">
      <c r="A850"/>
      <c r="B850" s="93"/>
      <c r="C850" s="162"/>
      <c r="D850" s="90" t="s">
        <v>120</v>
      </c>
      <c r="E850" s="29">
        <f t="shared" ref="E850:M850" si="276">IF(((E848="")*AND(E849="")),"",(E848-E849)*2)</f>
        <v>1280.3400000000001</v>
      </c>
      <c r="F850" s="29">
        <f t="shared" si="276"/>
        <v>1045.2199999999998</v>
      </c>
      <c r="G850" s="29">
        <f t="shared" si="276"/>
        <v>972.69999999999982</v>
      </c>
      <c r="H850" s="29">
        <f t="shared" si="276"/>
        <v>1042.02</v>
      </c>
      <c r="I850" s="29">
        <f t="shared" si="276"/>
        <v>1313.0999999999995</v>
      </c>
      <c r="J850" s="29">
        <f t="shared" si="276"/>
        <v>1280.2600000000002</v>
      </c>
      <c r="K850" s="29">
        <f t="shared" si="276"/>
        <v>1045.0999999999999</v>
      </c>
      <c r="L850" s="29">
        <f t="shared" si="276"/>
        <v>1044.0600000000004</v>
      </c>
      <c r="M850" s="29">
        <f t="shared" si="276"/>
        <v>1346.1800000000003</v>
      </c>
      <c r="N850" s="102"/>
      <c r="O850" s="102"/>
      <c r="P850" s="102"/>
      <c r="Q850" s="102"/>
      <c r="R850" s="103"/>
      <c r="S850" s="104"/>
      <c r="T850" s="282"/>
      <c r="U850" s="281"/>
      <c r="V850" s="285"/>
      <c r="W850" s="116"/>
      <c r="X850" s="116"/>
      <c r="Y850" s="116"/>
      <c r="Z850" s="116"/>
      <c r="AA850" s="116"/>
      <c r="AB850" s="139"/>
    </row>
    <row r="851" spans="1:28" ht="12.75" customHeight="1">
      <c r="A851" s="122">
        <v>43129</v>
      </c>
      <c r="B851" s="93" t="s">
        <v>18</v>
      </c>
      <c r="C851" s="162" t="s">
        <v>119</v>
      </c>
      <c r="D851" s="90" t="s">
        <v>99</v>
      </c>
      <c r="E851" s="126">
        <v>2834.36</v>
      </c>
      <c r="F851" s="126">
        <v>2774.73</v>
      </c>
      <c r="G851" s="126">
        <v>2765.27</v>
      </c>
      <c r="H851" s="126">
        <v>2799.05</v>
      </c>
      <c r="I851" s="126">
        <v>2886.27</v>
      </c>
      <c r="J851" s="126">
        <v>2869.06</v>
      </c>
      <c r="K851" s="126">
        <v>2792.09</v>
      </c>
      <c r="L851" s="126">
        <v>2777.11</v>
      </c>
      <c r="M851" s="126">
        <v>2838.81</v>
      </c>
      <c r="N851" s="94">
        <f>IF((M852=""),"",MAX(E853:M853))</f>
        <v>748.81999999999971</v>
      </c>
      <c r="O851" s="94">
        <f>IF(M852="","",MIN(E853:M853))</f>
        <v>660.01999999999953</v>
      </c>
      <c r="P851" s="94">
        <f>IF((M853=""),"",AVERAGE(E853:M853))</f>
        <v>709.28222222222223</v>
      </c>
      <c r="Q851" s="94">
        <f>IF((M852=""),"",STDEV(E853:M853))</f>
        <v>34.939944826008954</v>
      </c>
      <c r="R851" s="95">
        <f>IF((M852=""),"",(N851-O851)/(N851+O851)*100)</f>
        <v>6.3030578348144743</v>
      </c>
      <c r="S851" s="96" t="str">
        <f>IF(M852="","",IF(R851&lt;10,IF(P851&gt;645,IF(P851&lt;790,"Pass","Fail"),"Fail"),"Fail"))</f>
        <v>Pass</v>
      </c>
      <c r="T851" s="237">
        <v>1335</v>
      </c>
      <c r="U851" s="235"/>
      <c r="V851" s="300" t="s">
        <v>130</v>
      </c>
      <c r="W851" s="98">
        <v>645</v>
      </c>
      <c r="X851" s="62">
        <v>790</v>
      </c>
      <c r="Y851" s="62">
        <v>670</v>
      </c>
      <c r="Z851" s="62">
        <v>830</v>
      </c>
      <c r="AA851" s="62">
        <v>8.6999999999999993</v>
      </c>
      <c r="AB851" s="148">
        <v>10</v>
      </c>
    </row>
    <row r="852" spans="1:28" ht="15.75" customHeight="1">
      <c r="A852"/>
      <c r="B852" s="93"/>
      <c r="C852" s="162"/>
      <c r="D852" s="90" t="s">
        <v>100</v>
      </c>
      <c r="E852" s="125">
        <v>2460.3200000000002</v>
      </c>
      <c r="F852" s="125">
        <v>2432.21</v>
      </c>
      <c r="G852" s="125">
        <v>2435.2600000000002</v>
      </c>
      <c r="H852" s="125">
        <v>2455.63</v>
      </c>
      <c r="I852" s="125">
        <v>2514.92</v>
      </c>
      <c r="J852" s="125">
        <v>2499</v>
      </c>
      <c r="K852" s="125">
        <v>2450.85</v>
      </c>
      <c r="L852" s="125">
        <v>2432.39</v>
      </c>
      <c r="M852" s="125">
        <v>2464.4</v>
      </c>
      <c r="N852" s="99"/>
      <c r="O852" s="99"/>
      <c r="P852" s="99"/>
      <c r="Q852" s="99"/>
      <c r="R852" s="100"/>
      <c r="S852" s="101"/>
      <c r="T852" s="241"/>
      <c r="U852" s="234"/>
      <c r="V852" s="238"/>
      <c r="W852" s="116"/>
      <c r="X852" s="116"/>
      <c r="Y852" s="116"/>
      <c r="Z852" s="116"/>
      <c r="AA852" s="116"/>
      <c r="AB852" s="139"/>
    </row>
    <row r="853" spans="1:28" ht="25.5" customHeight="1">
      <c r="A853"/>
      <c r="B853" s="93"/>
      <c r="C853" s="162"/>
      <c r="D853" s="90" t="s">
        <v>120</v>
      </c>
      <c r="E853" s="29">
        <f t="shared" ref="E853:M853" si="277">IF(((E851="")*AND(E852="")),"",(E851-E852)*2)</f>
        <v>748.07999999999993</v>
      </c>
      <c r="F853" s="29">
        <f t="shared" si="277"/>
        <v>685.04</v>
      </c>
      <c r="G853" s="29">
        <f t="shared" si="277"/>
        <v>660.01999999999953</v>
      </c>
      <c r="H853" s="29">
        <f t="shared" si="277"/>
        <v>686.84000000000015</v>
      </c>
      <c r="I853" s="29">
        <f t="shared" si="277"/>
        <v>742.69999999999982</v>
      </c>
      <c r="J853" s="29">
        <f t="shared" si="277"/>
        <v>740.11999999999989</v>
      </c>
      <c r="K853" s="29">
        <f t="shared" si="277"/>
        <v>682.48000000000047</v>
      </c>
      <c r="L853" s="29">
        <f t="shared" si="277"/>
        <v>689.44000000000051</v>
      </c>
      <c r="M853" s="29">
        <f t="shared" si="277"/>
        <v>748.81999999999971</v>
      </c>
      <c r="N853" s="102"/>
      <c r="O853" s="102"/>
      <c r="P853" s="102"/>
      <c r="Q853" s="102"/>
      <c r="R853" s="103"/>
      <c r="S853" s="104"/>
      <c r="T853" s="282"/>
      <c r="U853" s="281"/>
      <c r="V853" s="285"/>
      <c r="W853" s="116"/>
      <c r="X853" s="116"/>
      <c r="Y853" s="116"/>
      <c r="Z853" s="116"/>
      <c r="AA853" s="116"/>
      <c r="AB853" s="139"/>
    </row>
    <row r="854" spans="1:28">
      <c r="A854" s="122">
        <v>43129</v>
      </c>
      <c r="B854" s="93" t="s">
        <v>18</v>
      </c>
      <c r="C854" s="162" t="s">
        <v>121</v>
      </c>
      <c r="D854" s="90" t="s">
        <v>99</v>
      </c>
      <c r="E854" s="13">
        <v>2317.86</v>
      </c>
      <c r="F854" s="13">
        <v>2328.96</v>
      </c>
      <c r="G854" s="13">
        <v>2338.08</v>
      </c>
      <c r="H854" s="13">
        <v>2338.41</v>
      </c>
      <c r="I854" s="13">
        <v>2321.59</v>
      </c>
      <c r="J854" s="13">
        <v>2319.14</v>
      </c>
      <c r="K854" s="13">
        <v>2324.48</v>
      </c>
      <c r="L854" s="13">
        <v>2352.04</v>
      </c>
      <c r="M854" s="13">
        <v>2359.36</v>
      </c>
      <c r="N854" s="94">
        <f>IF((M855=""),"",MAX(E856:M856))</f>
        <v>519.88000000000011</v>
      </c>
      <c r="O854" s="94">
        <f>IF(M855="","",MIN(E856:M856))</f>
        <v>440.53999999999996</v>
      </c>
      <c r="P854" s="94">
        <f>IF((M856=""),"",AVERAGE(E856:M856))</f>
        <v>480.08444444444439</v>
      </c>
      <c r="Q854" s="94">
        <f>IF((M855=""),"",STDEV(E856:M856))</f>
        <v>29.963162012341112</v>
      </c>
      <c r="R854" s="94">
        <f>IF((M855=""),"",(N854-O854)/(N854+O854)*100)</f>
        <v>8.2609691593261427</v>
      </c>
      <c r="S854" s="96" t="str">
        <f>IF(M855="","",IF(R854&lt;15,IF(P854&gt;850,IF(P854&lt;970,"Pass","Fail"),"Fail"),"Fail"))</f>
        <v>Fail</v>
      </c>
      <c r="T854" s="237">
        <v>1335</v>
      </c>
      <c r="U854" s="254"/>
      <c r="V854" s="295"/>
      <c r="W854" s="153">
        <v>850</v>
      </c>
      <c r="X854" s="153">
        <v>970</v>
      </c>
      <c r="Y854" s="153">
        <v>710</v>
      </c>
      <c r="Z854" s="153">
        <v>910</v>
      </c>
      <c r="AA854" s="153">
        <v>14.5</v>
      </c>
      <c r="AB854" s="154">
        <v>17</v>
      </c>
    </row>
    <row r="855" spans="1:28" ht="15.75" customHeight="1">
      <c r="A855"/>
      <c r="B855" s="93"/>
      <c r="C855" s="162"/>
      <c r="D855" s="90" t="s">
        <v>100</v>
      </c>
      <c r="E855" s="13">
        <v>2097.59</v>
      </c>
      <c r="F855" s="13">
        <v>2085.59</v>
      </c>
      <c r="G855" s="13">
        <v>2090.59</v>
      </c>
      <c r="H855" s="13">
        <v>2080.9</v>
      </c>
      <c r="I855" s="13">
        <v>2092.1</v>
      </c>
      <c r="J855" s="13">
        <v>2092.1</v>
      </c>
      <c r="K855" s="13">
        <v>2073.71</v>
      </c>
      <c r="L855" s="13">
        <v>2092.1</v>
      </c>
      <c r="M855" s="13">
        <v>2134.86</v>
      </c>
      <c r="N855" s="99"/>
      <c r="O855" s="99"/>
      <c r="P855" s="99"/>
      <c r="Q855" s="99"/>
      <c r="R855" s="100"/>
      <c r="S855" s="101"/>
      <c r="T855" s="241"/>
      <c r="U855" s="234"/>
      <c r="V855" s="238"/>
      <c r="W855" s="116"/>
      <c r="X855" s="116"/>
      <c r="Y855" s="116"/>
      <c r="Z855" s="116"/>
      <c r="AA855" s="116"/>
      <c r="AB855" s="139"/>
    </row>
    <row r="856" spans="1:28" ht="25.5" customHeight="1">
      <c r="A856"/>
      <c r="B856" s="117"/>
      <c r="C856" s="165"/>
      <c r="D856" s="97" t="s">
        <v>120</v>
      </c>
      <c r="E856" s="119">
        <f t="shared" ref="E856:M856" si="278">IF(((E854="")*AND(E855="")),"",(E854-E855)*2)</f>
        <v>440.53999999999996</v>
      </c>
      <c r="F856" s="119">
        <f t="shared" si="278"/>
        <v>486.73999999999978</v>
      </c>
      <c r="G856" s="119">
        <f t="shared" si="278"/>
        <v>494.97999999999956</v>
      </c>
      <c r="H856" s="119">
        <f t="shared" si="278"/>
        <v>515.01999999999953</v>
      </c>
      <c r="I856" s="119">
        <f t="shared" si="278"/>
        <v>458.98000000000047</v>
      </c>
      <c r="J856" s="119">
        <f t="shared" si="278"/>
        <v>454.07999999999993</v>
      </c>
      <c r="K856" s="119">
        <f t="shared" si="278"/>
        <v>501.53999999999996</v>
      </c>
      <c r="L856" s="119">
        <f t="shared" si="278"/>
        <v>519.88000000000011</v>
      </c>
      <c r="M856" s="119">
        <f t="shared" si="278"/>
        <v>449</v>
      </c>
      <c r="N856" s="102"/>
      <c r="O856" s="102"/>
      <c r="P856" s="102"/>
      <c r="Q856" s="102"/>
      <c r="R856" s="103"/>
      <c r="S856" s="104"/>
      <c r="T856" s="282"/>
      <c r="U856" s="281"/>
      <c r="V856" s="285"/>
      <c r="W856" s="116"/>
      <c r="X856" s="116"/>
      <c r="Y856" s="116"/>
      <c r="Z856" s="116"/>
      <c r="AA856" s="116"/>
      <c r="AB856" s="139"/>
    </row>
    <row r="857" spans="1:28">
      <c r="A857" s="122">
        <v>43129</v>
      </c>
      <c r="B857" s="93" t="s">
        <v>18</v>
      </c>
      <c r="C857" s="162" t="s">
        <v>121</v>
      </c>
      <c r="D857" s="90" t="s">
        <v>99</v>
      </c>
      <c r="E857" s="13">
        <v>2809.52</v>
      </c>
      <c r="F857" s="13">
        <v>2762.16</v>
      </c>
      <c r="G857" s="13">
        <v>2751.37</v>
      </c>
      <c r="H857" s="13">
        <v>2781.54</v>
      </c>
      <c r="I857" s="13">
        <v>2865.4</v>
      </c>
      <c r="J857" s="13">
        <v>2861.38</v>
      </c>
      <c r="K857" s="13">
        <v>2779.76</v>
      </c>
      <c r="L857" s="13">
        <v>2766.1</v>
      </c>
      <c r="M857" s="13">
        <v>2820.11</v>
      </c>
      <c r="N857" s="94">
        <f>IF((M858=""),"",MAX(E859:M859))</f>
        <v>1038.5600000000004</v>
      </c>
      <c r="O857" s="94">
        <f>IF(M858="","",MIN(E859:M859))</f>
        <v>799.96</v>
      </c>
      <c r="P857" s="94">
        <f>IF((M859=""),"",AVERAGE(E859:M859))</f>
        <v>914.42444444444459</v>
      </c>
      <c r="Q857" s="94">
        <f>IF((M858=""),"",STDEV(E859:M859))</f>
        <v>93.281541463344766</v>
      </c>
      <c r="R857" s="94">
        <f>IF((M858=""),"",(N857-O857)/(N857+O857)*100)</f>
        <v>12.977829993690593</v>
      </c>
      <c r="S857" s="96" t="str">
        <f>IF(M858="","",IF(R857&lt;15,IF(P857&gt;850,IF(P857&lt;970,"Pass","Fail"),"Fail"),"Fail"))</f>
        <v>Pass</v>
      </c>
      <c r="T857" s="237">
        <v>1335</v>
      </c>
      <c r="U857" s="254"/>
      <c r="V857" s="295" t="s">
        <v>130</v>
      </c>
      <c r="W857" s="153">
        <v>850</v>
      </c>
      <c r="X857" s="153">
        <v>970</v>
      </c>
      <c r="Y857" s="153">
        <v>710</v>
      </c>
      <c r="Z857" s="153">
        <v>910</v>
      </c>
      <c r="AA857" s="153">
        <v>14.5</v>
      </c>
      <c r="AB857" s="154">
        <v>17</v>
      </c>
    </row>
    <row r="858" spans="1:28" ht="15.75" customHeight="1">
      <c r="A858"/>
      <c r="B858" s="93"/>
      <c r="C858" s="162"/>
      <c r="D858" s="90" t="s">
        <v>100</v>
      </c>
      <c r="E858" s="13">
        <v>2313.4299999999998</v>
      </c>
      <c r="F858" s="13">
        <v>2340.7600000000002</v>
      </c>
      <c r="G858" s="13">
        <v>2351.39</v>
      </c>
      <c r="H858" s="13">
        <v>2355.4899999999998</v>
      </c>
      <c r="I858" s="13">
        <v>2353.4499999999998</v>
      </c>
      <c r="J858" s="13">
        <v>2368.61</v>
      </c>
      <c r="K858" s="13">
        <v>2357.1799999999998</v>
      </c>
      <c r="L858" s="13">
        <v>2341.29</v>
      </c>
      <c r="M858" s="13">
        <v>2300.83</v>
      </c>
      <c r="N858" s="99"/>
      <c r="O858" s="99"/>
      <c r="P858" s="99"/>
      <c r="Q858" s="99"/>
      <c r="R858" s="100"/>
      <c r="S858" s="101"/>
      <c r="T858" s="241"/>
      <c r="U858" s="234"/>
      <c r="V858" s="238"/>
      <c r="W858" s="116"/>
      <c r="X858" s="116"/>
      <c r="Y858" s="116"/>
      <c r="Z858" s="116"/>
      <c r="AA858" s="116"/>
      <c r="AB858" s="139"/>
    </row>
    <row r="859" spans="1:28" s="179" customFormat="1" ht="25.5" customHeight="1">
      <c r="A859"/>
      <c r="B859" s="93"/>
      <c r="C859" s="162"/>
      <c r="D859" s="30" t="s">
        <v>120</v>
      </c>
      <c r="E859" s="29">
        <f t="shared" ref="E859:M859" si="279">IF(((E857="")*AND(E858="")),"",(E857-E858)*2)</f>
        <v>992.18000000000029</v>
      </c>
      <c r="F859" s="29">
        <f t="shared" si="279"/>
        <v>842.79999999999927</v>
      </c>
      <c r="G859" s="29">
        <f t="shared" si="279"/>
        <v>799.96</v>
      </c>
      <c r="H859" s="29">
        <f t="shared" si="279"/>
        <v>852.10000000000036</v>
      </c>
      <c r="I859" s="29">
        <f t="shared" si="279"/>
        <v>1023.9000000000005</v>
      </c>
      <c r="J859" s="29">
        <f t="shared" si="279"/>
        <v>985.54</v>
      </c>
      <c r="K859" s="29">
        <f t="shared" si="279"/>
        <v>845.16000000000076</v>
      </c>
      <c r="L859" s="29">
        <f t="shared" si="279"/>
        <v>849.61999999999989</v>
      </c>
      <c r="M859" s="29">
        <f t="shared" si="279"/>
        <v>1038.5600000000004</v>
      </c>
      <c r="N859" s="102"/>
      <c r="O859" s="102"/>
      <c r="P859" s="102"/>
      <c r="Q859" s="102"/>
      <c r="R859" s="103"/>
      <c r="S859" s="104"/>
      <c r="T859" s="282"/>
      <c r="U859" s="281"/>
      <c r="V859" s="285"/>
      <c r="W859" s="141"/>
      <c r="X859" s="141"/>
      <c r="Y859" s="141"/>
      <c r="Z859" s="141"/>
      <c r="AA859" s="141"/>
      <c r="AB859" s="142"/>
    </row>
    <row r="860" spans="1:28" ht="12.75" customHeight="1">
      <c r="A860" s="130">
        <v>43129</v>
      </c>
      <c r="B860" s="121" t="s">
        <v>18</v>
      </c>
      <c r="C860" s="161" t="s">
        <v>122</v>
      </c>
      <c r="D860" s="91" t="s">
        <v>99</v>
      </c>
      <c r="E860" s="13">
        <v>10994.03</v>
      </c>
      <c r="F860" s="13">
        <v>10704.3</v>
      </c>
      <c r="G860" s="13">
        <v>10635.27</v>
      </c>
      <c r="H860" s="13">
        <v>10731.64</v>
      </c>
      <c r="I860" s="13">
        <v>11024.27</v>
      </c>
      <c r="J860" s="13">
        <v>10617.57</v>
      </c>
      <c r="K860" s="13">
        <v>10687.37</v>
      </c>
      <c r="L860" s="13">
        <v>10685.7</v>
      </c>
      <c r="M860" s="13">
        <v>10481.719999999999</v>
      </c>
      <c r="N860" s="99">
        <f>IF((M861=""),"",MAX(E862:M862))</f>
        <v>591</v>
      </c>
      <c r="O860" s="99">
        <f>IF(M861="","",MIN(E862:M862))</f>
        <v>532.56000000000131</v>
      </c>
      <c r="P860" s="99">
        <f>IF((M862=""),"",AVERAGE(E862:M862))</f>
        <v>563.54666666666685</v>
      </c>
      <c r="Q860" s="99">
        <f>IF((M861=""),"",STDEV(E862:M862))</f>
        <v>15.913572823224714</v>
      </c>
      <c r="R860" s="99">
        <f>IF((M861=""),"",(N860-O860)/(N860+O860)*100)</f>
        <v>5.2013243618497116</v>
      </c>
      <c r="S860" s="101" t="str">
        <f>IF(M861="","",IF(R860&lt;6.3,IF(P860&gt;490,IF(P860&lt;590,"Pass","Fail"),"Fail"),"Fail"))</f>
        <v>Pass</v>
      </c>
      <c r="T860" s="241">
        <v>1335</v>
      </c>
      <c r="U860" s="263"/>
      <c r="V860" s="272"/>
      <c r="W860" s="116">
        <v>490</v>
      </c>
      <c r="X860" s="116">
        <v>590</v>
      </c>
      <c r="Y860" s="116">
        <v>430</v>
      </c>
      <c r="Z860" s="116">
        <v>590</v>
      </c>
      <c r="AA860" s="137">
        <v>6.3</v>
      </c>
      <c r="AB860" s="148">
        <v>6.3</v>
      </c>
    </row>
    <row r="861" spans="1:28" ht="15.75" customHeight="1">
      <c r="A861"/>
      <c r="B861" s="93"/>
      <c r="C861" s="162"/>
      <c r="D861" s="90" t="s">
        <v>100</v>
      </c>
      <c r="E861" s="13">
        <v>10698.53</v>
      </c>
      <c r="F861" s="13">
        <v>10420.84</v>
      </c>
      <c r="G861" s="13">
        <v>10368.99</v>
      </c>
      <c r="H861" s="13">
        <v>10447.549999999999</v>
      </c>
      <c r="I861" s="13">
        <v>10737.05</v>
      </c>
      <c r="J861" s="13">
        <v>10336</v>
      </c>
      <c r="K861" s="13">
        <v>10405.31</v>
      </c>
      <c r="L861" s="13">
        <v>10410.030000000001</v>
      </c>
      <c r="M861" s="13">
        <v>10201.61</v>
      </c>
      <c r="N861" s="99"/>
      <c r="O861" s="99"/>
      <c r="P861" s="99"/>
      <c r="Q861" s="99"/>
      <c r="R861" s="100"/>
      <c r="S861" s="101"/>
      <c r="T861" s="241"/>
      <c r="U861" s="234"/>
      <c r="V861" s="238"/>
      <c r="W861" s="116"/>
      <c r="X861" s="116"/>
      <c r="Y861" s="116"/>
      <c r="Z861" s="116"/>
      <c r="AA861" s="116"/>
      <c r="AB861" s="139"/>
    </row>
    <row r="862" spans="1:28" ht="25.5" customHeight="1">
      <c r="A862"/>
      <c r="B862" s="93"/>
      <c r="C862" s="162"/>
      <c r="D862" s="90" t="s">
        <v>120</v>
      </c>
      <c r="E862" s="29">
        <f t="shared" ref="E862:M862" si="280">IF(((E860="")*AND(E861="")),"",(E860-E861)*2)</f>
        <v>591</v>
      </c>
      <c r="F862" s="29">
        <f t="shared" si="280"/>
        <v>566.91999999999825</v>
      </c>
      <c r="G862" s="29">
        <f t="shared" si="280"/>
        <v>532.56000000000131</v>
      </c>
      <c r="H862" s="29">
        <f t="shared" si="280"/>
        <v>568.18000000000029</v>
      </c>
      <c r="I862" s="29">
        <f t="shared" si="280"/>
        <v>574.44000000000233</v>
      </c>
      <c r="J862" s="29">
        <f t="shared" si="280"/>
        <v>563.13999999999942</v>
      </c>
      <c r="K862" s="29">
        <f t="shared" si="280"/>
        <v>564.12000000000262</v>
      </c>
      <c r="L862" s="29">
        <f t="shared" si="280"/>
        <v>551.34000000000015</v>
      </c>
      <c r="M862" s="29">
        <f t="shared" si="280"/>
        <v>560.21999999999753</v>
      </c>
      <c r="N862" s="102"/>
      <c r="O862" s="102"/>
      <c r="P862" s="102"/>
      <c r="Q862" s="102"/>
      <c r="R862" s="103"/>
      <c r="S862" s="104"/>
      <c r="T862" s="282"/>
      <c r="U862" s="281"/>
      <c r="V862" s="285"/>
      <c r="W862" s="116"/>
      <c r="X862" s="116"/>
      <c r="Y862" s="116"/>
      <c r="Z862" s="116"/>
      <c r="AA862" s="116"/>
      <c r="AB862" s="139"/>
    </row>
    <row r="863" spans="1:28" ht="12.75" customHeight="1">
      <c r="A863" s="122">
        <v>43129</v>
      </c>
      <c r="B863" s="93" t="s">
        <v>18</v>
      </c>
      <c r="C863" s="162" t="s">
        <v>123</v>
      </c>
      <c r="D863" s="90" t="s">
        <v>99</v>
      </c>
      <c r="E863" s="13">
        <v>11485.78</v>
      </c>
      <c r="F863" s="13">
        <v>11237.31</v>
      </c>
      <c r="G863" s="13">
        <v>11168.45</v>
      </c>
      <c r="H863" s="13">
        <v>11261.07</v>
      </c>
      <c r="I863" s="13">
        <v>11515.23</v>
      </c>
      <c r="J863" s="13">
        <v>11113.2</v>
      </c>
      <c r="K863" s="13">
        <v>11215.38</v>
      </c>
      <c r="L863" s="13">
        <v>11214.45</v>
      </c>
      <c r="M863" s="13">
        <v>11025.17</v>
      </c>
      <c r="N863" s="94">
        <f>IF((M864=""),"",MAX(E865:M865))</f>
        <v>325.45999999999913</v>
      </c>
      <c r="O863" s="94">
        <f>IF(M864="","",MIN(E865:M865))</f>
        <v>267.34000000000015</v>
      </c>
      <c r="P863" s="94">
        <f>IF((M865=""),"",AVERAGE(E865:M865))</f>
        <v>298.7155555555554</v>
      </c>
      <c r="Q863" s="94">
        <f>IF((M864=""),"",STDEV(E865:M865))</f>
        <v>23.232345507455925</v>
      </c>
      <c r="R863" s="94">
        <f>IF((M864=""),"",(N863-O863)/(N863+O863)*100)</f>
        <v>9.804318488528855</v>
      </c>
      <c r="S863" s="96" t="str">
        <f>IF(M864="","",IF(R863&lt;15,IF(P863&gt;222,IF(P863&lt;340,"Pass","Fail"),"Fail"),"Fail"))</f>
        <v>Pass</v>
      </c>
      <c r="T863" s="237">
        <v>1335</v>
      </c>
      <c r="U863" s="237"/>
      <c r="V863" s="301"/>
      <c r="W863" s="62">
        <v>222</v>
      </c>
      <c r="X863" s="62">
        <v>340</v>
      </c>
      <c r="Y863" s="62">
        <v>155</v>
      </c>
      <c r="Z863" s="62">
        <v>315</v>
      </c>
      <c r="AA863" s="148">
        <v>15</v>
      </c>
      <c r="AB863" s="139">
        <v>15</v>
      </c>
    </row>
    <row r="864" spans="1:28" ht="15.75" customHeight="1">
      <c r="A864"/>
      <c r="B864" s="93"/>
      <c r="C864" s="162"/>
      <c r="D864" s="90" t="s">
        <v>100</v>
      </c>
      <c r="E864" s="13">
        <v>11326.53</v>
      </c>
      <c r="F864" s="13">
        <v>11089.74</v>
      </c>
      <c r="G864" s="13">
        <v>11034.78</v>
      </c>
      <c r="H864" s="13">
        <v>11120.01</v>
      </c>
      <c r="I864" s="13">
        <v>11352.5</v>
      </c>
      <c r="J864" s="13">
        <v>10953.71</v>
      </c>
      <c r="K864" s="13">
        <v>11074.5</v>
      </c>
      <c r="L864" s="13">
        <v>11077.11</v>
      </c>
      <c r="M864" s="13">
        <v>10862.94</v>
      </c>
      <c r="N864" s="99"/>
      <c r="O864" s="99"/>
      <c r="P864" s="99"/>
      <c r="Q864" s="99"/>
      <c r="R864" s="100"/>
      <c r="S864" s="101"/>
      <c r="T864" s="241"/>
      <c r="U864" s="234"/>
      <c r="V864" s="238"/>
      <c r="W864" s="116"/>
      <c r="X864" s="116"/>
      <c r="Y864" s="116"/>
      <c r="Z864" s="116"/>
      <c r="AA864" s="116"/>
      <c r="AB864" s="139"/>
    </row>
    <row r="865" spans="1:28" s="180" customFormat="1" ht="26.25" customHeight="1" thickBot="1">
      <c r="A865"/>
      <c r="B865" s="105"/>
      <c r="C865" s="163"/>
      <c r="D865" s="106" t="s">
        <v>120</v>
      </c>
      <c r="E865" s="107">
        <f t="shared" ref="E865:M865" si="281">IF(((E863="")*AND(E864="")),"",(E863-E864)*2)</f>
        <v>318.5</v>
      </c>
      <c r="F865" s="107">
        <f t="shared" si="281"/>
        <v>295.13999999999942</v>
      </c>
      <c r="G865" s="107">
        <f t="shared" si="281"/>
        <v>267.34000000000015</v>
      </c>
      <c r="H865" s="107">
        <f t="shared" si="281"/>
        <v>282.11999999999898</v>
      </c>
      <c r="I865" s="107">
        <f t="shared" si="281"/>
        <v>325.45999999999913</v>
      </c>
      <c r="J865" s="107">
        <f t="shared" si="281"/>
        <v>318.9800000000032</v>
      </c>
      <c r="K865" s="107">
        <f t="shared" si="281"/>
        <v>281.7599999999984</v>
      </c>
      <c r="L865" s="107">
        <f t="shared" si="281"/>
        <v>274.68000000000029</v>
      </c>
      <c r="M865" s="107">
        <f t="shared" si="281"/>
        <v>324.45999999999913</v>
      </c>
      <c r="N865" s="108"/>
      <c r="O865" s="108"/>
      <c r="P865" s="108"/>
      <c r="Q865" s="108"/>
      <c r="R865" s="109"/>
      <c r="S865" s="110"/>
      <c r="T865" s="284"/>
      <c r="U865" s="283"/>
      <c r="V865" s="286"/>
      <c r="W865" s="156"/>
      <c r="X865" s="156"/>
      <c r="Y865" s="156"/>
      <c r="Z865" s="156"/>
      <c r="AA865" s="156"/>
      <c r="AB865" s="157"/>
    </row>
    <row r="866" spans="1:28" ht="12.75" customHeight="1">
      <c r="A866" s="122">
        <v>43132</v>
      </c>
      <c r="B866" s="121" t="s">
        <v>18</v>
      </c>
      <c r="C866" s="161" t="s">
        <v>119</v>
      </c>
      <c r="D866" s="91" t="s">
        <v>99</v>
      </c>
      <c r="E866" s="125">
        <v>2459.9299999999998</v>
      </c>
      <c r="F866" s="125">
        <v>2431.91</v>
      </c>
      <c r="G866" s="125">
        <v>2435.2800000000002</v>
      </c>
      <c r="H866" s="125">
        <v>2455.3200000000002</v>
      </c>
      <c r="I866" s="125">
        <v>2515.5</v>
      </c>
      <c r="J866" s="125">
        <v>2499.06</v>
      </c>
      <c r="K866" s="125">
        <v>2450.84</v>
      </c>
      <c r="L866" s="125">
        <v>2432.2399999999998</v>
      </c>
      <c r="M866" s="125">
        <v>2465.02</v>
      </c>
      <c r="N866" s="94">
        <f>IF((M867=""),"",MAX(E868:M868))</f>
        <v>833.61999999999989</v>
      </c>
      <c r="O866" s="94">
        <f>IF(M867="","",MIN(E868:M868))</f>
        <v>673.18000000000029</v>
      </c>
      <c r="P866" s="94">
        <f>IF((M868=""),"",AVERAGE(E868:M868))</f>
        <v>737.8355555555554</v>
      </c>
      <c r="Q866" s="94">
        <f>IF((M867=""),"",STDEV(E868:M868))</f>
        <v>60.807195937469352</v>
      </c>
      <c r="R866" s="95">
        <f>IF((M867=""),"",(N866-O866)/(N866+O866)*100)</f>
        <v>10.647730289354897</v>
      </c>
      <c r="S866" s="96" t="str">
        <f>IF(M867="","",IF(R866&lt;10,IF(P866&gt;645,IF(P866&lt;790,"Pass","Fail"),"Fail"),"Fail"))</f>
        <v>Fail</v>
      </c>
      <c r="T866" s="237">
        <v>1335</v>
      </c>
      <c r="U866" s="235"/>
      <c r="V866" s="300"/>
      <c r="W866" s="98">
        <v>645</v>
      </c>
      <c r="X866" s="62">
        <v>790</v>
      </c>
      <c r="Y866" s="62">
        <v>670</v>
      </c>
      <c r="Z866" s="62">
        <v>830</v>
      </c>
      <c r="AA866" s="62">
        <v>8.6999999999999993</v>
      </c>
      <c r="AB866" s="148">
        <v>10</v>
      </c>
    </row>
    <row r="867" spans="1:28" ht="15.75" customHeight="1">
      <c r="A867"/>
      <c r="B867" s="93"/>
      <c r="C867" s="162"/>
      <c r="D867" s="90" t="s">
        <v>100</v>
      </c>
      <c r="E867" s="125">
        <v>2082.96</v>
      </c>
      <c r="F867" s="125">
        <v>2083.48</v>
      </c>
      <c r="G867" s="125">
        <v>2098.69</v>
      </c>
      <c r="H867" s="125">
        <v>2106.59</v>
      </c>
      <c r="I867" s="125">
        <v>2098.69</v>
      </c>
      <c r="J867" s="125">
        <v>2082.96</v>
      </c>
      <c r="K867" s="125">
        <v>2104.9</v>
      </c>
      <c r="L867" s="125">
        <v>2080.7600000000002</v>
      </c>
      <c r="M867" s="125">
        <v>2085.81</v>
      </c>
      <c r="N867" s="99"/>
      <c r="O867" s="99"/>
      <c r="P867" s="99"/>
      <c r="Q867" s="99"/>
      <c r="R867" s="100"/>
      <c r="S867" s="101"/>
      <c r="T867" s="241"/>
      <c r="U867" s="234"/>
      <c r="V867" s="238"/>
      <c r="W867" s="116"/>
      <c r="X867" s="116"/>
      <c r="Y867" s="116"/>
      <c r="Z867" s="116"/>
      <c r="AA867" s="116"/>
      <c r="AB867" s="139"/>
    </row>
    <row r="868" spans="1:28" ht="25.5" customHeight="1">
      <c r="A868"/>
      <c r="B868" s="93"/>
      <c r="C868" s="162"/>
      <c r="D868" s="90" t="s">
        <v>120</v>
      </c>
      <c r="E868" s="29">
        <f t="shared" ref="E868:M868" si="282">IF(((E866="")*AND(E867="")),"",(E866-E867)*2)</f>
        <v>753.9399999999996</v>
      </c>
      <c r="F868" s="29">
        <f t="shared" si="282"/>
        <v>696.85999999999967</v>
      </c>
      <c r="G868" s="29">
        <f t="shared" si="282"/>
        <v>673.18000000000029</v>
      </c>
      <c r="H868" s="29">
        <f t="shared" si="282"/>
        <v>697.46</v>
      </c>
      <c r="I868" s="29">
        <f t="shared" si="282"/>
        <v>833.61999999999989</v>
      </c>
      <c r="J868" s="29">
        <f t="shared" si="282"/>
        <v>832.19999999999982</v>
      </c>
      <c r="K868" s="29">
        <f t="shared" si="282"/>
        <v>691.88000000000011</v>
      </c>
      <c r="L868" s="29">
        <f t="shared" si="282"/>
        <v>702.95999999999913</v>
      </c>
      <c r="M868" s="29">
        <f t="shared" si="282"/>
        <v>758.42000000000007</v>
      </c>
      <c r="N868" s="102"/>
      <c r="O868" s="102"/>
      <c r="P868" s="102"/>
      <c r="Q868" s="102"/>
      <c r="R868" s="103"/>
      <c r="S868" s="104"/>
      <c r="T868" s="282"/>
      <c r="U868" s="281"/>
      <c r="V868" s="285"/>
      <c r="W868" s="116"/>
      <c r="X868" s="116"/>
      <c r="Y868" s="116"/>
      <c r="Z868" s="116"/>
      <c r="AA868" s="116"/>
      <c r="AB868" s="139"/>
    </row>
    <row r="869" spans="1:28" ht="12.75" customHeight="1">
      <c r="A869" s="122">
        <v>43132</v>
      </c>
      <c r="B869" s="121" t="s">
        <v>18</v>
      </c>
      <c r="C869" s="161" t="s">
        <v>119</v>
      </c>
      <c r="D869" s="91" t="s">
        <v>99</v>
      </c>
      <c r="E869" s="125">
        <v>2082.96</v>
      </c>
      <c r="F869" s="125">
        <v>2083.48</v>
      </c>
      <c r="G869" s="125">
        <v>2098.69</v>
      </c>
      <c r="H869" s="125">
        <v>2106.59</v>
      </c>
      <c r="I869" s="125">
        <v>2098.69</v>
      </c>
      <c r="J869" s="125">
        <v>2082.96</v>
      </c>
      <c r="K869" s="125">
        <v>2104.9</v>
      </c>
      <c r="L869" s="125">
        <v>2080.7600000000002</v>
      </c>
      <c r="M869" s="125">
        <v>2085.81</v>
      </c>
      <c r="N869" s="94">
        <f>IF((M870=""),"",MAX(E871:M871))</f>
        <v>727.48</v>
      </c>
      <c r="O869" s="94">
        <f>IF(M870="","",MIN(E871:M871))</f>
        <v>632.88000000000011</v>
      </c>
      <c r="P869" s="94">
        <f>IF((M871=""),"",AVERAGE(E871:M871))</f>
        <v>671.28000000000009</v>
      </c>
      <c r="Q869" s="94">
        <f>IF((M870=""),"",STDEV(E871:M871))</f>
        <v>32.584622139900134</v>
      </c>
      <c r="R869" s="95">
        <f>IF((M870=""),"",(N869-O869)/(N869+O869)*100)</f>
        <v>6.9540415772295496</v>
      </c>
      <c r="S869" s="96" t="str">
        <f>IF(M870="","",IF(R869&lt;10,IF(P869&gt;645,IF(P869&lt;790,"Pass","Fail"),"Fail"),"Fail"))</f>
        <v>Pass</v>
      </c>
      <c r="T869" s="237">
        <v>1335</v>
      </c>
      <c r="U869" s="235"/>
      <c r="V869" s="300" t="s">
        <v>131</v>
      </c>
      <c r="W869" s="98">
        <v>645</v>
      </c>
      <c r="X869" s="62">
        <v>790</v>
      </c>
      <c r="Y869" s="62">
        <v>670</v>
      </c>
      <c r="Z869" s="62">
        <v>830</v>
      </c>
      <c r="AA869" s="62">
        <v>8.6999999999999993</v>
      </c>
      <c r="AB869" s="148">
        <v>10</v>
      </c>
    </row>
    <row r="870" spans="1:28" ht="15.75" customHeight="1">
      <c r="A870"/>
      <c r="B870" s="93"/>
      <c r="C870" s="162"/>
      <c r="D870" s="90" t="s">
        <v>100</v>
      </c>
      <c r="E870" s="125">
        <v>1719.22</v>
      </c>
      <c r="F870" s="125">
        <v>1748.89</v>
      </c>
      <c r="G870" s="125">
        <v>1777.11</v>
      </c>
      <c r="H870" s="125">
        <v>1772.88</v>
      </c>
      <c r="I870" s="125">
        <v>1782.25</v>
      </c>
      <c r="J870" s="125">
        <v>1760.92</v>
      </c>
      <c r="K870" s="125">
        <v>1770.03</v>
      </c>
      <c r="L870" s="125">
        <v>1746.59</v>
      </c>
      <c r="M870" s="125">
        <v>1726.19</v>
      </c>
      <c r="N870" s="99"/>
      <c r="O870" s="99"/>
      <c r="P870" s="99"/>
      <c r="Q870" s="99"/>
      <c r="R870" s="100"/>
      <c r="S870" s="101"/>
      <c r="T870" s="241"/>
      <c r="U870" s="234"/>
      <c r="V870" s="238"/>
    </row>
    <row r="871" spans="1:28" ht="25.5" customHeight="1">
      <c r="A871"/>
      <c r="B871" s="93"/>
      <c r="C871" s="162"/>
      <c r="D871" s="90" t="s">
        <v>120</v>
      </c>
      <c r="E871" s="29">
        <f t="shared" ref="E871:M871" si="283">IF(((E869="")*AND(E870="")),"",(E869-E870)*2)</f>
        <v>727.48</v>
      </c>
      <c r="F871" s="29">
        <f t="shared" si="283"/>
        <v>669.17999999999984</v>
      </c>
      <c r="G871" s="29">
        <f t="shared" si="283"/>
        <v>643.16000000000031</v>
      </c>
      <c r="H871" s="29">
        <f t="shared" si="283"/>
        <v>667.42000000000007</v>
      </c>
      <c r="I871" s="29">
        <f t="shared" si="283"/>
        <v>632.88000000000011</v>
      </c>
      <c r="J871" s="29">
        <f t="shared" si="283"/>
        <v>644.07999999999993</v>
      </c>
      <c r="K871" s="29">
        <f t="shared" si="283"/>
        <v>669.74000000000024</v>
      </c>
      <c r="L871" s="29">
        <f t="shared" si="283"/>
        <v>668.3400000000006</v>
      </c>
      <c r="M871" s="29">
        <f t="shared" si="283"/>
        <v>719.23999999999978</v>
      </c>
      <c r="N871" s="102"/>
      <c r="O871" s="102"/>
      <c r="P871" s="102"/>
      <c r="Q871" s="102"/>
      <c r="R871" s="103"/>
      <c r="S871" s="104"/>
      <c r="T871" s="282"/>
      <c r="U871" s="281"/>
      <c r="V871" s="285"/>
    </row>
    <row r="872" spans="1:28">
      <c r="A872" s="122">
        <v>43132</v>
      </c>
      <c r="B872" s="93" t="s">
        <v>18</v>
      </c>
      <c r="C872" s="162" t="s">
        <v>121</v>
      </c>
      <c r="D872" s="90" t="s">
        <v>99</v>
      </c>
      <c r="E872" s="125">
        <v>2311.11</v>
      </c>
      <c r="F872" s="125">
        <v>2339.0300000000002</v>
      </c>
      <c r="G872" s="125">
        <v>2349.84</v>
      </c>
      <c r="H872" s="125">
        <v>2353.5500000000002</v>
      </c>
      <c r="I872" s="125">
        <v>2352.0700000000002</v>
      </c>
      <c r="J872" s="125">
        <v>2367.88</v>
      </c>
      <c r="K872" s="125">
        <v>2355.8000000000002</v>
      </c>
      <c r="L872" s="125">
        <v>2340.69</v>
      </c>
      <c r="M872" s="125">
        <v>2298.9499999999998</v>
      </c>
      <c r="N872" s="94">
        <f>IF((M873=""),"",MAX(E874:M874))</f>
        <v>569.84000000000015</v>
      </c>
      <c r="O872" s="94">
        <f>IF(M873="","",MIN(E874:M874))</f>
        <v>426.27999999999975</v>
      </c>
      <c r="P872" s="94">
        <f>IF((M874=""),"",AVERAGE(E874:M874))</f>
        <v>498.68444444444452</v>
      </c>
      <c r="Q872" s="94">
        <f>IF((M873=""),"",STDEV(E874:M874))</f>
        <v>40.023745174306249</v>
      </c>
      <c r="R872" s="94">
        <f>IF((M873=""),"",(N872-O872)/(N872+O872)*100)</f>
        <v>14.411918242782034</v>
      </c>
      <c r="S872" s="96" t="str">
        <f>IF(M873="","",IF(R872&lt;15,IF(P872&gt;850,IF(P872&lt;970,"Pass","Fail"),"Fail"),"Fail"))</f>
        <v>Fail</v>
      </c>
      <c r="T872" s="237">
        <v>1335</v>
      </c>
      <c r="U872" s="254"/>
      <c r="V872" s="295"/>
      <c r="W872" s="153">
        <v>850</v>
      </c>
      <c r="X872" s="153">
        <v>970</v>
      </c>
      <c r="Y872" s="153">
        <v>710</v>
      </c>
      <c r="Z872" s="153">
        <v>910</v>
      </c>
      <c r="AA872" s="153">
        <v>14.5</v>
      </c>
      <c r="AB872" s="154">
        <v>17</v>
      </c>
    </row>
    <row r="873" spans="1:28" ht="15.75" customHeight="1">
      <c r="A873"/>
      <c r="B873" s="93"/>
      <c r="C873" s="162"/>
      <c r="D873" s="90" t="s">
        <v>100</v>
      </c>
      <c r="E873" s="125">
        <v>2082.96</v>
      </c>
      <c r="F873" s="125">
        <v>2083.48</v>
      </c>
      <c r="G873" s="125">
        <v>2098.69</v>
      </c>
      <c r="H873" s="125">
        <v>2106.59</v>
      </c>
      <c r="I873" s="125">
        <v>2098.69</v>
      </c>
      <c r="J873" s="125">
        <v>2082.96</v>
      </c>
      <c r="K873" s="125">
        <v>2104.9</v>
      </c>
      <c r="L873" s="125">
        <v>2080.7600000000002</v>
      </c>
      <c r="M873" s="125">
        <v>2085.81</v>
      </c>
      <c r="N873" s="99"/>
      <c r="O873" s="99"/>
      <c r="P873" s="99"/>
      <c r="Q873" s="99"/>
      <c r="R873" s="100"/>
      <c r="S873" s="101"/>
      <c r="T873" s="241"/>
      <c r="U873" s="234"/>
      <c r="V873" s="238"/>
      <c r="W873" s="116"/>
      <c r="X873" s="116"/>
      <c r="Y873" s="116"/>
      <c r="Z873" s="116"/>
      <c r="AA873" s="116"/>
      <c r="AB873" s="139"/>
    </row>
    <row r="874" spans="1:28" ht="25.5" customHeight="1">
      <c r="A874"/>
      <c r="B874" s="117"/>
      <c r="C874" s="165"/>
      <c r="D874" s="97" t="s">
        <v>120</v>
      </c>
      <c r="E874" s="119">
        <f t="shared" ref="E874:M874" si="284">IF(((E872="")*AND(E873="")),"",(E872-E873)*2)</f>
        <v>456.30000000000018</v>
      </c>
      <c r="F874" s="119">
        <f t="shared" si="284"/>
        <v>511.10000000000036</v>
      </c>
      <c r="G874" s="119">
        <f t="shared" si="284"/>
        <v>502.30000000000018</v>
      </c>
      <c r="H874" s="119">
        <f t="shared" si="284"/>
        <v>493.92000000000007</v>
      </c>
      <c r="I874" s="119">
        <f t="shared" si="284"/>
        <v>506.76000000000022</v>
      </c>
      <c r="J874" s="119">
        <f t="shared" si="284"/>
        <v>569.84000000000015</v>
      </c>
      <c r="K874" s="119">
        <f t="shared" si="284"/>
        <v>501.80000000000018</v>
      </c>
      <c r="L874" s="119">
        <f t="shared" si="284"/>
        <v>519.85999999999967</v>
      </c>
      <c r="M874" s="119">
        <f t="shared" si="284"/>
        <v>426.27999999999975</v>
      </c>
      <c r="N874" s="102"/>
      <c r="O874" s="102"/>
      <c r="P874" s="102"/>
      <c r="Q874" s="102"/>
      <c r="R874" s="103"/>
      <c r="S874" s="104"/>
      <c r="T874" s="282"/>
      <c r="U874" s="281"/>
      <c r="V874" s="285"/>
      <c r="W874" s="116"/>
      <c r="X874" s="116"/>
      <c r="Y874" s="116"/>
      <c r="Z874" s="116"/>
      <c r="AA874" s="116"/>
      <c r="AB874" s="139"/>
    </row>
    <row r="875" spans="1:28">
      <c r="A875" s="130">
        <v>43132</v>
      </c>
      <c r="B875" s="93" t="s">
        <v>18</v>
      </c>
      <c r="C875" s="162" t="s">
        <v>121</v>
      </c>
      <c r="D875" s="90" t="s">
        <v>99</v>
      </c>
      <c r="E875" s="126">
        <v>2082.96</v>
      </c>
      <c r="F875" s="126">
        <v>2083.48</v>
      </c>
      <c r="G875" s="126">
        <v>2098.69</v>
      </c>
      <c r="H875" s="126">
        <v>2106.59</v>
      </c>
      <c r="I875" s="126">
        <v>2098.69</v>
      </c>
      <c r="J875" s="126">
        <v>2082.96</v>
      </c>
      <c r="K875" s="126">
        <v>2104.9</v>
      </c>
      <c r="L875" s="126">
        <v>2080.7600000000002</v>
      </c>
      <c r="M875" s="126">
        <v>2085.81</v>
      </c>
      <c r="N875" s="94">
        <f>IF((M876=""),"",MAX(E877:M877))</f>
        <v>324.23999999999978</v>
      </c>
      <c r="O875" s="94">
        <f>IF(M876="","",MIN(E877:M877))</f>
        <v>171.61999999999989</v>
      </c>
      <c r="P875" s="94">
        <f>IF((M877=""),"",AVERAGE(E877:M877))</f>
        <v>222.97111111111113</v>
      </c>
      <c r="Q875" s="94">
        <f>IF((M876=""),"",STDEV(E877:M877))</f>
        <v>54.072730753228129</v>
      </c>
      <c r="R875" s="94">
        <f>IF((M876=""),"",(N875-O875)/(N875+O875)*100)</f>
        <v>30.778848868632274</v>
      </c>
      <c r="S875" s="96" t="str">
        <f>IF(M876="","",IF(R875&lt;15,IF(P875&gt;850,IF(P875&lt;970,"Pass","Fail"),"Fail"),"Fail"))</f>
        <v>Fail</v>
      </c>
      <c r="T875" s="237">
        <v>1335</v>
      </c>
      <c r="U875" s="254"/>
      <c r="V875" s="295" t="s">
        <v>131</v>
      </c>
      <c r="W875" s="153">
        <v>850</v>
      </c>
      <c r="X875" s="153">
        <v>970</v>
      </c>
      <c r="Y875" s="153">
        <v>710</v>
      </c>
      <c r="Z875" s="153">
        <v>910</v>
      </c>
      <c r="AA875" s="153">
        <v>14.5</v>
      </c>
      <c r="AB875" s="154">
        <v>17</v>
      </c>
    </row>
    <row r="876" spans="1:28" ht="15.75" customHeight="1">
      <c r="A876"/>
      <c r="B876" s="93"/>
      <c r="C876" s="162"/>
      <c r="D876" s="90" t="s">
        <v>100</v>
      </c>
      <c r="E876" s="125">
        <v>1938</v>
      </c>
      <c r="F876" s="125">
        <v>1991.2</v>
      </c>
      <c r="G876" s="125">
        <v>2012.88</v>
      </c>
      <c r="H876" s="125">
        <v>2001.92</v>
      </c>
      <c r="I876" s="125">
        <v>1970.74</v>
      </c>
      <c r="J876" s="125">
        <v>1986.98</v>
      </c>
      <c r="K876" s="125">
        <v>2006.9</v>
      </c>
      <c r="L876" s="125">
        <v>1989.16</v>
      </c>
      <c r="M876" s="125">
        <v>1923.69</v>
      </c>
      <c r="N876" s="99"/>
      <c r="O876" s="99"/>
      <c r="P876" s="99"/>
      <c r="Q876" s="99"/>
      <c r="R876" s="100"/>
      <c r="S876" s="101"/>
      <c r="T876" s="241"/>
      <c r="U876" s="234"/>
      <c r="V876" s="238"/>
    </row>
    <row r="877" spans="1:28" ht="25.5" customHeight="1">
      <c r="A877"/>
      <c r="B877" s="117"/>
      <c r="C877" s="165"/>
      <c r="D877" s="97" t="s">
        <v>120</v>
      </c>
      <c r="E877" s="119">
        <f t="shared" ref="E877:M877" si="285">IF(((E875="")*AND(E876="")),"",(E875-E876)*2)</f>
        <v>289.92000000000007</v>
      </c>
      <c r="F877" s="119">
        <f t="shared" si="285"/>
        <v>184.55999999999995</v>
      </c>
      <c r="G877" s="119">
        <f t="shared" si="285"/>
        <v>171.61999999999989</v>
      </c>
      <c r="H877" s="119">
        <f t="shared" si="285"/>
        <v>209.34000000000015</v>
      </c>
      <c r="I877" s="119">
        <f t="shared" si="285"/>
        <v>255.90000000000009</v>
      </c>
      <c r="J877" s="119">
        <f t="shared" si="285"/>
        <v>191.96000000000004</v>
      </c>
      <c r="K877" s="119">
        <f t="shared" si="285"/>
        <v>196</v>
      </c>
      <c r="L877" s="119">
        <f t="shared" si="285"/>
        <v>183.20000000000027</v>
      </c>
      <c r="M877" s="119">
        <f t="shared" si="285"/>
        <v>324.23999999999978</v>
      </c>
      <c r="N877" s="102"/>
      <c r="O877" s="102"/>
      <c r="P877" s="102"/>
      <c r="Q877" s="102"/>
      <c r="R877" s="103"/>
      <c r="S877" s="104"/>
      <c r="T877" s="282"/>
      <c r="U877" s="281"/>
      <c r="V877" s="285"/>
    </row>
    <row r="878" spans="1:28">
      <c r="A878" s="122">
        <v>43132</v>
      </c>
      <c r="B878" s="93" t="s">
        <v>18</v>
      </c>
      <c r="C878" s="162" t="s">
        <v>121</v>
      </c>
      <c r="D878" s="90" t="s">
        <v>99</v>
      </c>
      <c r="E878" s="125">
        <v>2808.97</v>
      </c>
      <c r="F878" s="125">
        <v>2762.29</v>
      </c>
      <c r="G878" s="125">
        <v>2750.68</v>
      </c>
      <c r="H878" s="125">
        <v>2781.14</v>
      </c>
      <c r="I878" s="125">
        <v>2865.12</v>
      </c>
      <c r="J878" s="125">
        <v>2861.25</v>
      </c>
      <c r="K878" s="125">
        <v>2779.75</v>
      </c>
      <c r="L878" s="125">
        <v>2765.25</v>
      </c>
      <c r="M878" s="125">
        <v>2820.76</v>
      </c>
      <c r="N878" s="94">
        <f>IF((M879=""),"",MAX(E880:M880))</f>
        <v>1015.6600000000008</v>
      </c>
      <c r="O878" s="94">
        <f>IF(M879="","",MIN(E880:M880))</f>
        <v>803.21999999999935</v>
      </c>
      <c r="P878" s="94">
        <f>IF((M880=""),"",AVERAGE(E880:M880))</f>
        <v>909.93111111111102</v>
      </c>
      <c r="Q878" s="94">
        <f>IF((M879=""),"",STDEV(E880:M880))</f>
        <v>85.776167500716994</v>
      </c>
      <c r="R878" s="94">
        <f>IF((M879=""),"",(N878-O878)/(N878+O878)*100)</f>
        <v>11.679714989444131</v>
      </c>
      <c r="S878" s="96" t="str">
        <f>IF(M879="","",IF(R878&lt;15,IF(P878&gt;850,IF(P878&lt;970,"Pass","Fail"),"Fail"),"Fail"))</f>
        <v>Pass</v>
      </c>
      <c r="T878" s="237">
        <v>102</v>
      </c>
      <c r="U878" s="254"/>
      <c r="V878" s="295" t="s">
        <v>130</v>
      </c>
      <c r="W878" s="153">
        <v>850</v>
      </c>
      <c r="X878" s="153">
        <v>970</v>
      </c>
      <c r="Y878" s="153">
        <v>710</v>
      </c>
      <c r="Z878" s="153">
        <v>910</v>
      </c>
      <c r="AA878" s="153">
        <v>14.5</v>
      </c>
      <c r="AB878" s="154">
        <v>17</v>
      </c>
    </row>
    <row r="879" spans="1:28" ht="15.75" customHeight="1">
      <c r="A879"/>
      <c r="B879" s="93"/>
      <c r="C879" s="162"/>
      <c r="D879" s="90" t="s">
        <v>100</v>
      </c>
      <c r="E879" s="125">
        <v>2315.56</v>
      </c>
      <c r="F879" s="125">
        <v>2338.79</v>
      </c>
      <c r="G879" s="125">
        <v>2349.0700000000002</v>
      </c>
      <c r="H879" s="125">
        <v>2357.02</v>
      </c>
      <c r="I879" s="125">
        <v>2360.13</v>
      </c>
      <c r="J879" s="125">
        <v>2370.67</v>
      </c>
      <c r="K879" s="125">
        <v>2357.1</v>
      </c>
      <c r="L879" s="125">
        <v>2339.25</v>
      </c>
      <c r="M879" s="125">
        <v>2312.9299999999998</v>
      </c>
      <c r="N879" s="99"/>
      <c r="O879" s="99"/>
      <c r="P879" s="99"/>
      <c r="Q879" s="99"/>
      <c r="R879" s="100"/>
      <c r="S879" s="101"/>
      <c r="T879" s="241"/>
      <c r="U879" s="234"/>
      <c r="V879" s="238"/>
    </row>
    <row r="880" spans="1:28" s="179" customFormat="1" ht="25.5" customHeight="1">
      <c r="A880"/>
      <c r="B880" s="93"/>
      <c r="C880" s="162"/>
      <c r="D880" s="30" t="s">
        <v>120</v>
      </c>
      <c r="E880" s="29">
        <f t="shared" ref="E880:M880" si="286">IF(((E878="")*AND(E879="")),"",(E878-E879)*2)</f>
        <v>986.81999999999971</v>
      </c>
      <c r="F880" s="29">
        <f t="shared" si="286"/>
        <v>847</v>
      </c>
      <c r="G880" s="29">
        <f t="shared" si="286"/>
        <v>803.21999999999935</v>
      </c>
      <c r="H880" s="29">
        <f t="shared" si="286"/>
        <v>848.23999999999978</v>
      </c>
      <c r="I880" s="29">
        <f t="shared" si="286"/>
        <v>1009.9799999999996</v>
      </c>
      <c r="J880" s="29">
        <f t="shared" si="286"/>
        <v>981.15999999999985</v>
      </c>
      <c r="K880" s="29">
        <f t="shared" si="286"/>
        <v>845.30000000000018</v>
      </c>
      <c r="L880" s="29">
        <f t="shared" si="286"/>
        <v>852</v>
      </c>
      <c r="M880" s="29">
        <f t="shared" si="286"/>
        <v>1015.6600000000008</v>
      </c>
      <c r="N880" s="102"/>
      <c r="O880" s="102"/>
      <c r="P880" s="102"/>
      <c r="Q880" s="102"/>
      <c r="R880" s="103"/>
      <c r="S880" s="104"/>
      <c r="T880" s="282"/>
      <c r="U880" s="281"/>
      <c r="V880" s="285"/>
      <c r="W880" s="183"/>
      <c r="X880" s="183"/>
      <c r="Y880" s="183"/>
      <c r="Z880" s="183"/>
      <c r="AA880" s="183"/>
      <c r="AB880" s="184"/>
    </row>
    <row r="881" spans="1:28" ht="12.75" customHeight="1">
      <c r="A881" s="130">
        <v>43132</v>
      </c>
      <c r="B881" s="121" t="s">
        <v>18</v>
      </c>
      <c r="C881" s="161" t="s">
        <v>122</v>
      </c>
      <c r="D881" s="91" t="s">
        <v>99</v>
      </c>
      <c r="E881" s="125">
        <v>10712.35</v>
      </c>
      <c r="F881" s="125">
        <v>10433.81</v>
      </c>
      <c r="G881" s="125">
        <v>10376.85</v>
      </c>
      <c r="H881" s="125">
        <v>10463.25</v>
      </c>
      <c r="I881" s="125">
        <v>10753.87</v>
      </c>
      <c r="J881" s="125">
        <v>10346.870000000001</v>
      </c>
      <c r="K881" s="125">
        <v>10418.01</v>
      </c>
      <c r="L881" s="125">
        <v>10422.780000000001</v>
      </c>
      <c r="M881" s="125">
        <v>10210.44</v>
      </c>
      <c r="N881" s="99">
        <f>IF((M882=""),"",MAX(E883:M883))</f>
        <v>351.52000000000044</v>
      </c>
      <c r="O881" s="99">
        <f>IF(M882="","",MIN(E883:M883))</f>
        <v>279.54000000000087</v>
      </c>
      <c r="P881" s="99">
        <f>IF((M883=""),"",AVERAGE(E883:M883))</f>
        <v>309.22888888888946</v>
      </c>
      <c r="Q881" s="99">
        <f>IF((M882=""),"",STDEV(E883:M883))</f>
        <v>28.028644475092275</v>
      </c>
      <c r="R881" s="99">
        <f>IF((M882=""),"",(N881-O881)/(N881+O881)*100)</f>
        <v>11.406205432129974</v>
      </c>
      <c r="S881" s="101" t="str">
        <f>IF(M882="","",IF(R881&lt;6.3,IF(P881&gt;490,IF(P881&lt;590,"Pass","Fail"),"Fail"),"Fail"))</f>
        <v>Fail</v>
      </c>
      <c r="T881" s="241">
        <v>1335</v>
      </c>
      <c r="U881" s="263"/>
      <c r="V881" s="272"/>
      <c r="W881" s="116">
        <v>490</v>
      </c>
      <c r="X881" s="116">
        <v>590</v>
      </c>
      <c r="Y881" s="116">
        <v>430</v>
      </c>
      <c r="Z881" s="116">
        <v>590</v>
      </c>
      <c r="AA881" s="137">
        <v>6.3</v>
      </c>
      <c r="AB881" s="148">
        <v>6.3</v>
      </c>
    </row>
    <row r="882" spans="1:28" ht="16.5" customHeight="1">
      <c r="A882"/>
      <c r="B882" s="93"/>
      <c r="C882" s="162"/>
      <c r="D882" s="90" t="s">
        <v>100</v>
      </c>
      <c r="E882" s="125">
        <v>10538.77</v>
      </c>
      <c r="F882" s="125">
        <v>10290.74</v>
      </c>
      <c r="G882" s="125">
        <v>10237.08</v>
      </c>
      <c r="H882" s="125">
        <v>10317.5</v>
      </c>
      <c r="I882" s="125">
        <v>10578.11</v>
      </c>
      <c r="J882" s="125">
        <v>10185.27</v>
      </c>
      <c r="K882" s="125">
        <v>10274.92</v>
      </c>
      <c r="L882" s="125">
        <v>10277</v>
      </c>
      <c r="M882" s="125">
        <v>10047.31</v>
      </c>
      <c r="N882" s="99"/>
      <c r="O882" s="99"/>
      <c r="P882" s="99"/>
      <c r="Q882" s="99"/>
      <c r="R882" s="100"/>
      <c r="S882" s="101"/>
      <c r="T882" s="241"/>
      <c r="U882" s="234"/>
      <c r="V882" s="238"/>
      <c r="W882" s="116"/>
      <c r="X882" s="116"/>
      <c r="Y882" s="116"/>
      <c r="Z882" s="116"/>
      <c r="AA882" s="116"/>
      <c r="AB882" s="139"/>
    </row>
    <row r="883" spans="1:28" ht="26.25" customHeight="1" thickBot="1">
      <c r="A883"/>
      <c r="B883" s="117"/>
      <c r="C883" s="165"/>
      <c r="D883" s="118" t="s">
        <v>120</v>
      </c>
      <c r="E883" s="119">
        <f t="shared" ref="E883:M883" si="287">IF(((E881="")*AND(E882="")),"",(E881-E882)*2)</f>
        <v>347.15999999999985</v>
      </c>
      <c r="F883" s="119">
        <f t="shared" si="287"/>
        <v>286.13999999999942</v>
      </c>
      <c r="G883" s="119">
        <f t="shared" si="287"/>
        <v>279.54000000000087</v>
      </c>
      <c r="H883" s="119">
        <f t="shared" si="287"/>
        <v>291.5</v>
      </c>
      <c r="I883" s="119">
        <f t="shared" si="287"/>
        <v>351.52000000000044</v>
      </c>
      <c r="J883" s="119">
        <f t="shared" si="287"/>
        <v>323.20000000000073</v>
      </c>
      <c r="K883" s="119">
        <f t="shared" si="287"/>
        <v>286.18000000000029</v>
      </c>
      <c r="L883" s="119">
        <f t="shared" si="287"/>
        <v>291.56000000000131</v>
      </c>
      <c r="M883" s="119">
        <f t="shared" si="287"/>
        <v>326.26000000000204</v>
      </c>
      <c r="N883" s="102"/>
      <c r="O883" s="102"/>
      <c r="P883" s="102"/>
      <c r="Q883" s="102"/>
      <c r="R883" s="103"/>
      <c r="S883" s="104"/>
      <c r="T883" s="282"/>
      <c r="U883" s="281"/>
      <c r="V883" s="285"/>
      <c r="W883" s="116"/>
      <c r="X883" s="116"/>
      <c r="Y883" s="116"/>
      <c r="Z883" s="116"/>
      <c r="AA883" s="116"/>
      <c r="AB883" s="139"/>
    </row>
    <row r="884" spans="1:28" ht="12.75" customHeight="1">
      <c r="A884" s="122">
        <v>43132</v>
      </c>
      <c r="B884" s="93" t="s">
        <v>18</v>
      </c>
      <c r="C884" s="162" t="s">
        <v>122</v>
      </c>
      <c r="D884" s="90" t="s">
        <v>99</v>
      </c>
      <c r="E884" s="126">
        <v>10538.77</v>
      </c>
      <c r="F884" s="126">
        <v>10290.74</v>
      </c>
      <c r="G884" s="126">
        <v>10237.08</v>
      </c>
      <c r="H884" s="126">
        <v>10317.5</v>
      </c>
      <c r="I884" s="126">
        <v>10578.11</v>
      </c>
      <c r="J884" s="126">
        <v>10185.27</v>
      </c>
      <c r="K884" s="126">
        <v>10274.92</v>
      </c>
      <c r="L884" s="126">
        <v>10277</v>
      </c>
      <c r="M884" s="126">
        <v>10047.31</v>
      </c>
      <c r="N884" s="94">
        <f>IF((M885=""),"",MAX(E886:M886))</f>
        <v>541.37999999999738</v>
      </c>
      <c r="O884" s="94">
        <f>IF(M885="","",MIN(E886:M886))</f>
        <v>501.04000000000087</v>
      </c>
      <c r="P884" s="94">
        <f>IF((M886=""),"",AVERAGE(E886:M886))</f>
        <v>523.96666666666715</v>
      </c>
      <c r="Q884" s="94">
        <f>IF((M885=""),"",STDEV(E886:M886))</f>
        <v>13.111132674181601</v>
      </c>
      <c r="R884" s="94">
        <f>IF((M885=""),"",(N884-O884)/(N884+O884)*100)</f>
        <v>3.8698413307492734</v>
      </c>
      <c r="S884" s="115" t="str">
        <f>IF(M885="","",IF(R884&lt;6.3,IF(P884&gt;490,IF(P884&lt;590,"Pass","Fail"),"Fail"),"Fail"))</f>
        <v>Pass</v>
      </c>
      <c r="T884" s="237">
        <v>1335</v>
      </c>
      <c r="U884" s="145"/>
      <c r="V884" s="301" t="s">
        <v>131</v>
      </c>
      <c r="W884" s="116">
        <v>490</v>
      </c>
      <c r="X884" s="116">
        <v>590</v>
      </c>
      <c r="Y884" s="116">
        <v>430</v>
      </c>
      <c r="Z884" s="116">
        <v>590</v>
      </c>
      <c r="AA884" s="137">
        <v>6.3</v>
      </c>
      <c r="AB884" s="148">
        <v>6.3</v>
      </c>
    </row>
    <row r="885" spans="1:28" ht="15.75" customHeight="1">
      <c r="A885"/>
      <c r="B885" s="93"/>
      <c r="C885" s="162"/>
      <c r="D885" s="90" t="s">
        <v>100</v>
      </c>
      <c r="E885" s="125">
        <v>10272.780000000001</v>
      </c>
      <c r="F885" s="125">
        <v>10031.719999999999</v>
      </c>
      <c r="G885" s="125">
        <v>9986.56</v>
      </c>
      <c r="H885" s="125">
        <v>10058.4</v>
      </c>
      <c r="I885" s="125">
        <v>10308.9</v>
      </c>
      <c r="J885" s="125">
        <v>9918.64</v>
      </c>
      <c r="K885" s="125">
        <v>10015.32</v>
      </c>
      <c r="L885" s="125">
        <v>10019.91</v>
      </c>
      <c r="M885" s="125">
        <v>9776.6200000000008</v>
      </c>
      <c r="N885" s="99"/>
      <c r="O885" s="99"/>
      <c r="P885" s="99"/>
      <c r="Q885" s="99"/>
      <c r="R885" s="100"/>
      <c r="S885" s="101"/>
      <c r="T885" s="241"/>
      <c r="U885" s="234"/>
      <c r="V885" s="238"/>
      <c r="W885" s="116"/>
      <c r="X885" s="116"/>
      <c r="Y885" s="116"/>
      <c r="Z885" s="116"/>
      <c r="AA885" s="116"/>
      <c r="AB885" s="139"/>
    </row>
    <row r="886" spans="1:28" ht="25.5" customHeight="1">
      <c r="A886"/>
      <c r="B886" s="93"/>
      <c r="C886" s="162"/>
      <c r="D886" s="90" t="s">
        <v>120</v>
      </c>
      <c r="E886" s="29">
        <f t="shared" ref="E886:M886" si="288">IF(((E884="")*AND(E885="")),"",(E884-E885)*2)</f>
        <v>531.97999999999956</v>
      </c>
      <c r="F886" s="29">
        <f t="shared" si="288"/>
        <v>518.04000000000087</v>
      </c>
      <c r="G886" s="29">
        <f t="shared" si="288"/>
        <v>501.04000000000087</v>
      </c>
      <c r="H886" s="29">
        <f t="shared" si="288"/>
        <v>518.20000000000073</v>
      </c>
      <c r="I886" s="29">
        <f t="shared" si="288"/>
        <v>538.42000000000189</v>
      </c>
      <c r="J886" s="29">
        <f t="shared" si="288"/>
        <v>533.26000000000204</v>
      </c>
      <c r="K886" s="29">
        <f t="shared" si="288"/>
        <v>519.20000000000073</v>
      </c>
      <c r="L886" s="29">
        <f t="shared" si="288"/>
        <v>514.18000000000029</v>
      </c>
      <c r="M886" s="29">
        <f t="shared" si="288"/>
        <v>541.37999999999738</v>
      </c>
      <c r="N886" s="102"/>
      <c r="O886" s="102"/>
      <c r="P886" s="102"/>
      <c r="Q886" s="102"/>
      <c r="R886" s="103"/>
      <c r="S886" s="104"/>
      <c r="T886" s="282"/>
      <c r="U886" s="281"/>
      <c r="V886" s="285"/>
      <c r="W886" s="116"/>
      <c r="X886" s="116"/>
      <c r="Y886" s="116"/>
      <c r="Z886" s="116"/>
      <c r="AA886" s="116"/>
      <c r="AB886" s="139"/>
    </row>
    <row r="887" spans="1:28" ht="12.75" customHeight="1">
      <c r="A887" s="122">
        <v>43132</v>
      </c>
      <c r="B887" s="93" t="s">
        <v>18</v>
      </c>
      <c r="C887" s="162" t="s">
        <v>123</v>
      </c>
      <c r="D887" s="90" t="s">
        <v>99</v>
      </c>
      <c r="E887" s="125">
        <v>11334.64</v>
      </c>
      <c r="F887" s="125">
        <v>11099.77</v>
      </c>
      <c r="G887" s="125">
        <v>11039.1</v>
      </c>
      <c r="H887" s="125">
        <v>11124.8</v>
      </c>
      <c r="I887" s="125">
        <v>11363.19</v>
      </c>
      <c r="J887" s="125">
        <v>10955.68</v>
      </c>
      <c r="K887" s="125">
        <v>11091.59</v>
      </c>
      <c r="L887" s="125">
        <v>11091.51</v>
      </c>
      <c r="M887" s="125">
        <v>10872.24</v>
      </c>
      <c r="N887" s="94">
        <f>IF((M888=""),"",MAX(E889:M889))</f>
        <v>333.68000000000029</v>
      </c>
      <c r="O887" s="94">
        <f>IF(M888="","",MIN(E889:M889))</f>
        <v>276.58000000000175</v>
      </c>
      <c r="P887" s="94">
        <f>IF((M889=""),"",AVERAGE(E889:M889))</f>
        <v>302.18666666666672</v>
      </c>
      <c r="Q887" s="94">
        <f>IF((M888=""),"",STDEV(E889:M889))</f>
        <v>23.540624460706066</v>
      </c>
      <c r="R887" s="94">
        <f>IF((M888=""),"",(N887-O887)/(N887+O887)*100)</f>
        <v>9.3566676498538914</v>
      </c>
      <c r="S887" s="96" t="str">
        <f>IF(M888="","",IF(R887&lt;15,IF(P887&gt;222,IF(P887&lt;340,"Pass","Fail"),"Fail"),"Fail"))</f>
        <v>Pass</v>
      </c>
      <c r="T887" s="237">
        <v>1335</v>
      </c>
      <c r="U887" s="237"/>
      <c r="V887" s="301"/>
      <c r="W887" s="62">
        <v>222</v>
      </c>
      <c r="X887" s="62">
        <v>340</v>
      </c>
      <c r="Y887" s="62">
        <v>155</v>
      </c>
      <c r="Z887" s="62">
        <v>315</v>
      </c>
      <c r="AA887" s="148">
        <v>15</v>
      </c>
      <c r="AB887" s="139">
        <v>15</v>
      </c>
    </row>
    <row r="888" spans="1:28" ht="15.75" customHeight="1">
      <c r="A888"/>
      <c r="B888" s="93"/>
      <c r="C888" s="162"/>
      <c r="D888" s="90" t="s">
        <v>100</v>
      </c>
      <c r="E888" s="125">
        <v>11177.55</v>
      </c>
      <c r="F888" s="125">
        <v>10957.09</v>
      </c>
      <c r="G888" s="125">
        <v>10900.81</v>
      </c>
      <c r="H888" s="125">
        <v>10986.06</v>
      </c>
      <c r="I888" s="125">
        <v>11200.11</v>
      </c>
      <c r="J888" s="125">
        <v>10790.77</v>
      </c>
      <c r="K888" s="125">
        <v>10949.04</v>
      </c>
      <c r="L888" s="125">
        <v>10945.85</v>
      </c>
      <c r="M888" s="125">
        <v>10705.4</v>
      </c>
      <c r="N888" s="99"/>
      <c r="O888" s="99"/>
      <c r="P888" s="99"/>
      <c r="Q888" s="99"/>
      <c r="R888" s="100"/>
      <c r="S888" s="101"/>
      <c r="T888" s="241"/>
      <c r="U888" s="234"/>
      <c r="V888" s="238"/>
      <c r="W888" s="116"/>
      <c r="X888" s="116"/>
      <c r="Y888" s="116"/>
      <c r="Z888" s="116"/>
      <c r="AA888" s="116"/>
      <c r="AB888" s="139"/>
    </row>
    <row r="889" spans="1:28" s="180" customFormat="1" ht="26.25" customHeight="1" thickBot="1">
      <c r="A889"/>
      <c r="B889" s="105"/>
      <c r="C889" s="163"/>
      <c r="D889" s="106" t="s">
        <v>120</v>
      </c>
      <c r="E889" s="107">
        <f t="shared" ref="E889:M889" si="289">IF(((E887="")*AND(E888="")),"",(E887-E888)*2)</f>
        <v>314.18000000000029</v>
      </c>
      <c r="F889" s="107">
        <f t="shared" si="289"/>
        <v>285.36000000000058</v>
      </c>
      <c r="G889" s="107">
        <f t="shared" si="289"/>
        <v>276.58000000000175</v>
      </c>
      <c r="H889" s="107">
        <f t="shared" si="289"/>
        <v>277.47999999999956</v>
      </c>
      <c r="I889" s="107">
        <f t="shared" si="289"/>
        <v>326.15999999999985</v>
      </c>
      <c r="J889" s="107">
        <f t="shared" si="289"/>
        <v>329.81999999999971</v>
      </c>
      <c r="K889" s="107">
        <f t="shared" si="289"/>
        <v>285.09999999999854</v>
      </c>
      <c r="L889" s="107">
        <f t="shared" si="289"/>
        <v>291.31999999999971</v>
      </c>
      <c r="M889" s="107">
        <f t="shared" si="289"/>
        <v>333.68000000000029</v>
      </c>
      <c r="N889" s="108"/>
      <c r="O889" s="108"/>
      <c r="P889" s="108"/>
      <c r="Q889" s="108"/>
      <c r="R889" s="109"/>
      <c r="S889" s="110"/>
      <c r="T889" s="284"/>
      <c r="U889" s="283"/>
      <c r="V889" s="286"/>
      <c r="W889" s="156"/>
      <c r="X889" s="156"/>
      <c r="Y889" s="156"/>
      <c r="Z889" s="156"/>
      <c r="AA889" s="156"/>
      <c r="AB889" s="157"/>
    </row>
    <row r="890" spans="1:28" ht="12.75" customHeight="1">
      <c r="A890" s="122">
        <v>43137</v>
      </c>
      <c r="B890" s="121" t="s">
        <v>18</v>
      </c>
      <c r="C890" s="161" t="s">
        <v>119</v>
      </c>
      <c r="D890" s="91" t="s">
        <v>99</v>
      </c>
      <c r="E890" s="13">
        <v>2807.2</v>
      </c>
      <c r="F890" s="13">
        <v>2761.94</v>
      </c>
      <c r="G890" s="13">
        <v>2751.47</v>
      </c>
      <c r="H890" s="13">
        <v>2782.14</v>
      </c>
      <c r="I890" s="13">
        <v>2864.37</v>
      </c>
      <c r="J890" s="13">
        <v>2859.81</v>
      </c>
      <c r="K890" s="13">
        <v>2780.07</v>
      </c>
      <c r="L890" s="13">
        <v>2765.17</v>
      </c>
      <c r="M890" s="13">
        <v>2817.25</v>
      </c>
      <c r="N890" s="94">
        <f>IF((M891=""),"",MAX(E892:M892))</f>
        <v>753.34000000000015</v>
      </c>
      <c r="O890" s="94">
        <f>IF(M891="","",MIN(E892:M892))</f>
        <v>660.13999999999942</v>
      </c>
      <c r="P890" s="94">
        <f>IF((M892=""),"",AVERAGE(E892:M892))</f>
        <v>708.66444444444426</v>
      </c>
      <c r="Q890" s="94">
        <f>IF((M891=""),"",STDEV(E892:M892))</f>
        <v>35.787042037278034</v>
      </c>
      <c r="R890" s="95">
        <f>IF((M891=""),"",(N890-O890)/(N890+O890)*100)</f>
        <v>6.5936553753856266</v>
      </c>
      <c r="S890" s="96" t="str">
        <f>IF(M891="","",IF(R890&lt;10,IF(P890&gt;645,IF(P890&lt;790,"Pass","Fail"),"Fail"),"Fail"))</f>
        <v>Pass</v>
      </c>
      <c r="T890" s="237">
        <v>102</v>
      </c>
      <c r="U890" s="235"/>
      <c r="V890" s="300"/>
      <c r="W890" s="147">
        <v>645</v>
      </c>
      <c r="X890" s="88">
        <v>790</v>
      </c>
      <c r="Y890" s="88">
        <v>670</v>
      </c>
      <c r="Z890" s="88">
        <v>830</v>
      </c>
      <c r="AA890" s="88">
        <v>8.6999999999999993</v>
      </c>
      <c r="AB890" s="148">
        <v>10</v>
      </c>
    </row>
    <row r="891" spans="1:28" ht="15.75" customHeight="1">
      <c r="A891"/>
      <c r="B891" s="93"/>
      <c r="C891" s="162"/>
      <c r="D891" s="90" t="s">
        <v>100</v>
      </c>
      <c r="E891" s="13">
        <v>2436.4</v>
      </c>
      <c r="F891" s="13">
        <v>2421.38</v>
      </c>
      <c r="G891" s="13">
        <v>2421.4</v>
      </c>
      <c r="H891" s="13">
        <v>2438.5100000000002</v>
      </c>
      <c r="I891" s="13">
        <v>2490.04</v>
      </c>
      <c r="J891" s="13">
        <v>2483.14</v>
      </c>
      <c r="K891" s="13">
        <v>2436.63</v>
      </c>
      <c r="L891" s="13">
        <v>2424.1999999999998</v>
      </c>
      <c r="M891" s="13">
        <v>2448.73</v>
      </c>
      <c r="N891" s="99"/>
      <c r="O891" s="99"/>
      <c r="P891" s="99"/>
      <c r="Q891" s="99"/>
      <c r="R891" s="100"/>
      <c r="S891" s="101"/>
      <c r="T891" s="241"/>
      <c r="U891" s="234"/>
      <c r="V891" s="238"/>
      <c r="W891" s="138"/>
      <c r="X891" s="135"/>
      <c r="Y891" s="135"/>
      <c r="Z891" s="135"/>
      <c r="AA891" s="135"/>
      <c r="AB891" s="139"/>
    </row>
    <row r="892" spans="1:28" ht="25.5" customHeight="1">
      <c r="A892"/>
      <c r="B892" s="93"/>
      <c r="C892" s="162"/>
      <c r="D892" s="90" t="s">
        <v>120</v>
      </c>
      <c r="E892" s="29">
        <f t="shared" ref="E892:M892" si="290">IF(((E890="")*AND(E891="")),"",(E890-E891)*2)</f>
        <v>741.59999999999945</v>
      </c>
      <c r="F892" s="29">
        <f t="shared" si="290"/>
        <v>681.11999999999989</v>
      </c>
      <c r="G892" s="29">
        <f t="shared" si="290"/>
        <v>660.13999999999942</v>
      </c>
      <c r="H892" s="29">
        <f t="shared" si="290"/>
        <v>687.25999999999931</v>
      </c>
      <c r="I892" s="29">
        <f t="shared" si="290"/>
        <v>748.65999999999985</v>
      </c>
      <c r="J892" s="29">
        <f t="shared" si="290"/>
        <v>753.34000000000015</v>
      </c>
      <c r="K892" s="29">
        <f t="shared" si="290"/>
        <v>686.88000000000011</v>
      </c>
      <c r="L892" s="29">
        <f t="shared" si="290"/>
        <v>681.94000000000051</v>
      </c>
      <c r="M892" s="29">
        <f t="shared" si="290"/>
        <v>737.04</v>
      </c>
      <c r="N892" s="102"/>
      <c r="O892" s="102"/>
      <c r="P892" s="102"/>
      <c r="Q892" s="102"/>
      <c r="R892" s="103"/>
      <c r="S892" s="104"/>
      <c r="T892" s="282"/>
      <c r="U892" s="281"/>
      <c r="V892" s="285"/>
      <c r="W892" s="140"/>
      <c r="X892" s="141"/>
      <c r="Y892" s="141"/>
      <c r="Z892" s="141"/>
      <c r="AA892" s="141"/>
      <c r="AB892" s="142"/>
    </row>
    <row r="893" spans="1:28">
      <c r="A893" s="122">
        <v>43137</v>
      </c>
      <c r="B893" s="93" t="s">
        <v>18</v>
      </c>
      <c r="C893" s="162" t="s">
        <v>121</v>
      </c>
      <c r="D893" s="90" t="s">
        <v>99</v>
      </c>
      <c r="E893" s="13">
        <v>2312.58</v>
      </c>
      <c r="F893" s="13">
        <v>2335.4699999999998</v>
      </c>
      <c r="G893" s="13">
        <v>2346.75</v>
      </c>
      <c r="H893" s="13">
        <v>2354.1799999999998</v>
      </c>
      <c r="I893" s="13">
        <v>2358.65</v>
      </c>
      <c r="J893" s="13">
        <v>2368.3000000000002</v>
      </c>
      <c r="K893" s="13">
        <v>2354.56</v>
      </c>
      <c r="L893" s="13">
        <v>2337.0700000000002</v>
      </c>
      <c r="M893" s="13">
        <v>2309.52</v>
      </c>
      <c r="N893" s="94">
        <f>IF((M894=""),"",MAX(E895:M895))</f>
        <v>1035.0999999999999</v>
      </c>
      <c r="O893" s="94">
        <f>IF(M894="","",MIN(E895:M895))</f>
        <v>815.82000000000016</v>
      </c>
      <c r="P893" s="94">
        <f>IF((M895=""),"",AVERAGE(E895:M895))</f>
        <v>925.76</v>
      </c>
      <c r="Q893" s="94">
        <f>IF((M894=""),"",STDEV(E895:M895))</f>
        <v>89.661514040305946</v>
      </c>
      <c r="R893" s="94">
        <f>IF((M894=""),"",(N893-O893)/(N893+O893)*100)</f>
        <v>11.847081451386323</v>
      </c>
      <c r="S893" s="96" t="str">
        <f>IF(M894="","",IF(R893&lt;15,IF(P893&gt;850,IF(P893&lt;970,"Pass","Fail"),"Fail"),"Fail"))</f>
        <v>Pass</v>
      </c>
      <c r="T893" s="237">
        <v>102</v>
      </c>
      <c r="U893" s="254"/>
      <c r="V893" s="295"/>
      <c r="W893" s="153">
        <v>850</v>
      </c>
      <c r="X893" s="153">
        <v>970</v>
      </c>
      <c r="Y893" s="153">
        <v>710</v>
      </c>
      <c r="Z893" s="153">
        <v>910</v>
      </c>
      <c r="AA893" s="153">
        <v>14.5</v>
      </c>
      <c r="AB893" s="154">
        <v>17</v>
      </c>
    </row>
    <row r="894" spans="1:28" ht="15.75" customHeight="1">
      <c r="A894"/>
      <c r="B894" s="93"/>
      <c r="C894" s="162"/>
      <c r="D894" s="90" t="s">
        <v>100</v>
      </c>
      <c r="E894" s="13">
        <v>1812.81</v>
      </c>
      <c r="F894" s="13">
        <v>1906.7</v>
      </c>
      <c r="G894" s="13">
        <v>1938.84</v>
      </c>
      <c r="H894" s="13">
        <v>1922.6</v>
      </c>
      <c r="I894" s="13">
        <v>1842.83</v>
      </c>
      <c r="J894" s="13">
        <v>1864.71</v>
      </c>
      <c r="K894" s="13">
        <v>1925.19</v>
      </c>
      <c r="L894" s="13">
        <v>1905.51</v>
      </c>
      <c r="M894" s="13">
        <v>1791.97</v>
      </c>
      <c r="N894" s="99"/>
      <c r="O894" s="99"/>
      <c r="P894" s="99"/>
      <c r="Q894" s="99"/>
      <c r="R894" s="100"/>
      <c r="S894" s="101"/>
      <c r="T894" s="241"/>
      <c r="U894" s="234"/>
      <c r="V894" s="238"/>
      <c r="W894" s="138"/>
      <c r="X894" s="135"/>
      <c r="Y894" s="135"/>
      <c r="Z894" s="135"/>
      <c r="AA894" s="135"/>
      <c r="AB894" s="139"/>
    </row>
    <row r="895" spans="1:28" s="179" customFormat="1" ht="25.5" customHeight="1">
      <c r="A895"/>
      <c r="B895" s="93"/>
      <c r="C895" s="162"/>
      <c r="D895" s="30" t="s">
        <v>120</v>
      </c>
      <c r="E895" s="29">
        <f t="shared" ref="E895:M895" si="291">IF(((E893="")*AND(E894="")),"",(E893-E894)*2)</f>
        <v>999.54</v>
      </c>
      <c r="F895" s="29">
        <f t="shared" si="291"/>
        <v>857.53999999999951</v>
      </c>
      <c r="G895" s="29">
        <f t="shared" si="291"/>
        <v>815.82000000000016</v>
      </c>
      <c r="H895" s="29">
        <f t="shared" si="291"/>
        <v>863.15999999999985</v>
      </c>
      <c r="I895" s="29">
        <f t="shared" si="291"/>
        <v>1031.6400000000003</v>
      </c>
      <c r="J895" s="29">
        <f t="shared" si="291"/>
        <v>1007.1800000000003</v>
      </c>
      <c r="K895" s="29">
        <f t="shared" si="291"/>
        <v>858.73999999999978</v>
      </c>
      <c r="L895" s="29">
        <f t="shared" si="291"/>
        <v>863.12000000000035</v>
      </c>
      <c r="M895" s="29">
        <f t="shared" si="291"/>
        <v>1035.0999999999999</v>
      </c>
      <c r="N895" s="102"/>
      <c r="O895" s="102"/>
      <c r="P895" s="102"/>
      <c r="Q895" s="102"/>
      <c r="R895" s="103"/>
      <c r="S895" s="104"/>
      <c r="T895" s="282"/>
      <c r="U895" s="281"/>
      <c r="V895" s="285"/>
      <c r="W895" s="140"/>
      <c r="X895" s="141"/>
      <c r="Y895" s="141"/>
      <c r="Z895" s="141"/>
      <c r="AA895" s="141"/>
      <c r="AB895" s="142"/>
    </row>
    <row r="896" spans="1:28" ht="12.75" customHeight="1">
      <c r="A896" s="130">
        <v>43137</v>
      </c>
      <c r="B896" s="121" t="s">
        <v>18</v>
      </c>
      <c r="C896" s="161" t="s">
        <v>122</v>
      </c>
      <c r="D896" s="91" t="s">
        <v>99</v>
      </c>
      <c r="E896" s="13">
        <v>10284.6</v>
      </c>
      <c r="F896" s="13">
        <v>10041.379999999999</v>
      </c>
      <c r="G896" s="13">
        <v>9999.41</v>
      </c>
      <c r="H896" s="13">
        <v>10073.48</v>
      </c>
      <c r="I896" s="13">
        <v>10318.73</v>
      </c>
      <c r="J896" s="13">
        <v>9928.07</v>
      </c>
      <c r="K896" s="13">
        <v>10024.24</v>
      </c>
      <c r="L896" s="13">
        <v>10025.129999999999</v>
      </c>
      <c r="M896" s="13">
        <v>9783.81</v>
      </c>
      <c r="N896" s="99">
        <f>IF((M897=""),"",MAX(E898:M898))</f>
        <v>589.22000000000116</v>
      </c>
      <c r="O896" s="99">
        <f>IF(M897="","",MIN(E898:M898))</f>
        <v>556.31999999999971</v>
      </c>
      <c r="P896" s="99">
        <f>IF((M898=""),"",AVERAGE(E898:M898))</f>
        <v>567.15333333333342</v>
      </c>
      <c r="Q896" s="99">
        <f>IF((M897=""),"",STDEV(E898:M898))</f>
        <v>11.175674476289727</v>
      </c>
      <c r="R896" s="99">
        <f>IF((M897=""),"",(N896-O896)/(N896+O896)*100)</f>
        <v>2.8720079613109477</v>
      </c>
      <c r="S896" s="101" t="str">
        <f>IF(M897="","",IF(R896&lt;6.3,IF(P896&gt;490,IF(P896&lt;590,"Pass","Fail"),"Fail"),"Fail"))</f>
        <v>Pass</v>
      </c>
      <c r="T896" s="241">
        <v>102</v>
      </c>
      <c r="U896" s="263"/>
      <c r="V896" s="272"/>
      <c r="W896" s="116">
        <v>490</v>
      </c>
      <c r="X896" s="116">
        <v>590</v>
      </c>
      <c r="Y896" s="116">
        <v>430</v>
      </c>
      <c r="Z896" s="116">
        <v>590</v>
      </c>
      <c r="AA896" s="137">
        <v>6.3</v>
      </c>
      <c r="AB896" s="148">
        <v>6.3</v>
      </c>
    </row>
    <row r="897" spans="1:28" ht="15.75" customHeight="1">
      <c r="A897"/>
      <c r="B897" s="93"/>
      <c r="C897" s="162"/>
      <c r="D897" s="90" t="s">
        <v>100</v>
      </c>
      <c r="E897" s="13">
        <v>10003.31</v>
      </c>
      <c r="F897" s="13">
        <v>9760.17</v>
      </c>
      <c r="G897" s="13">
        <v>9721.25</v>
      </c>
      <c r="H897" s="13">
        <v>9790.6299999999992</v>
      </c>
      <c r="I897" s="13">
        <v>10037.32</v>
      </c>
      <c r="J897" s="13">
        <v>9633.4599999999991</v>
      </c>
      <c r="K897" s="13">
        <v>9743.41</v>
      </c>
      <c r="L897" s="13">
        <v>9744.8799999999992</v>
      </c>
      <c r="M897" s="13">
        <v>9492.23</v>
      </c>
      <c r="N897" s="99"/>
      <c r="O897" s="99"/>
      <c r="P897" s="99"/>
      <c r="Q897" s="99"/>
      <c r="R897" s="100"/>
      <c r="S897" s="101"/>
      <c r="T897" s="241"/>
      <c r="U897" s="234"/>
      <c r="V897" s="238"/>
    </row>
    <row r="898" spans="1:28" ht="25.5" customHeight="1">
      <c r="A898"/>
      <c r="B898" s="93"/>
      <c r="C898" s="162"/>
      <c r="D898" s="90" t="s">
        <v>120</v>
      </c>
      <c r="E898" s="29">
        <f t="shared" ref="E898:M898" si="292">IF(((E896="")*AND(E897="")),"",(E896-E897)*2)</f>
        <v>562.58000000000175</v>
      </c>
      <c r="F898" s="29">
        <f t="shared" si="292"/>
        <v>562.41999999999825</v>
      </c>
      <c r="G898" s="29">
        <f t="shared" si="292"/>
        <v>556.31999999999971</v>
      </c>
      <c r="H898" s="29">
        <f t="shared" si="292"/>
        <v>565.70000000000073</v>
      </c>
      <c r="I898" s="29">
        <f t="shared" si="292"/>
        <v>562.81999999999971</v>
      </c>
      <c r="J898" s="29">
        <f t="shared" si="292"/>
        <v>589.22000000000116</v>
      </c>
      <c r="K898" s="29">
        <f t="shared" si="292"/>
        <v>561.65999999999985</v>
      </c>
      <c r="L898" s="29">
        <f t="shared" si="292"/>
        <v>560.5</v>
      </c>
      <c r="M898" s="29">
        <f t="shared" si="292"/>
        <v>583.15999999999985</v>
      </c>
      <c r="N898" s="102"/>
      <c r="O898" s="102"/>
      <c r="P898" s="102"/>
      <c r="Q898" s="102"/>
      <c r="R898" s="103"/>
      <c r="S898" s="104"/>
      <c r="T898" s="282"/>
      <c r="U898" s="281"/>
      <c r="V898" s="285"/>
    </row>
    <row r="899" spans="1:28" ht="12.75" customHeight="1">
      <c r="A899" s="92">
        <v>43137</v>
      </c>
      <c r="B899" s="93" t="s">
        <v>18</v>
      </c>
      <c r="C899" s="162" t="s">
        <v>123</v>
      </c>
      <c r="D899" s="90" t="s">
        <v>99</v>
      </c>
      <c r="E899" s="13">
        <v>11031.85</v>
      </c>
      <c r="F899" s="13">
        <v>10833.04</v>
      </c>
      <c r="G899" s="13">
        <v>10781.48</v>
      </c>
      <c r="H899" s="13">
        <v>10858.7</v>
      </c>
      <c r="I899" s="13">
        <v>11058.39</v>
      </c>
      <c r="J899" s="13">
        <v>10642.13</v>
      </c>
      <c r="K899" s="13">
        <v>10813.24</v>
      </c>
      <c r="L899" s="13">
        <v>10818.1</v>
      </c>
      <c r="M899" s="13">
        <v>10549.7</v>
      </c>
      <c r="N899" s="94">
        <f>IF((M900=""),"",MAX(E901:M901))</f>
        <v>343.41999999999825</v>
      </c>
      <c r="O899" s="94">
        <f>IF(M900="","",MIN(E901:M901))</f>
        <v>285.81999999999971</v>
      </c>
      <c r="P899" s="94">
        <f>IF((M901=""),"",AVERAGE(E901:M901))</f>
        <v>317.16666666666708</v>
      </c>
      <c r="Q899" s="94">
        <f>IF((M900=""),"",STDEV(E901:M901))</f>
        <v>20.859731541896384</v>
      </c>
      <c r="R899" s="94">
        <f>IF((M900=""),"",(N899-O899)/(N899+O899)*100)</f>
        <v>9.1538999427879233</v>
      </c>
      <c r="S899" s="96" t="str">
        <f>IF(M900="","",IF(R899&lt;15,IF(P899&gt;222,IF(P899&lt;340,"Pass","Fail"),"Fail"),"Fail"))</f>
        <v>Pass</v>
      </c>
      <c r="T899" s="237">
        <v>102</v>
      </c>
      <c r="U899" s="237"/>
      <c r="V899" s="301"/>
      <c r="W899" s="62">
        <v>222</v>
      </c>
      <c r="X899" s="62">
        <v>340</v>
      </c>
      <c r="Y899" s="62">
        <v>155</v>
      </c>
      <c r="Z899" s="62">
        <v>315</v>
      </c>
      <c r="AA899" s="148">
        <v>15</v>
      </c>
      <c r="AB899" s="139">
        <v>15</v>
      </c>
    </row>
    <row r="900" spans="1:28" ht="15.75" customHeight="1">
      <c r="A900"/>
      <c r="B900" s="93"/>
      <c r="C900" s="162"/>
      <c r="D900" s="90" t="s">
        <v>100</v>
      </c>
      <c r="E900" s="13">
        <v>10863.55</v>
      </c>
      <c r="F900" s="13">
        <v>10679.71</v>
      </c>
      <c r="G900" s="13">
        <v>10638.57</v>
      </c>
      <c r="H900" s="13">
        <v>10706.28</v>
      </c>
      <c r="I900" s="13">
        <v>10890.73</v>
      </c>
      <c r="J900" s="13">
        <v>10470.42</v>
      </c>
      <c r="K900" s="13">
        <v>10666.17</v>
      </c>
      <c r="L900" s="13">
        <v>10661.42</v>
      </c>
      <c r="M900" s="13">
        <v>10382.530000000001</v>
      </c>
      <c r="N900" s="99"/>
      <c r="O900" s="99"/>
      <c r="P900" s="99"/>
      <c r="Q900" s="99"/>
      <c r="R900" s="100"/>
      <c r="S900" s="101"/>
      <c r="T900" s="241"/>
      <c r="U900" s="234"/>
      <c r="V900" s="238"/>
    </row>
    <row r="901" spans="1:28" ht="25.5" customHeight="1">
      <c r="A901"/>
      <c r="B901" s="93"/>
      <c r="C901" s="162"/>
      <c r="D901" s="90" t="s">
        <v>120</v>
      </c>
      <c r="E901" s="29">
        <f t="shared" ref="E901:M901" si="293">IF(((E899="")*AND(E900="")),"",(E899-E900)*2)</f>
        <v>336.60000000000218</v>
      </c>
      <c r="F901" s="29">
        <f t="shared" si="293"/>
        <v>306.66000000000349</v>
      </c>
      <c r="G901" s="29">
        <f t="shared" si="293"/>
        <v>285.81999999999971</v>
      </c>
      <c r="H901" s="29">
        <f t="shared" si="293"/>
        <v>304.84000000000015</v>
      </c>
      <c r="I901" s="29">
        <f t="shared" si="293"/>
        <v>335.31999999999971</v>
      </c>
      <c r="J901" s="29">
        <f t="shared" si="293"/>
        <v>343.41999999999825</v>
      </c>
      <c r="K901" s="29">
        <f t="shared" si="293"/>
        <v>294.13999999999942</v>
      </c>
      <c r="L901" s="29">
        <f t="shared" si="293"/>
        <v>313.36000000000058</v>
      </c>
      <c r="M901" s="29">
        <f t="shared" si="293"/>
        <v>334.34000000000015</v>
      </c>
      <c r="N901" s="102"/>
      <c r="O901" s="102"/>
      <c r="P901" s="102"/>
      <c r="Q901" s="102"/>
      <c r="R901" s="103"/>
      <c r="S901" s="104"/>
      <c r="T901" s="282"/>
      <c r="U901" s="281"/>
      <c r="V901" s="285"/>
    </row>
    <row r="902" spans="1:28" ht="12.75" customHeight="1">
      <c r="A902" s="92">
        <v>43137</v>
      </c>
      <c r="B902" s="93" t="s">
        <v>18</v>
      </c>
      <c r="C902" s="162" t="s">
        <v>123</v>
      </c>
      <c r="D902" s="90" t="s">
        <v>99</v>
      </c>
      <c r="E902" s="13">
        <v>10863.55</v>
      </c>
      <c r="F902" s="13">
        <v>10679.71</v>
      </c>
      <c r="G902" s="13">
        <v>10638.57</v>
      </c>
      <c r="H902" s="13">
        <v>10706.28</v>
      </c>
      <c r="I902" s="13">
        <v>10890.73</v>
      </c>
      <c r="J902" s="13">
        <v>10470.42</v>
      </c>
      <c r="K902" s="13">
        <v>10666.17</v>
      </c>
      <c r="L902" s="13">
        <v>10661.42</v>
      </c>
      <c r="M902" s="13">
        <v>10382.530000000001</v>
      </c>
      <c r="N902" s="94">
        <f>IF((M903=""),"",MAX(E904:M904))</f>
        <v>308.31999999999971</v>
      </c>
      <c r="O902" s="94">
        <f>IF(M903="","",MIN(E904:M904))</f>
        <v>264.09999999999854</v>
      </c>
      <c r="P902" s="94">
        <f>IF((M904=""),"",AVERAGE(E904:M904))</f>
        <v>280.43555555555497</v>
      </c>
      <c r="Q902" s="94">
        <f>IF((M903=""),"",STDEV(E904:M904))</f>
        <v>15.702183853776624</v>
      </c>
      <c r="R902" s="94">
        <f>IF((M903=""),"",(N902-O902)/(N902+O902)*100)</f>
        <v>7.7250969567802139</v>
      </c>
      <c r="S902" s="96" t="str">
        <f>IF(M903="","",IF(R902&lt;15,IF(P902&gt;222,IF(P902&lt;340,"Pass","Fail"),"Fail"),"Fail"))</f>
        <v>Pass</v>
      </c>
      <c r="T902" s="237">
        <v>1519</v>
      </c>
      <c r="U902" s="237"/>
      <c r="V902" s="301"/>
      <c r="W902" s="62">
        <v>222</v>
      </c>
      <c r="X902" s="62">
        <v>340</v>
      </c>
      <c r="Y902" s="62">
        <v>155</v>
      </c>
      <c r="Z902" s="62">
        <v>315</v>
      </c>
      <c r="AA902" s="148">
        <v>15</v>
      </c>
      <c r="AB902" s="139">
        <v>15</v>
      </c>
    </row>
    <row r="903" spans="1:28" ht="15.75" customHeight="1">
      <c r="A903"/>
      <c r="B903" s="93"/>
      <c r="C903" s="162"/>
      <c r="D903" s="90" t="s">
        <v>100</v>
      </c>
      <c r="E903" s="13">
        <v>10718.1</v>
      </c>
      <c r="F903" s="13">
        <v>10545.65</v>
      </c>
      <c r="G903" s="13">
        <v>10506.52</v>
      </c>
      <c r="H903" s="13">
        <v>10567.01</v>
      </c>
      <c r="I903" s="13">
        <v>10736.57</v>
      </c>
      <c r="J903" s="13">
        <v>10320.18</v>
      </c>
      <c r="K903" s="13">
        <v>10530.76</v>
      </c>
      <c r="L903" s="13">
        <v>10526.36</v>
      </c>
      <c r="M903" s="13">
        <v>10246.27</v>
      </c>
      <c r="N903" s="99"/>
      <c r="O903" s="99"/>
      <c r="P903" s="99"/>
      <c r="Q903" s="99"/>
      <c r="R903" s="100"/>
      <c r="S903" s="101"/>
      <c r="T903" s="241"/>
      <c r="U903" s="234"/>
      <c r="V903" s="238"/>
    </row>
    <row r="904" spans="1:28" s="180" customFormat="1" ht="26.25" customHeight="1" thickBot="1">
      <c r="A904"/>
      <c r="B904" s="105"/>
      <c r="C904" s="163"/>
      <c r="D904" s="106" t="s">
        <v>120</v>
      </c>
      <c r="E904" s="107">
        <f t="shared" ref="E904:M904" si="294">IF(((E902="")*AND(E903="")),"",(E902-E903)*2)</f>
        <v>290.89999999999782</v>
      </c>
      <c r="F904" s="107">
        <f t="shared" si="294"/>
        <v>268.11999999999898</v>
      </c>
      <c r="G904" s="107">
        <f t="shared" si="294"/>
        <v>264.09999999999854</v>
      </c>
      <c r="H904" s="107">
        <f t="shared" si="294"/>
        <v>278.54000000000087</v>
      </c>
      <c r="I904" s="107">
        <f t="shared" si="294"/>
        <v>308.31999999999971</v>
      </c>
      <c r="J904" s="107">
        <f t="shared" si="294"/>
        <v>300.47999999999956</v>
      </c>
      <c r="K904" s="107">
        <f t="shared" si="294"/>
        <v>270.81999999999971</v>
      </c>
      <c r="L904" s="107">
        <f t="shared" si="294"/>
        <v>270.11999999999898</v>
      </c>
      <c r="M904" s="107">
        <f t="shared" si="294"/>
        <v>272.52000000000044</v>
      </c>
      <c r="N904" s="108"/>
      <c r="O904" s="108"/>
      <c r="P904" s="108"/>
      <c r="Q904" s="108"/>
      <c r="R904" s="109"/>
      <c r="S904" s="110"/>
      <c r="T904" s="284"/>
      <c r="U904" s="283"/>
      <c r="V904" s="286"/>
      <c r="W904" s="185"/>
      <c r="X904" s="185"/>
      <c r="Y904" s="185"/>
      <c r="Z904" s="185"/>
      <c r="AA904" s="185"/>
      <c r="AB904" s="186"/>
    </row>
    <row r="905" spans="1:28" ht="12.75" customHeight="1">
      <c r="A905" s="122">
        <v>43140</v>
      </c>
      <c r="B905" s="121" t="s">
        <v>18</v>
      </c>
      <c r="C905" s="161" t="s">
        <v>119</v>
      </c>
      <c r="D905" s="91" t="s">
        <v>99</v>
      </c>
      <c r="E905" s="13">
        <v>2436.1799999999998</v>
      </c>
      <c r="F905" s="13">
        <v>2421.7800000000002</v>
      </c>
      <c r="G905" s="13">
        <v>2421.56</v>
      </c>
      <c r="H905" s="13">
        <v>2438.17</v>
      </c>
      <c r="I905" s="13">
        <v>2490.31</v>
      </c>
      <c r="J905" s="13">
        <v>2482.63</v>
      </c>
      <c r="K905" s="13">
        <v>2436.31</v>
      </c>
      <c r="L905" s="13">
        <v>2423.89</v>
      </c>
      <c r="M905" s="13">
        <v>2448.39</v>
      </c>
      <c r="N905" s="94">
        <f>IF((M906=""),"",MAX(E907:M907))</f>
        <v>811.15999999999985</v>
      </c>
      <c r="O905" s="94">
        <f>IF(M906="","",MIN(E907:M907))</f>
        <v>681.65999999999985</v>
      </c>
      <c r="P905" s="94">
        <f>IF((M907=""),"",AVERAGE(E907:M907))</f>
        <v>734.23777777777775</v>
      </c>
      <c r="Q905" s="94">
        <f>IF((M906=""),"",STDEV(E907:M907))</f>
        <v>42.117963441320398</v>
      </c>
      <c r="R905" s="95">
        <f>IF((M906=""),"",(N905-O905)/(N905+O905)*100)</f>
        <v>8.6748569820875954</v>
      </c>
      <c r="S905" s="96" t="str">
        <f>IF(M906="","",IF(R905&lt;10,IF(P905&gt;645,IF(P905&lt;790,"Pass","Fail"),"Fail"),"Fail"))</f>
        <v>Pass</v>
      </c>
      <c r="T905" s="237">
        <v>102</v>
      </c>
      <c r="U905" s="235"/>
      <c r="V905" s="300"/>
      <c r="W905" s="147">
        <v>645</v>
      </c>
      <c r="X905" s="88">
        <v>790</v>
      </c>
      <c r="Y905" s="88">
        <v>670</v>
      </c>
      <c r="Z905" s="88">
        <v>830</v>
      </c>
      <c r="AA905" s="88">
        <v>8.6999999999999993</v>
      </c>
      <c r="AB905" s="148">
        <v>10</v>
      </c>
    </row>
    <row r="906" spans="1:28" ht="15.75" customHeight="1">
      <c r="A906"/>
      <c r="B906" s="93"/>
      <c r="C906" s="162"/>
      <c r="D906" s="90" t="s">
        <v>100</v>
      </c>
      <c r="E906" s="13">
        <v>2058.4299999999998</v>
      </c>
      <c r="F906" s="13">
        <v>2071.19</v>
      </c>
      <c r="G906" s="13">
        <v>2080.73</v>
      </c>
      <c r="H906" s="13">
        <v>2080.73</v>
      </c>
      <c r="I906" s="13">
        <v>2084.73</v>
      </c>
      <c r="J906" s="13">
        <v>2098.0300000000002</v>
      </c>
      <c r="K906" s="13">
        <v>2083.46</v>
      </c>
      <c r="L906" s="13">
        <v>2070.61</v>
      </c>
      <c r="M906" s="13">
        <v>2067.2399999999998</v>
      </c>
      <c r="N906" s="99"/>
      <c r="O906" s="99"/>
      <c r="P906" s="99"/>
      <c r="Q906" s="99"/>
      <c r="R906" s="100"/>
      <c r="S906" s="101"/>
      <c r="T906" s="241"/>
      <c r="U906" s="234"/>
      <c r="V906" s="238"/>
      <c r="W906" s="138"/>
      <c r="X906" s="135"/>
      <c r="Y906" s="135"/>
      <c r="Z906" s="135"/>
      <c r="AA906" s="135"/>
      <c r="AB906" s="139"/>
    </row>
    <row r="907" spans="1:28" ht="25.5" customHeight="1">
      <c r="A907"/>
      <c r="B907" s="93"/>
      <c r="C907" s="162"/>
      <c r="D907" s="90" t="s">
        <v>120</v>
      </c>
      <c r="E907" s="29">
        <f t="shared" ref="E907:M907" si="295">IF(((E905="")*AND(E906="")),"",(E905-E906)*2)</f>
        <v>755.5</v>
      </c>
      <c r="F907" s="29">
        <f t="shared" si="295"/>
        <v>701.18000000000029</v>
      </c>
      <c r="G907" s="29">
        <f t="shared" si="295"/>
        <v>681.65999999999985</v>
      </c>
      <c r="H907" s="29">
        <f t="shared" si="295"/>
        <v>714.88000000000011</v>
      </c>
      <c r="I907" s="29">
        <f t="shared" si="295"/>
        <v>811.15999999999985</v>
      </c>
      <c r="J907" s="29">
        <f t="shared" si="295"/>
        <v>769.19999999999982</v>
      </c>
      <c r="K907" s="29">
        <f t="shared" si="295"/>
        <v>705.69999999999982</v>
      </c>
      <c r="L907" s="29">
        <f t="shared" si="295"/>
        <v>706.55999999999949</v>
      </c>
      <c r="M907" s="29">
        <f t="shared" si="295"/>
        <v>762.30000000000018</v>
      </c>
      <c r="N907" s="102"/>
      <c r="O907" s="102"/>
      <c r="P907" s="102"/>
      <c r="Q907" s="102"/>
      <c r="R907" s="103"/>
      <c r="S907" s="104"/>
      <c r="T907" s="282"/>
      <c r="U907" s="281"/>
      <c r="V907" s="285"/>
      <c r="W907" s="140"/>
      <c r="X907" s="141"/>
      <c r="Y907" s="141"/>
      <c r="Z907" s="141"/>
      <c r="AA907" s="141"/>
      <c r="AB907" s="142"/>
    </row>
    <row r="908" spans="1:28">
      <c r="A908" s="122">
        <v>43140</v>
      </c>
      <c r="B908" s="93" t="s">
        <v>18</v>
      </c>
      <c r="C908" s="162" t="s">
        <v>121</v>
      </c>
      <c r="D908" s="90" t="s">
        <v>99</v>
      </c>
      <c r="E908" s="13">
        <v>2810.34</v>
      </c>
      <c r="F908" s="13">
        <v>2762.26</v>
      </c>
      <c r="G908" s="13">
        <v>2751.95</v>
      </c>
      <c r="H908" s="13">
        <v>2783.25</v>
      </c>
      <c r="I908" s="13">
        <v>2867.14</v>
      </c>
      <c r="J908" s="13">
        <v>2856.31</v>
      </c>
      <c r="K908" s="13">
        <v>2778.93</v>
      </c>
      <c r="L908" s="13">
        <v>2765.61</v>
      </c>
      <c r="M908" s="13">
        <v>2817.62</v>
      </c>
      <c r="N908" s="94">
        <f>IF((M909=""),"",MAX(E910:M910))</f>
        <v>1036.1199999999999</v>
      </c>
      <c r="O908" s="94">
        <f>IF(M909="","",MIN(E910:M910))</f>
        <v>803.97999999999956</v>
      </c>
      <c r="P908" s="94">
        <f>IF((M910=""),"",AVERAGE(E910:M910))</f>
        <v>918.82000000000016</v>
      </c>
      <c r="Q908" s="94">
        <f>IF((M909=""),"",STDEV(E910:M910))</f>
        <v>93.940216095130737</v>
      </c>
      <c r="R908" s="94">
        <f>IF((M909=""),"",(N908-O908)/(N908+O908)*100)</f>
        <v>12.615618716374133</v>
      </c>
      <c r="S908" s="96" t="str">
        <f>IF(M909="","",IF(R908&lt;15,IF(P908&gt;850,IF(P908&lt;970,"Pass","Fail"),"Fail"),"Fail"))</f>
        <v>Pass</v>
      </c>
      <c r="T908" s="237">
        <v>102</v>
      </c>
      <c r="U908" s="254"/>
      <c r="V908" s="295"/>
      <c r="W908" s="153">
        <v>850</v>
      </c>
      <c r="X908" s="153">
        <v>970</v>
      </c>
      <c r="Y908" s="153">
        <v>710</v>
      </c>
      <c r="Z908" s="153">
        <v>910</v>
      </c>
      <c r="AA908" s="153">
        <v>14.5</v>
      </c>
      <c r="AB908" s="154">
        <v>17</v>
      </c>
    </row>
    <row r="909" spans="1:28" ht="15.75" customHeight="1">
      <c r="A909"/>
      <c r="B909" s="93"/>
      <c r="C909" s="162"/>
      <c r="D909" s="90" t="s">
        <v>100</v>
      </c>
      <c r="E909" s="13">
        <v>2305.89</v>
      </c>
      <c r="F909" s="13">
        <v>2337.09</v>
      </c>
      <c r="G909" s="13">
        <v>2349.96</v>
      </c>
      <c r="H909" s="13">
        <v>2358.66</v>
      </c>
      <c r="I909" s="13">
        <v>2354.7199999999998</v>
      </c>
      <c r="J909" s="13">
        <v>2359.4899999999998</v>
      </c>
      <c r="K909" s="13">
        <v>2354.5100000000002</v>
      </c>
      <c r="L909" s="13">
        <v>2338.84</v>
      </c>
      <c r="M909" s="13">
        <v>2299.56</v>
      </c>
      <c r="N909" s="99"/>
      <c r="O909" s="99"/>
      <c r="P909" s="99"/>
      <c r="Q909" s="99"/>
      <c r="R909" s="100"/>
      <c r="S909" s="101"/>
      <c r="T909" s="241"/>
      <c r="U909" s="234"/>
      <c r="V909" s="238"/>
      <c r="W909" s="138"/>
      <c r="X909" s="135"/>
      <c r="Y909" s="135"/>
      <c r="Z909" s="135"/>
      <c r="AA909" s="135"/>
      <c r="AB909" s="139"/>
    </row>
    <row r="910" spans="1:28" s="179" customFormat="1" ht="25.5" customHeight="1">
      <c r="A910"/>
      <c r="B910" s="93"/>
      <c r="C910" s="162"/>
      <c r="D910" s="30" t="s">
        <v>120</v>
      </c>
      <c r="E910" s="29">
        <f t="shared" ref="E910:M910" si="296">IF(((E908="")*AND(E909="")),"",(E908-E909)*2)</f>
        <v>1008.9000000000005</v>
      </c>
      <c r="F910" s="29">
        <f t="shared" si="296"/>
        <v>850.34000000000015</v>
      </c>
      <c r="G910" s="29">
        <f t="shared" si="296"/>
        <v>803.97999999999956</v>
      </c>
      <c r="H910" s="29">
        <f t="shared" si="296"/>
        <v>849.18000000000029</v>
      </c>
      <c r="I910" s="29">
        <f t="shared" si="296"/>
        <v>1024.8400000000001</v>
      </c>
      <c r="J910" s="29">
        <f t="shared" si="296"/>
        <v>993.64000000000033</v>
      </c>
      <c r="K910" s="29">
        <f t="shared" si="296"/>
        <v>848.83999999999924</v>
      </c>
      <c r="L910" s="29">
        <f t="shared" si="296"/>
        <v>853.54</v>
      </c>
      <c r="M910" s="29">
        <f t="shared" si="296"/>
        <v>1036.1199999999999</v>
      </c>
      <c r="N910" s="102"/>
      <c r="O910" s="102"/>
      <c r="P910" s="102"/>
      <c r="Q910" s="102"/>
      <c r="R910" s="103"/>
      <c r="S910" s="104"/>
      <c r="T910" s="282"/>
      <c r="U910" s="281"/>
      <c r="V910" s="285"/>
      <c r="W910" s="140"/>
      <c r="X910" s="141"/>
      <c r="Y910" s="141"/>
      <c r="Z910" s="141"/>
      <c r="AA910" s="141"/>
      <c r="AB910" s="142"/>
    </row>
    <row r="911" spans="1:28" ht="12.75" customHeight="1">
      <c r="A911" s="130">
        <v>43140</v>
      </c>
      <c r="B911" s="121" t="s">
        <v>18</v>
      </c>
      <c r="C911" s="161" t="s">
        <v>122</v>
      </c>
      <c r="D911" s="91" t="s">
        <v>99</v>
      </c>
      <c r="E911" s="13">
        <v>10013.33</v>
      </c>
      <c r="F911" s="13">
        <v>9772.77</v>
      </c>
      <c r="G911" s="13">
        <v>9736.42</v>
      </c>
      <c r="H911" s="13">
        <v>9800</v>
      </c>
      <c r="I911" s="13">
        <v>10051.209999999999</v>
      </c>
      <c r="J911" s="13">
        <v>9647.06</v>
      </c>
      <c r="K911" s="13">
        <v>9755.77</v>
      </c>
      <c r="L911" s="13">
        <v>9757.67</v>
      </c>
      <c r="M911" s="13">
        <v>9506.26</v>
      </c>
      <c r="N911" s="99">
        <f>IF((M912=""),"",MAX(E913:M913))</f>
        <v>588.85999999999694</v>
      </c>
      <c r="O911" s="99">
        <f>IF(M912="","",MIN(E913:M913))</f>
        <v>560.78000000000247</v>
      </c>
      <c r="P911" s="99">
        <f>IF((M913=""),"",AVERAGE(E913:M913))</f>
        <v>569.93777777777768</v>
      </c>
      <c r="Q911" s="99">
        <f>IF((M912=""),"",STDEV(E913:M913))</f>
        <v>10.096877955313639</v>
      </c>
      <c r="R911" s="99">
        <f>IF((M912=""),"",(N911-O911)/(N911+O911)*100)</f>
        <v>2.4425037403008316</v>
      </c>
      <c r="S911" s="101" t="str">
        <f>IF(M912="","",IF(R911&lt;6.3,IF(P911&gt;490,IF(P911&lt;590,"Pass","Fail"),"Fail"),"Fail"))</f>
        <v>Pass</v>
      </c>
      <c r="T911" s="241">
        <v>102</v>
      </c>
      <c r="U911" s="263"/>
      <c r="V911" s="272"/>
      <c r="W911" s="138">
        <v>490</v>
      </c>
      <c r="X911" s="135">
        <v>590</v>
      </c>
      <c r="Y911" s="135">
        <v>430</v>
      </c>
      <c r="Z911" s="135">
        <v>590</v>
      </c>
      <c r="AA911" s="137">
        <v>6.3</v>
      </c>
      <c r="AB911" s="148">
        <v>6.3</v>
      </c>
    </row>
    <row r="912" spans="1:28" ht="15.75" customHeight="1">
      <c r="A912"/>
      <c r="B912" s="93"/>
      <c r="C912" s="162"/>
      <c r="D912" s="90" t="s">
        <v>100</v>
      </c>
      <c r="E912" s="13">
        <v>9723.69</v>
      </c>
      <c r="F912" s="13">
        <v>9492.3799999999992</v>
      </c>
      <c r="G912" s="13">
        <v>9453.49</v>
      </c>
      <c r="H912" s="13">
        <v>9518.83</v>
      </c>
      <c r="I912" s="13">
        <v>9756.7800000000007</v>
      </c>
      <c r="J912" s="13">
        <v>9357.14</v>
      </c>
      <c r="K912" s="13">
        <v>9473.07</v>
      </c>
      <c r="L912" s="13">
        <v>9474.7000000000007</v>
      </c>
      <c r="M912" s="13">
        <v>9225.69</v>
      </c>
      <c r="N912" s="99"/>
      <c r="O912" s="99"/>
      <c r="P912" s="99"/>
      <c r="Q912" s="99"/>
      <c r="R912" s="100"/>
      <c r="S912" s="101"/>
      <c r="T912" s="241"/>
      <c r="U912" s="234"/>
      <c r="V912" s="238"/>
      <c r="W912" s="138"/>
      <c r="X912" s="135"/>
      <c r="Y912" s="135"/>
      <c r="Z912" s="135"/>
      <c r="AA912" s="135"/>
      <c r="AB912" s="139"/>
    </row>
    <row r="913" spans="1:28" ht="25.5" customHeight="1">
      <c r="A913"/>
      <c r="B913" s="93"/>
      <c r="C913" s="162"/>
      <c r="D913" s="90" t="s">
        <v>120</v>
      </c>
      <c r="E913" s="29">
        <f t="shared" ref="E913:M913" si="297">IF(((E911="")*AND(E912="")),"",(E911-E912)*2)</f>
        <v>579.27999999999884</v>
      </c>
      <c r="F913" s="29">
        <f t="shared" si="297"/>
        <v>560.78000000000247</v>
      </c>
      <c r="G913" s="29">
        <f t="shared" si="297"/>
        <v>565.86000000000058</v>
      </c>
      <c r="H913" s="29">
        <f t="shared" si="297"/>
        <v>562.34000000000015</v>
      </c>
      <c r="I913" s="29">
        <f t="shared" si="297"/>
        <v>588.85999999999694</v>
      </c>
      <c r="J913" s="29">
        <f t="shared" si="297"/>
        <v>579.84000000000015</v>
      </c>
      <c r="K913" s="29">
        <f t="shared" si="297"/>
        <v>565.40000000000146</v>
      </c>
      <c r="L913" s="29">
        <f t="shared" si="297"/>
        <v>565.93999999999869</v>
      </c>
      <c r="M913" s="29">
        <f t="shared" si="297"/>
        <v>561.13999999999942</v>
      </c>
      <c r="N913" s="102"/>
      <c r="O913" s="102"/>
      <c r="P913" s="102"/>
      <c r="Q913" s="102"/>
      <c r="R913" s="103"/>
      <c r="S913" s="104"/>
      <c r="T913" s="282"/>
      <c r="U913" s="281"/>
      <c r="V913" s="285"/>
      <c r="W913" s="140"/>
      <c r="X913" s="141"/>
      <c r="Y913" s="141"/>
      <c r="Z913" s="141"/>
      <c r="AA913" s="141"/>
      <c r="AB913" s="142"/>
    </row>
    <row r="914" spans="1:28" ht="12.75" customHeight="1">
      <c r="A914" s="122">
        <v>43140</v>
      </c>
      <c r="B914" s="93" t="s">
        <v>18</v>
      </c>
      <c r="C914" s="162" t="s">
        <v>123</v>
      </c>
      <c r="D914" s="90" t="s">
        <v>99</v>
      </c>
      <c r="E914" s="13">
        <v>10724.64</v>
      </c>
      <c r="F914" s="13">
        <v>10554.59</v>
      </c>
      <c r="G914" s="13">
        <v>10520.96</v>
      </c>
      <c r="H914" s="13">
        <v>10583.45</v>
      </c>
      <c r="I914" s="13">
        <v>10743.52</v>
      </c>
      <c r="J914" s="13">
        <v>10340.09</v>
      </c>
      <c r="K914" s="13">
        <v>10539.6</v>
      </c>
      <c r="L914" s="13">
        <v>10539.29</v>
      </c>
      <c r="M914" s="13">
        <v>10244.25</v>
      </c>
      <c r="N914" s="94">
        <f>IF((M915=""),"",MAX(E916:M916))</f>
        <v>343.52000000000044</v>
      </c>
      <c r="O914" s="94">
        <f>IF(M915="","",MIN(E916:M916))</f>
        <v>284.07999999999811</v>
      </c>
      <c r="P914" s="94">
        <f>IF((M916=""),"",AVERAGE(E916:M916))</f>
        <v>312.22444444444488</v>
      </c>
      <c r="Q914" s="94">
        <f>IF((M915=""),"",STDEV(E916:M916))</f>
        <v>21.673543267721083</v>
      </c>
      <c r="R914" s="94">
        <f>IF((M915=""),"",(N914-O914)/(N914+O914)*100)</f>
        <v>9.4710006373490216</v>
      </c>
      <c r="S914" s="96" t="str">
        <f>IF(M915="","",IF(R914&lt;15,IF(P914&gt;222,IF(P914&lt;340,"Pass","Fail"),"Fail"),"Fail"))</f>
        <v>Pass</v>
      </c>
      <c r="T914" s="237">
        <v>102</v>
      </c>
      <c r="U914" s="237"/>
      <c r="V914" s="301"/>
      <c r="W914" s="143">
        <v>222</v>
      </c>
      <c r="X914" s="136">
        <v>340</v>
      </c>
      <c r="Y914" s="136">
        <v>155</v>
      </c>
      <c r="Z914" s="136">
        <v>315</v>
      </c>
      <c r="AA914" s="148">
        <v>15</v>
      </c>
      <c r="AB914" s="154">
        <v>15</v>
      </c>
    </row>
    <row r="915" spans="1:28" ht="15.75" customHeight="1">
      <c r="A915"/>
      <c r="B915" s="93"/>
      <c r="C915" s="162"/>
      <c r="D915" s="90" t="s">
        <v>100</v>
      </c>
      <c r="E915" s="13">
        <v>10552.88</v>
      </c>
      <c r="F915" s="13">
        <v>10405.51</v>
      </c>
      <c r="G915" s="13">
        <v>10378.92</v>
      </c>
      <c r="H915" s="13">
        <v>10428.459999999999</v>
      </c>
      <c r="I915" s="13">
        <v>10577.94</v>
      </c>
      <c r="J915" s="13">
        <v>10175.719999999999</v>
      </c>
      <c r="K915" s="13">
        <v>10396.459999999999</v>
      </c>
      <c r="L915" s="13">
        <v>10389.950000000001</v>
      </c>
      <c r="M915" s="13">
        <v>10079.540000000001</v>
      </c>
      <c r="N915" s="99"/>
      <c r="O915" s="99"/>
      <c r="P915" s="99"/>
      <c r="Q915" s="99"/>
      <c r="R915" s="100"/>
      <c r="S915" s="101"/>
      <c r="T915" s="241"/>
      <c r="U915" s="234"/>
      <c r="V915" s="238"/>
      <c r="W915" s="138"/>
      <c r="X915" s="135"/>
      <c r="Y915" s="135"/>
      <c r="Z915" s="135"/>
      <c r="AA915" s="135"/>
      <c r="AB915" s="139"/>
    </row>
    <row r="916" spans="1:28" s="180" customFormat="1" ht="26.25" customHeight="1" thickBot="1">
      <c r="A916"/>
      <c r="B916" s="105"/>
      <c r="C916" s="163"/>
      <c r="D916" s="106" t="s">
        <v>120</v>
      </c>
      <c r="E916" s="107">
        <f t="shared" ref="E916:M916" si="298">IF(((E914="")*AND(E915="")),"",(E914-E915)*2)</f>
        <v>343.52000000000044</v>
      </c>
      <c r="F916" s="107">
        <f t="shared" si="298"/>
        <v>298.15999999999985</v>
      </c>
      <c r="G916" s="107">
        <f t="shared" si="298"/>
        <v>284.07999999999811</v>
      </c>
      <c r="H916" s="107">
        <f t="shared" si="298"/>
        <v>309.9800000000032</v>
      </c>
      <c r="I916" s="107">
        <f t="shared" si="298"/>
        <v>331.15999999999985</v>
      </c>
      <c r="J916" s="107">
        <f t="shared" si="298"/>
        <v>328.7400000000016</v>
      </c>
      <c r="K916" s="107">
        <f t="shared" si="298"/>
        <v>286.28000000000247</v>
      </c>
      <c r="L916" s="107">
        <f t="shared" si="298"/>
        <v>298.68000000000029</v>
      </c>
      <c r="M916" s="107">
        <f t="shared" si="298"/>
        <v>329.41999999999825</v>
      </c>
      <c r="N916" s="108"/>
      <c r="O916" s="108"/>
      <c r="P916" s="108"/>
      <c r="Q916" s="108"/>
      <c r="R916" s="109"/>
      <c r="S916" s="110"/>
      <c r="T916" s="284"/>
      <c r="U916" s="283"/>
      <c r="V916" s="286"/>
      <c r="W916" s="155"/>
      <c r="X916" s="156"/>
      <c r="Y916" s="156"/>
      <c r="Z916" s="156"/>
      <c r="AA916" s="156"/>
      <c r="AB916" s="157"/>
    </row>
    <row r="917" spans="1:28" ht="12.75" customHeight="1">
      <c r="A917" s="130">
        <v>43143</v>
      </c>
      <c r="B917" s="121" t="s">
        <v>18</v>
      </c>
      <c r="C917" s="161" t="s">
        <v>119</v>
      </c>
      <c r="D917" s="91" t="s">
        <v>99</v>
      </c>
      <c r="E917" s="13">
        <v>2807.98</v>
      </c>
      <c r="F917" s="13">
        <v>2761.04</v>
      </c>
      <c r="G917" s="13">
        <v>2749.86</v>
      </c>
      <c r="H917" s="13">
        <v>2780.71</v>
      </c>
      <c r="I917" s="13">
        <v>2865.88</v>
      </c>
      <c r="J917" s="13">
        <v>2859.2</v>
      </c>
      <c r="K917" s="13">
        <v>2777.86</v>
      </c>
      <c r="L917" s="13">
        <v>2763.54</v>
      </c>
      <c r="M917" s="13">
        <v>2817.48</v>
      </c>
      <c r="N917" s="99">
        <f>IF((M918=""),"",MAX(E919:M919))</f>
        <v>751.89999999999964</v>
      </c>
      <c r="O917" s="99">
        <f>IF(M918="","",MIN(E919:M919))</f>
        <v>655.15999999999985</v>
      </c>
      <c r="P917" s="99">
        <f>IF((M919=""),"",AVERAGE(E919:M919))</f>
        <v>706.49333333333334</v>
      </c>
      <c r="Q917" s="99">
        <f>IF((M918=""),"",STDEV(E919:M919))</f>
        <v>37.975852854148513</v>
      </c>
      <c r="R917" s="100">
        <f>IF((M918=""),"",(N917-O917)/(N917+O917)*100)</f>
        <v>6.8753286995579312</v>
      </c>
      <c r="S917" s="101" t="str">
        <f>IF(M918="","",IF(R917&lt;10,IF(P917&gt;645,IF(P917&lt;790,"Pass","Fail"),"Fail"),"Fail"))</f>
        <v>Pass</v>
      </c>
      <c r="T917" s="241">
        <v>121</v>
      </c>
      <c r="U917" s="234"/>
      <c r="V917" s="238"/>
      <c r="W917" s="147">
        <v>645</v>
      </c>
      <c r="X917" s="88">
        <v>790</v>
      </c>
      <c r="Y917" s="88">
        <v>670</v>
      </c>
      <c r="Z917" s="88">
        <v>830</v>
      </c>
      <c r="AA917" s="88">
        <v>8.6999999999999993</v>
      </c>
      <c r="AB917" s="148">
        <v>10</v>
      </c>
    </row>
    <row r="918" spans="1:28" ht="15.75" customHeight="1">
      <c r="A918"/>
      <c r="B918" s="93"/>
      <c r="C918" s="162"/>
      <c r="D918" s="90" t="s">
        <v>100</v>
      </c>
      <c r="E918" s="13">
        <v>2436.3200000000002</v>
      </c>
      <c r="F918" s="13">
        <v>2421.94</v>
      </c>
      <c r="G918" s="13">
        <v>2422.2800000000002</v>
      </c>
      <c r="H918" s="13">
        <v>2439.4299999999998</v>
      </c>
      <c r="I918" s="13">
        <v>2492.1999999999998</v>
      </c>
      <c r="J918" s="13">
        <v>2483.25</v>
      </c>
      <c r="K918" s="13">
        <v>2436.37</v>
      </c>
      <c r="L918" s="13">
        <v>2424.63</v>
      </c>
      <c r="M918" s="13">
        <v>2447.91</v>
      </c>
      <c r="N918" s="99"/>
      <c r="O918" s="99"/>
      <c r="P918" s="99"/>
      <c r="Q918" s="99"/>
      <c r="R918" s="100"/>
      <c r="S918" s="101"/>
      <c r="T918" s="241"/>
      <c r="U918" s="234"/>
      <c r="V918" s="238"/>
      <c r="W918" s="138"/>
      <c r="X918" s="135"/>
      <c r="Y918" s="135"/>
      <c r="Z918" s="135"/>
      <c r="AA918" s="135"/>
      <c r="AB918" s="139"/>
    </row>
    <row r="919" spans="1:28" ht="25.5" customHeight="1">
      <c r="A919"/>
      <c r="B919" s="93"/>
      <c r="C919" s="162"/>
      <c r="D919" s="90" t="s">
        <v>120</v>
      </c>
      <c r="E919" s="29">
        <f t="shared" ref="E919:M919" si="299">IF(((E917="")*AND(E918="")),"",(E917-E918)*2)</f>
        <v>743.31999999999971</v>
      </c>
      <c r="F919" s="29">
        <f t="shared" si="299"/>
        <v>678.19999999999982</v>
      </c>
      <c r="G919" s="29">
        <f t="shared" si="299"/>
        <v>655.15999999999985</v>
      </c>
      <c r="H919" s="29">
        <f t="shared" si="299"/>
        <v>682.5600000000004</v>
      </c>
      <c r="I919" s="29">
        <f t="shared" si="299"/>
        <v>747.36000000000058</v>
      </c>
      <c r="J919" s="29">
        <f t="shared" si="299"/>
        <v>751.89999999999964</v>
      </c>
      <c r="K919" s="29">
        <f t="shared" si="299"/>
        <v>682.98000000000047</v>
      </c>
      <c r="L919" s="29">
        <f t="shared" si="299"/>
        <v>677.81999999999971</v>
      </c>
      <c r="M919" s="29">
        <f t="shared" si="299"/>
        <v>739.14000000000033</v>
      </c>
      <c r="N919" s="102"/>
      <c r="O919" s="102"/>
      <c r="P919" s="102"/>
      <c r="Q919" s="102"/>
      <c r="R919" s="103"/>
      <c r="S919" s="104"/>
      <c r="T919" s="282"/>
      <c r="U919" s="281"/>
      <c r="V919" s="285"/>
      <c r="W919" s="140"/>
      <c r="X919" s="141"/>
      <c r="Y919" s="141"/>
      <c r="Z919" s="141"/>
      <c r="AA919" s="141"/>
      <c r="AB919" s="142"/>
    </row>
    <row r="920" spans="1:28">
      <c r="A920" s="122">
        <v>43143</v>
      </c>
      <c r="B920" s="93" t="s">
        <v>18</v>
      </c>
      <c r="C920" s="162" t="s">
        <v>121</v>
      </c>
      <c r="D920" s="90" t="s">
        <v>99</v>
      </c>
      <c r="E920" s="13">
        <v>2304.7399999999998</v>
      </c>
      <c r="F920" s="13">
        <v>2335.67</v>
      </c>
      <c r="G920" s="13">
        <v>2348.56</v>
      </c>
      <c r="H920" s="13">
        <v>2357.73</v>
      </c>
      <c r="I920" s="13">
        <v>2353.8000000000002</v>
      </c>
      <c r="J920" s="13">
        <v>2358.13</v>
      </c>
      <c r="K920" s="13">
        <v>2353.2600000000002</v>
      </c>
      <c r="L920" s="13">
        <v>2337.8200000000002</v>
      </c>
      <c r="M920" s="13">
        <v>2297.96</v>
      </c>
      <c r="N920" s="94">
        <f>IF((M921=""),"",MAX(E922:M922))</f>
        <v>1042.8200000000002</v>
      </c>
      <c r="O920" s="94">
        <f>IF(M921="","",MIN(E922:M922))</f>
        <v>817.31999999999971</v>
      </c>
      <c r="P920" s="94">
        <f>IF((M922=""),"",AVERAGE(E922:M922))</f>
        <v>928.09777777777788</v>
      </c>
      <c r="Q920" s="94">
        <f>IF((M921=""),"",STDEV(E922:M922))</f>
        <v>91.34880866461495</v>
      </c>
      <c r="R920" s="94">
        <f>IF((M921=""),"",(N920-O920)/(N920+O920)*100)</f>
        <v>12.122743449417811</v>
      </c>
      <c r="S920" s="96" t="str">
        <f>IF(M921="","",IF(R920&lt;15,IF(P920&gt;850,IF(P920&lt;970,"Pass","Fail"),"Fail"),"Fail"))</f>
        <v>Pass</v>
      </c>
      <c r="T920" s="237">
        <v>121</v>
      </c>
      <c r="U920" s="254"/>
      <c r="V920" s="295"/>
      <c r="W920" s="153">
        <v>850</v>
      </c>
      <c r="X920" s="153">
        <v>970</v>
      </c>
      <c r="Y920" s="153">
        <v>710</v>
      </c>
      <c r="Z920" s="153">
        <v>910</v>
      </c>
      <c r="AA920" s="153">
        <v>14.5</v>
      </c>
      <c r="AB920" s="154">
        <v>17</v>
      </c>
    </row>
    <row r="921" spans="1:28" ht="15.75" customHeight="1">
      <c r="A921"/>
      <c r="B921" s="93"/>
      <c r="C921" s="162"/>
      <c r="D921" s="90" t="s">
        <v>100</v>
      </c>
      <c r="E921" s="13">
        <v>1803.79</v>
      </c>
      <c r="F921" s="13">
        <v>1906.52</v>
      </c>
      <c r="G921" s="13">
        <v>1939.9</v>
      </c>
      <c r="H921" s="13">
        <v>1924.61</v>
      </c>
      <c r="I921" s="13">
        <v>1832.39</v>
      </c>
      <c r="J921" s="13">
        <v>1856.31</v>
      </c>
      <c r="K921" s="13">
        <v>1923.47</v>
      </c>
      <c r="L921" s="13">
        <v>1906.32</v>
      </c>
      <c r="M921" s="13">
        <v>1777.92</v>
      </c>
      <c r="N921" s="99"/>
      <c r="O921" s="99"/>
      <c r="P921" s="99"/>
      <c r="Q921" s="99"/>
      <c r="R921" s="100"/>
      <c r="S921" s="101"/>
      <c r="T921" s="241"/>
      <c r="U921" s="234"/>
      <c r="V921" s="238"/>
      <c r="W921" s="138"/>
      <c r="X921" s="135"/>
      <c r="Y921" s="135"/>
      <c r="Z921" s="135"/>
      <c r="AA921" s="135"/>
      <c r="AB921" s="139"/>
    </row>
    <row r="922" spans="1:28" s="179" customFormat="1" ht="25.5" customHeight="1">
      <c r="A922"/>
      <c r="B922" s="93"/>
      <c r="C922" s="162"/>
      <c r="D922" s="30" t="s">
        <v>120</v>
      </c>
      <c r="E922" s="29">
        <f t="shared" ref="E922:M922" si="300">IF(((E920="")*AND(E921="")),"",(E920-E921)*2)</f>
        <v>1001.8999999999996</v>
      </c>
      <c r="F922" s="29">
        <f t="shared" si="300"/>
        <v>858.30000000000018</v>
      </c>
      <c r="G922" s="29">
        <f t="shared" si="300"/>
        <v>817.31999999999971</v>
      </c>
      <c r="H922" s="29">
        <f t="shared" si="300"/>
        <v>866.24000000000024</v>
      </c>
      <c r="I922" s="29">
        <f t="shared" si="300"/>
        <v>1042.8200000000002</v>
      </c>
      <c r="J922" s="29">
        <f t="shared" si="300"/>
        <v>1003.6400000000003</v>
      </c>
      <c r="K922" s="29">
        <f t="shared" si="300"/>
        <v>859.58000000000038</v>
      </c>
      <c r="L922" s="29">
        <f t="shared" si="300"/>
        <v>863.00000000000045</v>
      </c>
      <c r="M922" s="29">
        <f t="shared" si="300"/>
        <v>1040.08</v>
      </c>
      <c r="N922" s="102"/>
      <c r="O922" s="102"/>
      <c r="P922" s="102"/>
      <c r="Q922" s="102"/>
      <c r="R922" s="103"/>
      <c r="S922" s="104"/>
      <c r="T922" s="282"/>
      <c r="U922" s="281"/>
      <c r="V922" s="285"/>
      <c r="W922" s="140"/>
      <c r="X922" s="141"/>
      <c r="Y922" s="141"/>
      <c r="Z922" s="141"/>
      <c r="AA922" s="141"/>
      <c r="AB922" s="142"/>
    </row>
    <row r="923" spans="1:28" ht="12.75" customHeight="1">
      <c r="A923" s="130">
        <v>43143</v>
      </c>
      <c r="B923" s="121" t="s">
        <v>18</v>
      </c>
      <c r="C923" s="161" t="s">
        <v>122</v>
      </c>
      <c r="D923" s="91" t="s">
        <v>99</v>
      </c>
      <c r="E923" s="13">
        <v>9738.2000000000007</v>
      </c>
      <c r="F923" s="13">
        <v>9507.57</v>
      </c>
      <c r="G923" s="13">
        <v>9477.2800000000007</v>
      </c>
      <c r="H923" s="13">
        <v>9532.1</v>
      </c>
      <c r="I923" s="13">
        <v>9771.5300000000007</v>
      </c>
      <c r="J923" s="13">
        <v>9371.6299999999992</v>
      </c>
      <c r="K923" s="13">
        <v>9486.7000000000007</v>
      </c>
      <c r="L923" s="13">
        <v>9484.18</v>
      </c>
      <c r="M923" s="13">
        <v>9240.42</v>
      </c>
      <c r="N923" s="99">
        <f>IF((M924=""),"",MAX(E925:M925))</f>
        <v>567.04000000000087</v>
      </c>
      <c r="O923" s="99">
        <f>IF(M924="","",MIN(E925:M925))</f>
        <v>536.2400000000016</v>
      </c>
      <c r="P923" s="99">
        <f>IF((M925=""),"",AVERAGE(E925:M925))</f>
        <v>548.75555555555547</v>
      </c>
      <c r="Q923" s="99">
        <f>IF((M924=""),"",STDEV(E925:M925))</f>
        <v>12.493853599978367</v>
      </c>
      <c r="R923" s="99">
        <f>IF((M924=""),"",(N923-O923)/(N923+O923)*100)</f>
        <v>2.7916757305488362</v>
      </c>
      <c r="S923" s="101" t="str">
        <f>IF(M924="","",IF(R923&lt;6.3,IF(P923&gt;490,IF(P923&lt;590,"Pass","Fail"),"Fail"),"Fail"))</f>
        <v>Pass</v>
      </c>
      <c r="T923" s="241">
        <v>121</v>
      </c>
      <c r="U923" s="263"/>
      <c r="V923" s="272"/>
      <c r="W923" s="138">
        <v>490</v>
      </c>
      <c r="X923" s="135">
        <v>590</v>
      </c>
      <c r="Y923" s="135">
        <v>430</v>
      </c>
      <c r="Z923" s="135">
        <v>590</v>
      </c>
      <c r="AA923" s="137">
        <v>6.3</v>
      </c>
      <c r="AB923" s="148">
        <v>6.3</v>
      </c>
    </row>
    <row r="924" spans="1:28" ht="15.75" customHeight="1">
      <c r="A924"/>
      <c r="B924" s="93"/>
      <c r="C924" s="162"/>
      <c r="D924" s="90" t="s">
        <v>100</v>
      </c>
      <c r="E924" s="13">
        <v>9458.01</v>
      </c>
      <c r="F924" s="13">
        <v>9237.41</v>
      </c>
      <c r="G924" s="13">
        <v>9207.1200000000008</v>
      </c>
      <c r="H924" s="13">
        <v>9260.6200000000008</v>
      </c>
      <c r="I924" s="13">
        <v>9488.01</v>
      </c>
      <c r="J924" s="13">
        <v>9096.92</v>
      </c>
      <c r="K924" s="13">
        <v>9218.58</v>
      </c>
      <c r="L924" s="13">
        <v>9216.0300000000007</v>
      </c>
      <c r="M924" s="13">
        <v>8957.51</v>
      </c>
      <c r="N924" s="99"/>
      <c r="O924" s="99"/>
      <c r="P924" s="99"/>
      <c r="Q924" s="99"/>
      <c r="R924" s="100"/>
      <c r="S924" s="101"/>
      <c r="T924" s="241"/>
      <c r="U924" s="234"/>
      <c r="V924" s="238"/>
      <c r="W924" s="138"/>
      <c r="X924" s="135"/>
      <c r="Y924" s="135"/>
      <c r="Z924" s="135"/>
      <c r="AA924" s="135"/>
      <c r="AB924" s="139"/>
    </row>
    <row r="925" spans="1:28" ht="25.5" customHeight="1">
      <c r="A925"/>
      <c r="B925" s="93"/>
      <c r="C925" s="162"/>
      <c r="D925" s="90" t="s">
        <v>120</v>
      </c>
      <c r="E925" s="29">
        <f t="shared" ref="E925:M925" si="301">IF(((E923="")*AND(E924="")),"",(E923-E924)*2)</f>
        <v>560.38000000000102</v>
      </c>
      <c r="F925" s="29">
        <f t="shared" si="301"/>
        <v>540.31999999999971</v>
      </c>
      <c r="G925" s="29">
        <f t="shared" si="301"/>
        <v>540.31999999999971</v>
      </c>
      <c r="H925" s="29">
        <f t="shared" si="301"/>
        <v>542.95999999999913</v>
      </c>
      <c r="I925" s="29">
        <f t="shared" si="301"/>
        <v>567.04000000000087</v>
      </c>
      <c r="J925" s="29">
        <f t="shared" si="301"/>
        <v>549.41999999999825</v>
      </c>
      <c r="K925" s="29">
        <f t="shared" si="301"/>
        <v>536.2400000000016</v>
      </c>
      <c r="L925" s="29">
        <f t="shared" si="301"/>
        <v>536.29999999999927</v>
      </c>
      <c r="M925" s="29">
        <f t="shared" si="301"/>
        <v>565.81999999999971</v>
      </c>
      <c r="N925" s="102"/>
      <c r="O925" s="102"/>
      <c r="P925" s="102"/>
      <c r="Q925" s="102"/>
      <c r="R925" s="103"/>
      <c r="S925" s="104"/>
      <c r="T925" s="282"/>
      <c r="U925" s="281"/>
      <c r="V925" s="285"/>
      <c r="W925" s="140"/>
      <c r="X925" s="141"/>
      <c r="Y925" s="141"/>
      <c r="Z925" s="141"/>
      <c r="AA925" s="141"/>
      <c r="AB925" s="142"/>
    </row>
    <row r="926" spans="1:28" ht="12.75" customHeight="1">
      <c r="A926" s="122">
        <v>43143</v>
      </c>
      <c r="B926" s="93" t="s">
        <v>18</v>
      </c>
      <c r="C926" s="162" t="s">
        <v>123</v>
      </c>
      <c r="D926" s="90" t="s">
        <v>99</v>
      </c>
      <c r="E926" s="13">
        <v>10567.68</v>
      </c>
      <c r="F926" s="13">
        <v>10423.68</v>
      </c>
      <c r="G926" s="13">
        <v>10397.09</v>
      </c>
      <c r="H926" s="13">
        <v>10447.950000000001</v>
      </c>
      <c r="I926" s="13">
        <v>10589.54</v>
      </c>
      <c r="J926" s="13">
        <v>10190.280000000001</v>
      </c>
      <c r="K926" s="13">
        <v>10412.69</v>
      </c>
      <c r="L926" s="13">
        <v>10404.35</v>
      </c>
      <c r="M926" s="13">
        <v>10097.56</v>
      </c>
      <c r="N926" s="94">
        <f>IF((M927=""),"",MAX(E928:M928))</f>
        <v>315.20000000000073</v>
      </c>
      <c r="O926" s="94">
        <f>IF(M927="","",MIN(E928:M928))</f>
        <v>268.43999999999869</v>
      </c>
      <c r="P926" s="94">
        <f>IF((M928=""),"",AVERAGE(E928:M928))</f>
        <v>292.62666666666701</v>
      </c>
      <c r="Q926" s="94">
        <f>IF((M927=""),"",STDEV(E928:M928))</f>
        <v>20.617463471534283</v>
      </c>
      <c r="R926" s="94">
        <f>IF((M927=""),"",(N926-O926)/(N926+O926)*100)</f>
        <v>8.0117880885480908</v>
      </c>
      <c r="S926" s="96" t="str">
        <f>IF(M927="","",IF(R926&lt;15,IF(P926&gt;222,IF(P926&lt;340,"Pass","Fail"),"Fail"),"Fail"))</f>
        <v>Pass</v>
      </c>
      <c r="T926" s="237">
        <v>121</v>
      </c>
      <c r="U926" s="237"/>
      <c r="V926" s="301"/>
      <c r="W926" s="143">
        <v>222</v>
      </c>
      <c r="X926" s="136">
        <v>340</v>
      </c>
      <c r="Y926" s="136">
        <v>155</v>
      </c>
      <c r="Z926" s="136">
        <v>315</v>
      </c>
      <c r="AA926" s="148">
        <v>15</v>
      </c>
      <c r="AB926" s="154">
        <v>15</v>
      </c>
    </row>
    <row r="927" spans="1:28" ht="15.75" customHeight="1">
      <c r="A927"/>
      <c r="B927" s="93"/>
      <c r="C927" s="162"/>
      <c r="D927" s="90" t="s">
        <v>100</v>
      </c>
      <c r="E927" s="13">
        <v>10411.33</v>
      </c>
      <c r="F927" s="13">
        <v>10285.030000000001</v>
      </c>
      <c r="G927" s="13">
        <v>10262.870000000001</v>
      </c>
      <c r="H927" s="13">
        <v>10310.17</v>
      </c>
      <c r="I927" s="13">
        <v>10432.94</v>
      </c>
      <c r="J927" s="13">
        <v>10032.75</v>
      </c>
      <c r="K927" s="13">
        <v>10271.780000000001</v>
      </c>
      <c r="L927" s="13">
        <v>10267.17</v>
      </c>
      <c r="M927" s="13">
        <v>9939.9599999999991</v>
      </c>
      <c r="N927" s="99"/>
      <c r="O927" s="99"/>
      <c r="P927" s="99"/>
      <c r="Q927" s="99"/>
      <c r="R927" s="100"/>
      <c r="S927" s="101"/>
      <c r="T927" s="241"/>
      <c r="U927" s="234"/>
      <c r="V927" s="238"/>
      <c r="W927" s="138"/>
      <c r="X927" s="135"/>
      <c r="Y927" s="135"/>
      <c r="Z927" s="135"/>
      <c r="AA927" s="135"/>
      <c r="AB927" s="139"/>
    </row>
    <row r="928" spans="1:28" s="180" customFormat="1" ht="26.25" customHeight="1" thickBot="1">
      <c r="A928"/>
      <c r="B928" s="105"/>
      <c r="C928" s="163"/>
      <c r="D928" s="106" t="s">
        <v>120</v>
      </c>
      <c r="E928" s="107">
        <f t="shared" ref="E928:M928" si="302">IF(((E926="")*AND(E927="")),"",(E926-E927)*2)</f>
        <v>312.70000000000073</v>
      </c>
      <c r="F928" s="107">
        <f t="shared" si="302"/>
        <v>277.29999999999927</v>
      </c>
      <c r="G928" s="107">
        <f t="shared" si="302"/>
        <v>268.43999999999869</v>
      </c>
      <c r="H928" s="107">
        <f t="shared" si="302"/>
        <v>275.56000000000131</v>
      </c>
      <c r="I928" s="107">
        <f t="shared" si="302"/>
        <v>313.20000000000073</v>
      </c>
      <c r="J928" s="107">
        <f t="shared" si="302"/>
        <v>315.06000000000131</v>
      </c>
      <c r="K928" s="107">
        <f t="shared" si="302"/>
        <v>281.81999999999971</v>
      </c>
      <c r="L928" s="107">
        <f t="shared" si="302"/>
        <v>274.36000000000058</v>
      </c>
      <c r="M928" s="107">
        <f t="shared" si="302"/>
        <v>315.20000000000073</v>
      </c>
      <c r="N928" s="108"/>
      <c r="O928" s="108"/>
      <c r="P928" s="108"/>
      <c r="Q928" s="108"/>
      <c r="R928" s="109"/>
      <c r="S928" s="110"/>
      <c r="T928" s="284"/>
      <c r="U928" s="283"/>
      <c r="V928" s="286"/>
      <c r="W928" s="155"/>
      <c r="X928" s="156"/>
      <c r="Y928" s="156"/>
      <c r="Z928" s="156"/>
      <c r="AA928" s="156"/>
      <c r="AB928" s="157"/>
    </row>
    <row r="929" spans="1:28" ht="12.75" customHeight="1">
      <c r="A929" s="130">
        <v>43147</v>
      </c>
      <c r="B929" s="121" t="s">
        <v>18</v>
      </c>
      <c r="C929" s="161" t="s">
        <v>119</v>
      </c>
      <c r="D929" s="91" t="s">
        <v>99</v>
      </c>
      <c r="E929" s="13">
        <v>2436.3200000000002</v>
      </c>
      <c r="F929" s="13">
        <v>2421.5700000000002</v>
      </c>
      <c r="G929" s="13">
        <v>2421.38</v>
      </c>
      <c r="H929" s="13">
        <v>2438.87</v>
      </c>
      <c r="I929" s="13">
        <v>2492.4299999999998</v>
      </c>
      <c r="J929" s="13">
        <v>2482.64</v>
      </c>
      <c r="K929" s="13">
        <v>2436.58</v>
      </c>
      <c r="L929" s="13">
        <v>2423.75</v>
      </c>
      <c r="M929" s="13">
        <v>2447.9</v>
      </c>
      <c r="N929" s="99">
        <f>IF((M930=""),"",MAX(E931:M931))</f>
        <v>782.51999999999953</v>
      </c>
      <c r="O929" s="99">
        <f>IF(M930="","",MIN(E931:M931))</f>
        <v>688.76000000000022</v>
      </c>
      <c r="P929" s="99">
        <f>IF((M931=""),"",AVERAGE(E931:M931))</f>
        <v>743.09999999999991</v>
      </c>
      <c r="Q929" s="99">
        <f>IF((M930=""),"",STDEV(E931:M931))</f>
        <v>34.826566009298965</v>
      </c>
      <c r="R929" s="100">
        <f>IF((M930=""),"",(N929-O929)/(N929+O929)*100)</f>
        <v>6.3726822902506193</v>
      </c>
      <c r="S929" s="101" t="str">
        <f>IF(M930="","",IF(R929&lt;10,IF(P929&gt;645,IF(P929&lt;790,"Pass","Fail"),"Fail"),"Fail"))</f>
        <v>Pass</v>
      </c>
      <c r="T929" s="241">
        <v>121</v>
      </c>
      <c r="U929" s="234"/>
      <c r="V929" s="238"/>
      <c r="W929" s="147">
        <v>645</v>
      </c>
      <c r="X929" s="88">
        <v>790</v>
      </c>
      <c r="Y929" s="88">
        <v>670</v>
      </c>
      <c r="Z929" s="88">
        <v>830</v>
      </c>
      <c r="AA929" s="88">
        <v>8.6999999999999993</v>
      </c>
      <c r="AB929" s="148">
        <v>10</v>
      </c>
    </row>
    <row r="930" spans="1:28" ht="15.75" customHeight="1">
      <c r="A930"/>
      <c r="B930" s="93"/>
      <c r="C930" s="162"/>
      <c r="D930" s="90" t="s">
        <v>100</v>
      </c>
      <c r="E930" s="13">
        <v>2048.8200000000002</v>
      </c>
      <c r="F930" s="13">
        <v>2058</v>
      </c>
      <c r="G930" s="13">
        <v>2077</v>
      </c>
      <c r="H930" s="13">
        <v>2080.9299999999998</v>
      </c>
      <c r="I930" s="13">
        <v>2103.09</v>
      </c>
      <c r="J930" s="13">
        <v>2091.38</v>
      </c>
      <c r="K930" s="13">
        <v>2077</v>
      </c>
      <c r="L930" s="13">
        <v>2061</v>
      </c>
      <c r="M930" s="13">
        <v>2060.27</v>
      </c>
      <c r="N930" s="99"/>
      <c r="O930" s="99"/>
      <c r="P930" s="99"/>
      <c r="Q930" s="99"/>
      <c r="R930" s="100"/>
      <c r="S930" s="101"/>
      <c r="T930" s="241"/>
      <c r="U930" s="234"/>
      <c r="V930" s="238"/>
      <c r="W930" s="138"/>
      <c r="X930" s="135"/>
      <c r="Y930" s="135"/>
      <c r="Z930" s="135"/>
      <c r="AA930" s="135"/>
      <c r="AB930" s="139"/>
    </row>
    <row r="931" spans="1:28" ht="25.5" customHeight="1">
      <c r="A931"/>
      <c r="B931" s="93"/>
      <c r="C931" s="162"/>
      <c r="D931" s="90" t="s">
        <v>120</v>
      </c>
      <c r="E931" s="29">
        <f t="shared" ref="E931:M931" si="303">IF(((E929="")*AND(E930="")),"",(E929-E930)*2)</f>
        <v>775</v>
      </c>
      <c r="F931" s="29">
        <f t="shared" si="303"/>
        <v>727.14000000000033</v>
      </c>
      <c r="G931" s="29">
        <f t="shared" si="303"/>
        <v>688.76000000000022</v>
      </c>
      <c r="H931" s="29">
        <f t="shared" si="303"/>
        <v>715.88000000000011</v>
      </c>
      <c r="I931" s="29">
        <f t="shared" si="303"/>
        <v>778.67999999999938</v>
      </c>
      <c r="J931" s="29">
        <f t="shared" si="303"/>
        <v>782.51999999999953</v>
      </c>
      <c r="K931" s="29">
        <f t="shared" si="303"/>
        <v>719.15999999999985</v>
      </c>
      <c r="L931" s="29">
        <f t="shared" si="303"/>
        <v>725.5</v>
      </c>
      <c r="M931" s="29">
        <f t="shared" si="303"/>
        <v>775.26000000000022</v>
      </c>
      <c r="N931" s="102"/>
      <c r="O931" s="102"/>
      <c r="P931" s="102"/>
      <c r="Q931" s="102"/>
      <c r="R931" s="103"/>
      <c r="S931" s="104"/>
      <c r="T931" s="282"/>
      <c r="U931" s="281"/>
      <c r="V931" s="285"/>
      <c r="W931" s="140"/>
      <c r="X931" s="141"/>
      <c r="Y931" s="141"/>
      <c r="Z931" s="141"/>
      <c r="AA931" s="141"/>
      <c r="AB931" s="142"/>
    </row>
    <row r="932" spans="1:28">
      <c r="A932" s="122">
        <v>43147</v>
      </c>
      <c r="B932" s="93" t="s">
        <v>18</v>
      </c>
      <c r="C932" s="162" t="s">
        <v>121</v>
      </c>
      <c r="D932" s="90" t="s">
        <v>99</v>
      </c>
      <c r="E932" s="13">
        <v>2807.89</v>
      </c>
      <c r="F932" s="13">
        <v>2756.85</v>
      </c>
      <c r="G932" s="13">
        <v>2746.75</v>
      </c>
      <c r="H932" s="13">
        <v>2778.98</v>
      </c>
      <c r="I932" s="13">
        <v>2865.23</v>
      </c>
      <c r="J932" s="13">
        <v>2849.88</v>
      </c>
      <c r="K932" s="13">
        <v>2772.41</v>
      </c>
      <c r="L932" s="13">
        <v>2760.33</v>
      </c>
      <c r="M932" s="13">
        <v>2814.81</v>
      </c>
      <c r="N932" s="94">
        <f>IF((M933=""),"",MAX(E934:M934))</f>
        <v>1042.8599999999997</v>
      </c>
      <c r="O932" s="94">
        <f>IF(M933="","",MIN(E934:M934))</f>
        <v>803.22000000000025</v>
      </c>
      <c r="P932" s="94">
        <f>IF((M934=""),"",AVERAGE(E934:M934))</f>
        <v>918.10222222222205</v>
      </c>
      <c r="Q932" s="94">
        <f>IF((M933=""),"",STDEV(E934:M934))</f>
        <v>92.996336188284914</v>
      </c>
      <c r="R932" s="94">
        <f>IF((M933=""),"",(N932-O932)/(N932+O932)*100)</f>
        <v>12.981019240769601</v>
      </c>
      <c r="S932" s="96" t="str">
        <f>IF(M933="","",IF(R932&lt;15,IF(P932&gt;850,IF(P932&lt;970,"Pass","Fail"),"Fail"),"Fail"))</f>
        <v>Pass</v>
      </c>
      <c r="T932" s="237">
        <v>121</v>
      </c>
      <c r="U932" s="254"/>
      <c r="V932" s="295"/>
      <c r="W932" s="153">
        <v>850</v>
      </c>
      <c r="X932" s="153">
        <v>970</v>
      </c>
      <c r="Y932" s="153">
        <v>710</v>
      </c>
      <c r="Z932" s="153">
        <v>910</v>
      </c>
      <c r="AA932" s="153">
        <v>14.5</v>
      </c>
      <c r="AB932" s="154">
        <v>17</v>
      </c>
    </row>
    <row r="933" spans="1:28" ht="15.75" customHeight="1">
      <c r="A933"/>
      <c r="B933" s="93"/>
      <c r="C933" s="162"/>
      <c r="D933" s="90" t="s">
        <v>100</v>
      </c>
      <c r="E933" s="13">
        <v>2303.44</v>
      </c>
      <c r="F933" s="13">
        <v>2331.0500000000002</v>
      </c>
      <c r="G933" s="13">
        <v>2345.14</v>
      </c>
      <c r="H933" s="13">
        <v>2354.0100000000002</v>
      </c>
      <c r="I933" s="13">
        <v>2356.52</v>
      </c>
      <c r="J933" s="13">
        <v>2357.38</v>
      </c>
      <c r="K933" s="13">
        <v>2348.36</v>
      </c>
      <c r="L933" s="13">
        <v>2332.39</v>
      </c>
      <c r="M933" s="13">
        <v>2293.38</v>
      </c>
      <c r="N933" s="99"/>
      <c r="O933" s="99"/>
      <c r="P933" s="99"/>
      <c r="Q933" s="99"/>
      <c r="R933" s="100"/>
      <c r="S933" s="101"/>
      <c r="T933" s="241"/>
      <c r="U933" s="234"/>
      <c r="V933" s="238"/>
      <c r="W933" s="138"/>
      <c r="X933" s="135"/>
      <c r="Y933" s="135"/>
      <c r="Z933" s="135"/>
      <c r="AA933" s="135"/>
      <c r="AB933" s="139"/>
    </row>
    <row r="934" spans="1:28" s="179" customFormat="1" ht="25.5" customHeight="1">
      <c r="A934"/>
      <c r="B934" s="93"/>
      <c r="C934" s="162"/>
      <c r="D934" s="30" t="s">
        <v>120</v>
      </c>
      <c r="E934" s="29">
        <f t="shared" ref="E934:M934" si="304">IF(((E932="")*AND(E933="")),"",(E932-E933)*2)</f>
        <v>1008.8999999999996</v>
      </c>
      <c r="F934" s="29">
        <f t="shared" si="304"/>
        <v>851.59999999999945</v>
      </c>
      <c r="G934" s="29">
        <f t="shared" si="304"/>
        <v>803.22000000000025</v>
      </c>
      <c r="H934" s="29">
        <f t="shared" si="304"/>
        <v>849.9399999999996</v>
      </c>
      <c r="I934" s="29">
        <f t="shared" si="304"/>
        <v>1017.4200000000001</v>
      </c>
      <c r="J934" s="29">
        <f t="shared" si="304"/>
        <v>985</v>
      </c>
      <c r="K934" s="29">
        <f t="shared" si="304"/>
        <v>848.09999999999945</v>
      </c>
      <c r="L934" s="29">
        <f t="shared" si="304"/>
        <v>855.88000000000011</v>
      </c>
      <c r="M934" s="29">
        <f t="shared" si="304"/>
        <v>1042.8599999999997</v>
      </c>
      <c r="N934" s="102"/>
      <c r="O934" s="102"/>
      <c r="P934" s="102"/>
      <c r="Q934" s="102"/>
      <c r="R934" s="103"/>
      <c r="S934" s="104"/>
      <c r="T934" s="282"/>
      <c r="U934" s="281"/>
      <c r="V934" s="285"/>
      <c r="W934" s="140"/>
      <c r="X934" s="141"/>
      <c r="Y934" s="141"/>
      <c r="Z934" s="141"/>
      <c r="AA934" s="141"/>
      <c r="AB934" s="142"/>
    </row>
    <row r="935" spans="1:28" ht="12.75" customHeight="1">
      <c r="A935" s="130">
        <v>43147</v>
      </c>
      <c r="B935" s="121" t="s">
        <v>18</v>
      </c>
      <c r="C935" s="161" t="s">
        <v>122</v>
      </c>
      <c r="D935" s="91" t="s">
        <v>99</v>
      </c>
      <c r="E935" s="13">
        <v>10418.24</v>
      </c>
      <c r="F935" s="13">
        <v>10288.719999999999</v>
      </c>
      <c r="G935" s="13">
        <v>10275.93</v>
      </c>
      <c r="H935" s="13">
        <v>10315.36</v>
      </c>
      <c r="I935" s="13">
        <v>10443.48</v>
      </c>
      <c r="J935" s="13">
        <v>10046.25</v>
      </c>
      <c r="K935" s="13">
        <v>10281.219999999999</v>
      </c>
      <c r="L935" s="13">
        <v>10274.73</v>
      </c>
      <c r="M935" s="13">
        <v>9939.1200000000008</v>
      </c>
      <c r="N935" s="99">
        <f>IF((M936=""),"",MAX(E937:M937))</f>
        <v>584.38000000000102</v>
      </c>
      <c r="O935" s="99">
        <f>IF(M936="","",MIN(E937:M937))</f>
        <v>532.89999999999782</v>
      </c>
      <c r="P935" s="99">
        <f>IF((M937=""),"",AVERAGE(E937:M937))</f>
        <v>553.15111111111116</v>
      </c>
      <c r="Q935" s="99">
        <f>IF((M936=""),"",STDEV(E937:M937))</f>
        <v>15.162615576183054</v>
      </c>
      <c r="R935" s="99">
        <f>IF((M936=""),"",(N935-O935)/(N935+O935)*100)</f>
        <v>4.6076185020767628</v>
      </c>
      <c r="S935" s="101" t="str">
        <f>IF(M936="","",IF(R935&lt;6.3,IF(P935&gt;490,IF(P935&lt;590,"Pass","Fail"),"Fail"),"Fail"))</f>
        <v>Pass</v>
      </c>
      <c r="T935" s="241">
        <v>121</v>
      </c>
      <c r="U935" s="263"/>
      <c r="V935" s="272"/>
      <c r="W935" s="138">
        <v>490</v>
      </c>
      <c r="X935" s="135">
        <v>590</v>
      </c>
      <c r="Y935" s="135">
        <v>430</v>
      </c>
      <c r="Z935" s="135">
        <v>590</v>
      </c>
      <c r="AA935" s="137">
        <v>6.3</v>
      </c>
      <c r="AB935" s="148">
        <v>6.3</v>
      </c>
    </row>
    <row r="936" spans="1:28" ht="15.75" customHeight="1">
      <c r="A936"/>
      <c r="B936" s="93"/>
      <c r="C936" s="162"/>
      <c r="D936" s="90" t="s">
        <v>100</v>
      </c>
      <c r="E936" s="13">
        <v>10137.86</v>
      </c>
      <c r="F936" s="13">
        <v>10022.27</v>
      </c>
      <c r="G936" s="13">
        <v>10002.219999999999</v>
      </c>
      <c r="H936" s="13">
        <v>10044.48</v>
      </c>
      <c r="I936" s="13">
        <v>10161.14</v>
      </c>
      <c r="J936" s="13">
        <v>9754.06</v>
      </c>
      <c r="K936" s="13">
        <v>10007.280000000001</v>
      </c>
      <c r="L936" s="13">
        <v>10002.4</v>
      </c>
      <c r="M936" s="13">
        <v>9662.16</v>
      </c>
      <c r="N936" s="99"/>
      <c r="O936" s="99"/>
      <c r="P936" s="99"/>
      <c r="Q936" s="99"/>
      <c r="R936" s="100"/>
      <c r="S936" s="101"/>
      <c r="T936" s="241"/>
      <c r="U936" s="234"/>
      <c r="V936" s="238"/>
      <c r="W936" s="138"/>
      <c r="X936" s="135"/>
      <c r="Y936" s="135"/>
      <c r="Z936" s="135"/>
      <c r="AA936" s="135"/>
      <c r="AB936" s="139"/>
    </row>
    <row r="937" spans="1:28" ht="25.5" customHeight="1">
      <c r="A937"/>
      <c r="B937" s="93"/>
      <c r="C937" s="162"/>
      <c r="D937" s="90" t="s">
        <v>120</v>
      </c>
      <c r="E937" s="29">
        <f t="shared" ref="E937:M937" si="305">IF(((E935="")*AND(E936="")),"",(E935-E936)*2)</f>
        <v>560.7599999999984</v>
      </c>
      <c r="F937" s="29">
        <f t="shared" si="305"/>
        <v>532.89999999999782</v>
      </c>
      <c r="G937" s="29">
        <f t="shared" si="305"/>
        <v>547.42000000000189</v>
      </c>
      <c r="H937" s="29">
        <f t="shared" si="305"/>
        <v>541.76000000000204</v>
      </c>
      <c r="I937" s="29">
        <f t="shared" si="305"/>
        <v>564.68000000000029</v>
      </c>
      <c r="J937" s="29">
        <f t="shared" si="305"/>
        <v>584.38000000000102</v>
      </c>
      <c r="K937" s="29">
        <f t="shared" si="305"/>
        <v>547.87999999999738</v>
      </c>
      <c r="L937" s="29">
        <f t="shared" si="305"/>
        <v>544.65999999999985</v>
      </c>
      <c r="M937" s="29">
        <f t="shared" si="305"/>
        <v>553.92000000000189</v>
      </c>
      <c r="N937" s="102"/>
      <c r="O937" s="102"/>
      <c r="P937" s="102"/>
      <c r="Q937" s="102"/>
      <c r="R937" s="103"/>
      <c r="S937" s="104"/>
      <c r="T937" s="282"/>
      <c r="U937" s="281"/>
      <c r="V937" s="285"/>
      <c r="W937" s="140"/>
      <c r="X937" s="141"/>
      <c r="Y937" s="141"/>
      <c r="Z937" s="141"/>
      <c r="AA937" s="141"/>
      <c r="AB937" s="142"/>
    </row>
    <row r="938" spans="1:28" ht="12.75" customHeight="1">
      <c r="A938" s="122">
        <v>43147</v>
      </c>
      <c r="B938" s="93" t="s">
        <v>18</v>
      </c>
      <c r="C938" s="162" t="s">
        <v>123</v>
      </c>
      <c r="D938" s="90" t="s">
        <v>99</v>
      </c>
      <c r="E938" s="13">
        <v>9465.25</v>
      </c>
      <c r="F938" s="13">
        <v>9242.9500000000007</v>
      </c>
      <c r="G938" s="13">
        <v>9215.17</v>
      </c>
      <c r="H938" s="13">
        <v>9269.5300000000007</v>
      </c>
      <c r="I938" s="13">
        <v>9497.18</v>
      </c>
      <c r="J938" s="13">
        <v>9107.23</v>
      </c>
      <c r="K938" s="13">
        <v>9227.1</v>
      </c>
      <c r="L938" s="13">
        <v>9223.36</v>
      </c>
      <c r="M938" s="13">
        <v>8962.93</v>
      </c>
      <c r="N938" s="94">
        <f>IF((M939=""),"",MAX(E940:M940))</f>
        <v>325.04000000000087</v>
      </c>
      <c r="O938" s="94">
        <f>IF(M939="","",MIN(E940:M940))</f>
        <v>266.2599999999984</v>
      </c>
      <c r="P938" s="94">
        <f>IF((M940=""),"",AVERAGE(E940:M940))</f>
        <v>296.11555555555606</v>
      </c>
      <c r="Q938" s="94">
        <f>IF((M939=""),"",STDEV(E940:M940))</f>
        <v>22.246594745663383</v>
      </c>
      <c r="R938" s="94">
        <f>IF((M939=""),"",(N938-O938)/(N938+O938)*100)</f>
        <v>9.9408083882974037</v>
      </c>
      <c r="S938" s="96" t="str">
        <f>IF(M939="","",IF(R938&lt;15,IF(P938&gt;222,IF(P938&lt;340,"Pass","Fail"),"Fail"),"Fail"))</f>
        <v>Pass</v>
      </c>
      <c r="T938" s="237">
        <v>121</v>
      </c>
      <c r="U938" s="237"/>
      <c r="V938" s="301"/>
      <c r="W938" s="143">
        <v>222</v>
      </c>
      <c r="X938" s="136">
        <v>340</v>
      </c>
      <c r="Y938" s="136">
        <v>155</v>
      </c>
      <c r="Z938" s="136">
        <v>315</v>
      </c>
      <c r="AA938" s="148">
        <v>15</v>
      </c>
      <c r="AB938" s="154">
        <v>15</v>
      </c>
    </row>
    <row r="939" spans="1:28" ht="15.75" customHeight="1">
      <c r="A939"/>
      <c r="B939" s="93"/>
      <c r="C939" s="162"/>
      <c r="D939" s="90" t="s">
        <v>100</v>
      </c>
      <c r="E939" s="13">
        <v>9302.73</v>
      </c>
      <c r="F939" s="13">
        <v>9104.93</v>
      </c>
      <c r="G939" s="13">
        <v>9082.0400000000009</v>
      </c>
      <c r="H939" s="13">
        <v>9126.2099999999991</v>
      </c>
      <c r="I939" s="13">
        <v>9340.61</v>
      </c>
      <c r="J939" s="13">
        <v>8948.41</v>
      </c>
      <c r="K939" s="13">
        <v>9087.89</v>
      </c>
      <c r="L939" s="13">
        <v>9081.74</v>
      </c>
      <c r="M939" s="13">
        <v>8803.6200000000008</v>
      </c>
      <c r="N939" s="99"/>
      <c r="O939" s="99"/>
      <c r="P939" s="99"/>
      <c r="Q939" s="99"/>
      <c r="R939" s="100"/>
      <c r="S939" s="101"/>
      <c r="T939" s="241"/>
      <c r="U939" s="234"/>
      <c r="V939" s="238"/>
      <c r="W939" s="138"/>
      <c r="X939" s="135"/>
      <c r="Y939" s="135"/>
      <c r="Z939" s="135"/>
      <c r="AA939" s="135"/>
      <c r="AB939" s="139"/>
    </row>
    <row r="940" spans="1:28" s="180" customFormat="1" ht="26.25" customHeight="1" thickBot="1">
      <c r="A940"/>
      <c r="B940" s="105"/>
      <c r="C940" s="163"/>
      <c r="D940" s="106" t="s">
        <v>120</v>
      </c>
      <c r="E940" s="107">
        <f t="shared" ref="E940:M940" si="306">IF(((E938="")*AND(E939="")),"",(E938-E939)*2)</f>
        <v>325.04000000000087</v>
      </c>
      <c r="F940" s="107">
        <f t="shared" si="306"/>
        <v>276.04000000000087</v>
      </c>
      <c r="G940" s="107">
        <f t="shared" si="306"/>
        <v>266.2599999999984</v>
      </c>
      <c r="H940" s="107">
        <f t="shared" si="306"/>
        <v>286.64000000000306</v>
      </c>
      <c r="I940" s="107">
        <f t="shared" si="306"/>
        <v>313.13999999999942</v>
      </c>
      <c r="J940" s="107">
        <f t="shared" si="306"/>
        <v>317.63999999999942</v>
      </c>
      <c r="K940" s="107">
        <f t="shared" si="306"/>
        <v>278.42000000000189</v>
      </c>
      <c r="L940" s="107">
        <f t="shared" si="306"/>
        <v>283.2400000000016</v>
      </c>
      <c r="M940" s="107">
        <f t="shared" si="306"/>
        <v>318.61999999999898</v>
      </c>
      <c r="N940" s="108"/>
      <c r="O940" s="108"/>
      <c r="P940" s="108"/>
      <c r="Q940" s="108"/>
      <c r="R940" s="109"/>
      <c r="S940" s="110"/>
      <c r="T940" s="284"/>
      <c r="U940" s="283"/>
      <c r="V940" s="286"/>
      <c r="W940" s="155"/>
      <c r="X940" s="156"/>
      <c r="Y940" s="156"/>
      <c r="Z940" s="156"/>
      <c r="AA940" s="156"/>
      <c r="AB940" s="157"/>
    </row>
    <row r="941" spans="1:28" ht="12.75" customHeight="1">
      <c r="A941" s="146">
        <v>43151</v>
      </c>
      <c r="B941" s="121" t="s">
        <v>18</v>
      </c>
      <c r="C941" s="161" t="s">
        <v>119</v>
      </c>
      <c r="D941" s="91" t="s">
        <v>99</v>
      </c>
      <c r="E941" s="13">
        <v>2809.8</v>
      </c>
      <c r="F941" s="13">
        <v>2758.16</v>
      </c>
      <c r="G941" s="13">
        <v>2748.85</v>
      </c>
      <c r="H941" s="13">
        <v>2781.14</v>
      </c>
      <c r="I941" s="13">
        <v>2864.99</v>
      </c>
      <c r="J941" s="13">
        <v>2850.8</v>
      </c>
      <c r="K941" s="13">
        <v>2774.93</v>
      </c>
      <c r="L941" s="13">
        <v>2762.42</v>
      </c>
      <c r="M941" s="13">
        <v>2814.96</v>
      </c>
      <c r="N941" s="99">
        <f>IF((M942=""),"",MAX(E943:M943))</f>
        <v>770.40000000000055</v>
      </c>
      <c r="O941" s="99">
        <f>IF(M942="","",MIN(E943:M943))</f>
        <v>673.26000000000022</v>
      </c>
      <c r="P941" s="99">
        <f>IF((M943=""),"",AVERAGE(E943:M943))</f>
        <v>724.52666666666653</v>
      </c>
      <c r="Q941" s="99">
        <f>IF((M942=""),"",STDEV(E943:M943))</f>
        <v>36.830128970721823</v>
      </c>
      <c r="R941" s="100">
        <f>IF((M942=""),"",(N941-O941)/(N941+O941)*100)</f>
        <v>6.7287311416815783</v>
      </c>
      <c r="S941" s="101" t="str">
        <f>IF(M942="","",IF(R941&lt;10,IF(P941&gt;645,IF(P941&lt;790,"Pass","Fail"),"Fail"),"Fail"))</f>
        <v>Pass</v>
      </c>
      <c r="T941" s="241">
        <v>121</v>
      </c>
      <c r="U941" s="234"/>
      <c r="V941" s="238"/>
      <c r="W941" s="147">
        <v>645</v>
      </c>
      <c r="X941" s="88">
        <v>790</v>
      </c>
      <c r="Y941" s="88">
        <v>670</v>
      </c>
      <c r="Z941" s="88">
        <v>830</v>
      </c>
      <c r="AA941" s="88">
        <v>8.6999999999999993</v>
      </c>
      <c r="AB941" s="148">
        <v>10</v>
      </c>
    </row>
    <row r="942" spans="1:28" ht="15.75" customHeight="1">
      <c r="A942"/>
      <c r="B942" s="93"/>
      <c r="C942" s="162"/>
      <c r="D942" s="90" t="s">
        <v>100</v>
      </c>
      <c r="E942" s="13">
        <v>2429.0500000000002</v>
      </c>
      <c r="F942" s="13">
        <v>2409.5500000000002</v>
      </c>
      <c r="G942" s="13">
        <v>2412.2199999999998</v>
      </c>
      <c r="H942" s="13">
        <v>2430.34</v>
      </c>
      <c r="I942" s="13">
        <v>2483.52</v>
      </c>
      <c r="J942" s="13">
        <v>2465.6</v>
      </c>
      <c r="K942" s="13">
        <v>2423.9299999999998</v>
      </c>
      <c r="L942" s="13">
        <v>2413.13</v>
      </c>
      <c r="M942" s="13">
        <v>2438.34</v>
      </c>
      <c r="N942" s="99"/>
      <c r="O942" s="99"/>
      <c r="P942" s="99"/>
      <c r="Q942" s="99"/>
      <c r="R942" s="100"/>
      <c r="S942" s="101"/>
      <c r="T942" s="241"/>
      <c r="U942" s="234"/>
      <c r="V942" s="238"/>
      <c r="W942" s="138"/>
      <c r="X942" s="135"/>
      <c r="Y942" s="135"/>
      <c r="Z942" s="135"/>
      <c r="AA942" s="135"/>
      <c r="AB942" s="139"/>
    </row>
    <row r="943" spans="1:28" ht="25.5" customHeight="1">
      <c r="A943"/>
      <c r="B943" s="93"/>
      <c r="C943" s="162"/>
      <c r="D943" s="90" t="s">
        <v>120</v>
      </c>
      <c r="E943" s="29">
        <f t="shared" ref="E943:M943" si="307">IF(((E941="")*AND(E942="")),"",(E941-E942)*2)</f>
        <v>761.5</v>
      </c>
      <c r="F943" s="29">
        <f t="shared" si="307"/>
        <v>697.21999999999935</v>
      </c>
      <c r="G943" s="29">
        <f t="shared" si="307"/>
        <v>673.26000000000022</v>
      </c>
      <c r="H943" s="29">
        <f t="shared" si="307"/>
        <v>701.59999999999945</v>
      </c>
      <c r="I943" s="29">
        <f t="shared" si="307"/>
        <v>762.9399999999996</v>
      </c>
      <c r="J943" s="29">
        <f t="shared" si="307"/>
        <v>770.40000000000055</v>
      </c>
      <c r="K943" s="29">
        <f t="shared" si="307"/>
        <v>702</v>
      </c>
      <c r="L943" s="29">
        <f t="shared" si="307"/>
        <v>698.57999999999993</v>
      </c>
      <c r="M943" s="29">
        <f t="shared" si="307"/>
        <v>753.23999999999978</v>
      </c>
      <c r="N943" s="102"/>
      <c r="O943" s="102"/>
      <c r="P943" s="102"/>
      <c r="Q943" s="102"/>
      <c r="R943" s="103"/>
      <c r="S943" s="104"/>
      <c r="T943" s="282"/>
      <c r="U943" s="281"/>
      <c r="V943" s="285"/>
      <c r="W943" s="140"/>
      <c r="X943" s="141"/>
      <c r="Y943" s="141"/>
      <c r="Z943" s="141"/>
      <c r="AA943" s="141"/>
      <c r="AB943" s="142"/>
    </row>
    <row r="944" spans="1:28">
      <c r="A944" s="122">
        <v>43151</v>
      </c>
      <c r="B944" s="93" t="s">
        <v>18</v>
      </c>
      <c r="C944" s="162" t="s">
        <v>121</v>
      </c>
      <c r="D944" s="90" t="s">
        <v>99</v>
      </c>
      <c r="E944" s="13">
        <v>2301.94</v>
      </c>
      <c r="F944" s="13">
        <v>2329.46</v>
      </c>
      <c r="G944" s="13">
        <v>2343.9899999999998</v>
      </c>
      <c r="H944" s="13">
        <v>2353.06</v>
      </c>
      <c r="I944" s="13">
        <v>2356.29</v>
      </c>
      <c r="J944" s="13">
        <v>2356.1999999999998</v>
      </c>
      <c r="K944" s="13">
        <v>2347.2199999999998</v>
      </c>
      <c r="L944" s="13">
        <v>2331.23</v>
      </c>
      <c r="M944" s="13">
        <v>2291.58</v>
      </c>
      <c r="N944" s="94">
        <f>IF((M945=""),"",MAX(E946:M946))</f>
        <v>1044.7199999999998</v>
      </c>
      <c r="O944" s="94">
        <f>IF(M945="","",MIN(E946:M946))</f>
        <v>816.77999999999975</v>
      </c>
      <c r="P944" s="94">
        <f>IF((M946=""),"",AVERAGE(E946:M946))</f>
        <v>926.05777777777757</v>
      </c>
      <c r="Q944" s="94">
        <f>IF((M945=""),"",STDEV(E946:M946))</f>
        <v>89.354945271342899</v>
      </c>
      <c r="R944" s="94">
        <f>IF((M945=""),"",(N944-O944)/(N944+O944)*100)</f>
        <v>12.24496373892023</v>
      </c>
      <c r="S944" s="96" t="str">
        <f>IF(M945="","",IF(R944&lt;15,IF(P944&gt;850,IF(P944&lt;970,"Pass","Fail"),"Fail"),"Fail"))</f>
        <v>Pass</v>
      </c>
      <c r="T944" s="237">
        <v>121</v>
      </c>
      <c r="U944" s="254"/>
      <c r="V944" s="295"/>
      <c r="W944" s="153">
        <v>850</v>
      </c>
      <c r="X944" s="153">
        <v>970</v>
      </c>
      <c r="Y944" s="153">
        <v>710</v>
      </c>
      <c r="Z944" s="153">
        <v>910</v>
      </c>
      <c r="AA944" s="153">
        <v>14.5</v>
      </c>
      <c r="AB944" s="154">
        <v>17</v>
      </c>
    </row>
    <row r="945" spans="1:28" ht="15.75" customHeight="1">
      <c r="A945"/>
      <c r="B945" s="93"/>
      <c r="C945" s="162"/>
      <c r="D945" s="90" t="s">
        <v>100</v>
      </c>
      <c r="E945" s="13">
        <v>1807.05</v>
      </c>
      <c r="F945" s="13">
        <v>1901.27</v>
      </c>
      <c r="G945" s="13">
        <v>1935.6</v>
      </c>
      <c r="H945" s="13">
        <v>1918.64</v>
      </c>
      <c r="I945" s="13">
        <v>1833.93</v>
      </c>
      <c r="J945" s="13">
        <v>1852.75</v>
      </c>
      <c r="K945" s="13">
        <v>1916.7</v>
      </c>
      <c r="L945" s="13">
        <v>1900.81</v>
      </c>
      <c r="M945" s="13">
        <v>1776.96</v>
      </c>
      <c r="N945" s="99"/>
      <c r="O945" s="99"/>
      <c r="P945" s="99"/>
      <c r="Q945" s="99"/>
      <c r="R945" s="100"/>
      <c r="S945" s="101"/>
      <c r="T945" s="241"/>
      <c r="U945" s="234"/>
      <c r="V945" s="238"/>
      <c r="W945" s="138"/>
      <c r="X945" s="135"/>
      <c r="Y945" s="135"/>
      <c r="Z945" s="135"/>
      <c r="AA945" s="135"/>
      <c r="AB945" s="139"/>
    </row>
    <row r="946" spans="1:28" s="179" customFormat="1" ht="25.5" customHeight="1">
      <c r="A946"/>
      <c r="B946" s="93"/>
      <c r="C946" s="162"/>
      <c r="D946" s="30" t="s">
        <v>120</v>
      </c>
      <c r="E946" s="29">
        <f t="shared" ref="E946:M946" si="308">IF(((E944="")*AND(E945="")),"",(E944-E945)*2)</f>
        <v>989.7800000000002</v>
      </c>
      <c r="F946" s="29">
        <f t="shared" si="308"/>
        <v>856.38000000000011</v>
      </c>
      <c r="G946" s="29">
        <f t="shared" si="308"/>
        <v>816.77999999999975</v>
      </c>
      <c r="H946" s="29">
        <f t="shared" si="308"/>
        <v>868.83999999999969</v>
      </c>
      <c r="I946" s="29">
        <f t="shared" si="308"/>
        <v>1044.7199999999998</v>
      </c>
      <c r="J946" s="29">
        <f t="shared" si="308"/>
        <v>1006.8999999999996</v>
      </c>
      <c r="K946" s="29">
        <f t="shared" si="308"/>
        <v>861.03999999999951</v>
      </c>
      <c r="L946" s="29">
        <f t="shared" si="308"/>
        <v>860.84000000000015</v>
      </c>
      <c r="M946" s="29">
        <f t="shared" si="308"/>
        <v>1029.2399999999998</v>
      </c>
      <c r="N946" s="102"/>
      <c r="O946" s="102"/>
      <c r="P946" s="102"/>
      <c r="Q946" s="102"/>
      <c r="R946" s="103"/>
      <c r="S946" s="104"/>
      <c r="T946" s="282"/>
      <c r="U946" s="281"/>
      <c r="V946" s="285"/>
      <c r="W946" s="140"/>
      <c r="X946" s="141"/>
      <c r="Y946" s="141"/>
      <c r="Z946" s="141"/>
      <c r="AA946" s="141"/>
      <c r="AB946" s="142"/>
    </row>
    <row r="947" spans="1:28" ht="12.75" customHeight="1">
      <c r="A947" s="130">
        <v>43151</v>
      </c>
      <c r="B947" s="121" t="s">
        <v>18</v>
      </c>
      <c r="C947" s="161" t="s">
        <v>122</v>
      </c>
      <c r="D947" s="91" t="s">
        <v>99</v>
      </c>
      <c r="E947" s="13">
        <v>10148.74</v>
      </c>
      <c r="F947" s="13">
        <v>10031.18</v>
      </c>
      <c r="G947" s="13">
        <v>10015.120000000001</v>
      </c>
      <c r="H947" s="13">
        <v>10051.879999999999</v>
      </c>
      <c r="I947" s="13">
        <v>10171</v>
      </c>
      <c r="J947" s="13">
        <v>9764.92</v>
      </c>
      <c r="K947" s="13">
        <v>10018.61</v>
      </c>
      <c r="L947" s="13">
        <v>10014.24</v>
      </c>
      <c r="M947" s="13">
        <v>9675.42</v>
      </c>
      <c r="N947" s="99">
        <f>IF((M948=""),"",MAX(E949:M949))</f>
        <v>579.68000000000029</v>
      </c>
      <c r="O947" s="99">
        <f>IF(M948="","",MIN(E949:M949))</f>
        <v>545.67999999999665</v>
      </c>
      <c r="P947" s="99">
        <f>IF((M949=""),"",AVERAGE(E949:M949))</f>
        <v>558.50888888888903</v>
      </c>
      <c r="Q947" s="99">
        <f>IF((M948=""),"",STDEV(E949:M949))</f>
        <v>12.107403153074294</v>
      </c>
      <c r="R947" s="99">
        <f>IF((M948=""),"",(N947-O947)/(N947+O947)*100)</f>
        <v>3.0212554204879978</v>
      </c>
      <c r="S947" s="101" t="str">
        <f>IF(M948="","",IF(R947&lt;6.3,IF(P947&gt;490,IF(P947&lt;590,"Pass","Fail"),"Fail"),"Fail"))</f>
        <v>Pass</v>
      </c>
      <c r="T947" s="241">
        <v>121</v>
      </c>
      <c r="U947" s="263"/>
      <c r="V947" s="272"/>
      <c r="W947" s="138">
        <v>490</v>
      </c>
      <c r="X947" s="135">
        <v>590</v>
      </c>
      <c r="Y947" s="135">
        <v>430</v>
      </c>
      <c r="Z947" s="135">
        <v>590</v>
      </c>
      <c r="AA947" s="137">
        <v>6.3</v>
      </c>
      <c r="AB947" s="148">
        <v>6.3</v>
      </c>
    </row>
    <row r="948" spans="1:28" ht="15.75" customHeight="1">
      <c r="A948"/>
      <c r="B948" s="93"/>
      <c r="C948" s="162"/>
      <c r="D948" s="90" t="s">
        <v>100</v>
      </c>
      <c r="E948" s="13">
        <v>9862.6200000000008</v>
      </c>
      <c r="F948" s="13">
        <v>9757.15</v>
      </c>
      <c r="G948" s="13">
        <v>9741.41</v>
      </c>
      <c r="H948" s="13">
        <v>9779.0400000000009</v>
      </c>
      <c r="I948" s="13">
        <v>9890.16</v>
      </c>
      <c r="J948" s="13">
        <v>9475.08</v>
      </c>
      <c r="K948" s="13">
        <v>9737.65</v>
      </c>
      <c r="L948" s="13">
        <v>9740.16</v>
      </c>
      <c r="M948" s="13">
        <v>9394.5499999999993</v>
      </c>
      <c r="N948" s="99"/>
      <c r="O948" s="99"/>
      <c r="P948" s="99"/>
      <c r="Q948" s="99"/>
      <c r="R948" s="100"/>
      <c r="S948" s="101"/>
      <c r="T948" s="241"/>
      <c r="U948" s="234"/>
      <c r="V948" s="238"/>
      <c r="W948" s="138"/>
      <c r="X948" s="135"/>
      <c r="Y948" s="135"/>
      <c r="Z948" s="135"/>
      <c r="AA948" s="135"/>
      <c r="AB948" s="139"/>
    </row>
    <row r="949" spans="1:28" ht="25.5" customHeight="1">
      <c r="A949"/>
      <c r="B949" s="93"/>
      <c r="C949" s="162"/>
      <c r="D949" s="90" t="s">
        <v>120</v>
      </c>
      <c r="E949" s="29">
        <f t="shared" ref="E949:M949" si="309">IF(((E947="")*AND(E948="")),"",(E947-E948)*2)</f>
        <v>572.23999999999796</v>
      </c>
      <c r="F949" s="29">
        <f t="shared" si="309"/>
        <v>548.06000000000131</v>
      </c>
      <c r="G949" s="29">
        <f t="shared" si="309"/>
        <v>547.42000000000189</v>
      </c>
      <c r="H949" s="29">
        <f t="shared" si="309"/>
        <v>545.67999999999665</v>
      </c>
      <c r="I949" s="29">
        <f t="shared" si="309"/>
        <v>561.68000000000029</v>
      </c>
      <c r="J949" s="29">
        <f t="shared" si="309"/>
        <v>579.68000000000029</v>
      </c>
      <c r="K949" s="29">
        <f t="shared" si="309"/>
        <v>561.92000000000189</v>
      </c>
      <c r="L949" s="29">
        <f t="shared" si="309"/>
        <v>548.15999999999985</v>
      </c>
      <c r="M949" s="29">
        <f t="shared" si="309"/>
        <v>561.7400000000016</v>
      </c>
      <c r="N949" s="102"/>
      <c r="O949" s="102"/>
      <c r="P949" s="102"/>
      <c r="Q949" s="102"/>
      <c r="R949" s="103"/>
      <c r="S949" s="104"/>
      <c r="T949" s="282"/>
      <c r="U949" s="281"/>
      <c r="V949" s="285"/>
      <c r="W949" s="140"/>
      <c r="X949" s="141"/>
      <c r="Y949" s="141"/>
      <c r="Z949" s="141"/>
      <c r="AA949" s="141"/>
      <c r="AB949" s="142"/>
    </row>
    <row r="950" spans="1:28" ht="12.75" customHeight="1">
      <c r="A950" s="92">
        <v>43151</v>
      </c>
      <c r="B950" s="93" t="s">
        <v>18</v>
      </c>
      <c r="C950" s="162" t="s">
        <v>123</v>
      </c>
      <c r="D950" s="90" t="s">
        <v>99</v>
      </c>
      <c r="E950" s="13">
        <v>9316.1299999999992</v>
      </c>
      <c r="F950" s="13">
        <v>9118.5400000000009</v>
      </c>
      <c r="G950" s="13">
        <v>9092.7000000000007</v>
      </c>
      <c r="H950" s="13">
        <v>9138.94</v>
      </c>
      <c r="I950" s="13">
        <v>9345.77</v>
      </c>
      <c r="J950" s="13">
        <v>8960.76</v>
      </c>
      <c r="K950" s="13">
        <v>9100.9</v>
      </c>
      <c r="L950" s="13">
        <v>9095.1200000000008</v>
      </c>
      <c r="M950" s="13">
        <v>8809.7000000000007</v>
      </c>
      <c r="N950" s="94">
        <f>IF((M951=""),"",MAX(E952:M952))</f>
        <v>320.41999999999825</v>
      </c>
      <c r="O950" s="94">
        <f>IF(M951="","",MIN(E952:M952))</f>
        <v>256.90000000000146</v>
      </c>
      <c r="P950" s="94">
        <f>IF((M952=""),"",AVERAGE(E952:M952))</f>
        <v>291.25555555555667</v>
      </c>
      <c r="Q950" s="94">
        <f>IF((M951=""),"",STDEV(E952:M952))</f>
        <v>20.402955123652273</v>
      </c>
      <c r="R950" s="94">
        <f>IF((M951=""),"",(N950-O950)/(N950+O950)*100)</f>
        <v>11.002563569596902</v>
      </c>
      <c r="S950" s="96" t="str">
        <f>IF(M951="","",IF(R950&lt;15,IF(P950&gt;222,IF(P950&lt;340,"Pass","Fail"),"Fail"),"Fail"))</f>
        <v>Pass</v>
      </c>
      <c r="T950" s="237">
        <v>121</v>
      </c>
      <c r="U950" s="237"/>
      <c r="V950" s="301"/>
      <c r="W950" s="143">
        <v>222</v>
      </c>
      <c r="X950" s="136">
        <v>340</v>
      </c>
      <c r="Y950" s="136">
        <v>155</v>
      </c>
      <c r="Z950" s="136">
        <v>315</v>
      </c>
      <c r="AA950" s="148">
        <v>15</v>
      </c>
      <c r="AB950" s="154">
        <v>15</v>
      </c>
    </row>
    <row r="951" spans="1:28" ht="15.75" customHeight="1">
      <c r="A951"/>
      <c r="B951" s="93"/>
      <c r="C951" s="162"/>
      <c r="D951" s="90" t="s">
        <v>100</v>
      </c>
      <c r="E951" s="13">
        <v>9155.92</v>
      </c>
      <c r="F951" s="13">
        <v>8974.31</v>
      </c>
      <c r="G951" s="13">
        <v>8964.25</v>
      </c>
      <c r="H951" s="13">
        <v>8998.4</v>
      </c>
      <c r="I951" s="13">
        <v>9198.4699999999993</v>
      </c>
      <c r="J951" s="13">
        <v>8802.98</v>
      </c>
      <c r="K951" s="13">
        <v>8960.33</v>
      </c>
      <c r="L951" s="13">
        <v>8957.11</v>
      </c>
      <c r="M951" s="13">
        <v>8656.14</v>
      </c>
      <c r="N951" s="99"/>
      <c r="O951" s="99"/>
      <c r="P951" s="99"/>
      <c r="Q951" s="99"/>
      <c r="R951" s="100"/>
      <c r="S951" s="101"/>
      <c r="T951" s="241"/>
      <c r="U951" s="234"/>
      <c r="V951" s="238"/>
      <c r="W951" s="138"/>
      <c r="X951" s="135"/>
      <c r="Y951" s="135"/>
      <c r="Z951" s="135"/>
      <c r="AA951" s="135"/>
      <c r="AB951" s="139"/>
    </row>
    <row r="952" spans="1:28" s="180" customFormat="1" ht="26.25" customHeight="1" thickBot="1">
      <c r="A952"/>
      <c r="B952" s="105"/>
      <c r="C952" s="163"/>
      <c r="D952" s="106" t="s">
        <v>120</v>
      </c>
      <c r="E952" s="107">
        <f t="shared" ref="E952:M952" si="310">IF(((E950="")*AND(E951="")),"",(E950-E951)*2)</f>
        <v>320.41999999999825</v>
      </c>
      <c r="F952" s="107">
        <f t="shared" si="310"/>
        <v>288.46000000000276</v>
      </c>
      <c r="G952" s="107">
        <f t="shared" si="310"/>
        <v>256.90000000000146</v>
      </c>
      <c r="H952" s="107">
        <f t="shared" si="310"/>
        <v>281.08000000000175</v>
      </c>
      <c r="I952" s="107">
        <f t="shared" si="310"/>
        <v>294.60000000000218</v>
      </c>
      <c r="J952" s="107">
        <f t="shared" si="310"/>
        <v>315.56000000000131</v>
      </c>
      <c r="K952" s="107">
        <f t="shared" si="310"/>
        <v>281.13999999999942</v>
      </c>
      <c r="L952" s="107">
        <f t="shared" si="310"/>
        <v>276.02000000000044</v>
      </c>
      <c r="M952" s="107">
        <f t="shared" si="310"/>
        <v>307.12000000000262</v>
      </c>
      <c r="N952" s="108"/>
      <c r="O952" s="108"/>
      <c r="P952" s="108"/>
      <c r="Q952" s="108"/>
      <c r="R952" s="109"/>
      <c r="S952" s="110"/>
      <c r="T952" s="284"/>
      <c r="U952" s="283"/>
      <c r="V952" s="286"/>
      <c r="W952" s="155"/>
      <c r="X952" s="156"/>
      <c r="Y952" s="156"/>
      <c r="Z952" s="156"/>
      <c r="AA952" s="156"/>
      <c r="AB952" s="157"/>
    </row>
    <row r="953" spans="1:28" ht="12.75" customHeight="1">
      <c r="A953" s="122">
        <v>43158</v>
      </c>
      <c r="B953" s="121" t="s">
        <v>18</v>
      </c>
      <c r="C953" s="161" t="s">
        <v>119</v>
      </c>
      <c r="D953" s="91" t="s">
        <v>99</v>
      </c>
      <c r="E953" s="13">
        <v>2429.23</v>
      </c>
      <c r="F953" s="13">
        <v>2408.2199999999998</v>
      </c>
      <c r="G953" s="13">
        <v>2410.96</v>
      </c>
      <c r="H953" s="13">
        <v>2428.86</v>
      </c>
      <c r="I953" s="13">
        <v>2482.84</v>
      </c>
      <c r="J953" s="13">
        <v>2465.04</v>
      </c>
      <c r="K953" s="13">
        <v>2423.12</v>
      </c>
      <c r="L953" s="13">
        <v>2412.56</v>
      </c>
      <c r="M953" s="13">
        <v>2438.1799999999998</v>
      </c>
      <c r="N953" s="94">
        <f>IF((M954=""),"",MAX(E955:M955))</f>
        <v>772.46</v>
      </c>
      <c r="O953" s="94">
        <f>IF(M954="","",MIN(E955:M955))</f>
        <v>681.92000000000007</v>
      </c>
      <c r="P953" s="94">
        <f>IF((M955=""),"",AVERAGE(E955:M955))</f>
        <v>729.33555555555552</v>
      </c>
      <c r="Q953" s="94">
        <f>IF((M954=""),"",STDEV(E955:M955))</f>
        <v>34.373658196034341</v>
      </c>
      <c r="R953" s="95">
        <f>IF((M954=""),"",(N953-O953)/(N953+O953)*100)</f>
        <v>6.2253331316437208</v>
      </c>
      <c r="S953" s="96" t="str">
        <f>IF(M954="","",IF(R953&lt;10,IF(P953&gt;645,IF(P953&lt;790,"Pass","Fail"),"Fail"),"Fail"))</f>
        <v>Pass</v>
      </c>
      <c r="T953" s="237">
        <v>121</v>
      </c>
      <c r="U953" s="235"/>
      <c r="V953" s="300"/>
      <c r="W953" s="147">
        <v>645</v>
      </c>
      <c r="X953" s="88">
        <v>790</v>
      </c>
      <c r="Y953" s="88">
        <v>670</v>
      </c>
      <c r="Z953" s="88">
        <v>830</v>
      </c>
      <c r="AA953" s="88">
        <v>8.6999999999999993</v>
      </c>
      <c r="AB953" s="148">
        <v>10</v>
      </c>
    </row>
    <row r="954" spans="1:28" ht="15.75" customHeight="1">
      <c r="A954"/>
      <c r="B954" s="93"/>
      <c r="C954" s="162"/>
      <c r="D954" s="90" t="s">
        <v>100</v>
      </c>
      <c r="E954" s="125">
        <v>2043</v>
      </c>
      <c r="F954" s="125">
        <v>2054</v>
      </c>
      <c r="G954" s="125">
        <v>2070</v>
      </c>
      <c r="H954" s="128">
        <v>2077</v>
      </c>
      <c r="I954" s="128">
        <v>2097</v>
      </c>
      <c r="J954" s="128">
        <v>2083</v>
      </c>
      <c r="K954" s="128">
        <v>2071</v>
      </c>
      <c r="L954" s="128">
        <v>2057</v>
      </c>
      <c r="M954" s="128">
        <v>2065</v>
      </c>
      <c r="N954" s="99"/>
      <c r="O954" s="99"/>
      <c r="P954" s="99"/>
      <c r="Q954" s="99"/>
      <c r="R954" s="100"/>
      <c r="S954" s="101"/>
      <c r="T954" s="241"/>
      <c r="U954" s="234"/>
      <c r="V954" s="238"/>
      <c r="W954" s="138"/>
      <c r="X954" s="135"/>
      <c r="Y954" s="135"/>
      <c r="Z954" s="135"/>
      <c r="AA954" s="135"/>
      <c r="AB954" s="139"/>
    </row>
    <row r="955" spans="1:28" ht="25.5" customHeight="1">
      <c r="A955"/>
      <c r="B955" s="93"/>
      <c r="C955" s="162"/>
      <c r="D955" s="90" t="s">
        <v>120</v>
      </c>
      <c r="E955" s="29">
        <f t="shared" ref="E955:M955" si="311">IF(((E953="")*AND(E954="")),"",(E953-E954)*2)</f>
        <v>772.46</v>
      </c>
      <c r="F955" s="29">
        <f t="shared" si="311"/>
        <v>708.4399999999996</v>
      </c>
      <c r="G955" s="29">
        <f t="shared" si="311"/>
        <v>681.92000000000007</v>
      </c>
      <c r="H955" s="29">
        <f t="shared" si="311"/>
        <v>703.72000000000025</v>
      </c>
      <c r="I955" s="29">
        <f t="shared" si="311"/>
        <v>771.68000000000029</v>
      </c>
      <c r="J955" s="29">
        <f t="shared" si="311"/>
        <v>764.07999999999993</v>
      </c>
      <c r="K955" s="29">
        <f t="shared" si="311"/>
        <v>704.23999999999978</v>
      </c>
      <c r="L955" s="29">
        <f t="shared" si="311"/>
        <v>711.11999999999989</v>
      </c>
      <c r="M955" s="29">
        <f t="shared" si="311"/>
        <v>746.35999999999967</v>
      </c>
      <c r="N955" s="102"/>
      <c r="O955" s="102"/>
      <c r="P955" s="102"/>
      <c r="Q955" s="102"/>
      <c r="R955" s="103"/>
      <c r="S955" s="104"/>
      <c r="T955" s="282"/>
      <c r="U955" s="281"/>
      <c r="V955" s="285"/>
      <c r="W955" s="140"/>
      <c r="X955" s="141"/>
      <c r="Y955" s="141"/>
      <c r="Z955" s="141"/>
      <c r="AA955" s="141"/>
      <c r="AB955" s="142"/>
    </row>
    <row r="956" spans="1:28">
      <c r="A956" s="122">
        <v>43158</v>
      </c>
      <c r="B956" s="93" t="s">
        <v>18</v>
      </c>
      <c r="C956" s="162" t="s">
        <v>121</v>
      </c>
      <c r="D956" s="90" t="s">
        <v>99</v>
      </c>
      <c r="E956" s="13">
        <v>2824.1</v>
      </c>
      <c r="F956" s="13">
        <v>2761.6</v>
      </c>
      <c r="G956" s="13">
        <v>2751.23</v>
      </c>
      <c r="H956" s="13">
        <v>2784.82</v>
      </c>
      <c r="I956" s="13">
        <v>2874.1</v>
      </c>
      <c r="J956" s="13">
        <v>2843.23</v>
      </c>
      <c r="K956" s="13">
        <v>2773.53</v>
      </c>
      <c r="L956" s="13">
        <v>2766.38</v>
      </c>
      <c r="M956" s="13">
        <v>2829.95</v>
      </c>
      <c r="N956" s="94">
        <f>IF((M957=""),"",MAX(E958:M958))</f>
        <v>1021.2599999999993</v>
      </c>
      <c r="O956" s="94">
        <f>IF(M957="","",MIN(E958:M958))</f>
        <v>806.42000000000007</v>
      </c>
      <c r="P956" s="94">
        <f>IF((M958=""),"",AVERAGE(E958:M958))</f>
        <v>917.2733333333332</v>
      </c>
      <c r="Q956" s="94">
        <f>IF((M957=""),"",STDEV(E958:M958))</f>
        <v>88.302526577669454</v>
      </c>
      <c r="R956" s="94">
        <f>IF((M957=""),"",(N956-O956)/(N956+O956)*100)</f>
        <v>11.754792961568727</v>
      </c>
      <c r="S956" s="96" t="str">
        <f>IF(M957="","",IF(R956&lt;15,IF(P956&gt;850,IF(P956&lt;970,"Pass","Fail"),"Fail"),"Fail"))</f>
        <v>Pass</v>
      </c>
      <c r="T956" s="237">
        <v>121</v>
      </c>
      <c r="U956" s="254"/>
      <c r="V956" s="295"/>
      <c r="W956" s="153">
        <v>850</v>
      </c>
      <c r="X956" s="153">
        <v>970</v>
      </c>
      <c r="Y956" s="153">
        <v>710</v>
      </c>
      <c r="Z956" s="153">
        <v>910</v>
      </c>
      <c r="AA956" s="153">
        <v>14.5</v>
      </c>
      <c r="AB956" s="154">
        <v>17</v>
      </c>
    </row>
    <row r="957" spans="1:28" ht="15.75" customHeight="1">
      <c r="A957"/>
      <c r="B957" s="93"/>
      <c r="C957" s="162"/>
      <c r="D957" s="90" t="s">
        <v>100</v>
      </c>
      <c r="E957" s="13">
        <v>2323.1799999999998</v>
      </c>
      <c r="F957" s="13">
        <v>2334.13</v>
      </c>
      <c r="G957" s="13">
        <v>2348.02</v>
      </c>
      <c r="H957" s="13">
        <v>2358.3000000000002</v>
      </c>
      <c r="I957" s="13">
        <v>2368.3200000000002</v>
      </c>
      <c r="J957" s="13">
        <v>2342.96</v>
      </c>
      <c r="K957" s="13">
        <v>2345.91</v>
      </c>
      <c r="L957" s="13">
        <v>2341.0700000000002</v>
      </c>
      <c r="M957" s="13">
        <v>2319.3200000000002</v>
      </c>
      <c r="N957" s="99"/>
      <c r="O957" s="99"/>
      <c r="P957" s="99"/>
      <c r="Q957" s="99"/>
      <c r="R957" s="100"/>
      <c r="S957" s="101"/>
      <c r="T957" s="241"/>
      <c r="U957" s="234"/>
      <c r="V957" s="238"/>
      <c r="W957" s="138"/>
      <c r="X957" s="135"/>
      <c r="Y957" s="135"/>
      <c r="Z957" s="135"/>
      <c r="AA957" s="135"/>
      <c r="AB957" s="139"/>
    </row>
    <row r="958" spans="1:28" s="179" customFormat="1" ht="25.5" customHeight="1">
      <c r="A958"/>
      <c r="B958" s="93"/>
      <c r="C958" s="162"/>
      <c r="D958" s="30" t="s">
        <v>120</v>
      </c>
      <c r="E958" s="29">
        <f t="shared" ref="E958:M958" si="312">IF(((E956="")*AND(E957="")),"",(E956-E957)*2)</f>
        <v>1001.8400000000001</v>
      </c>
      <c r="F958" s="29">
        <f t="shared" si="312"/>
        <v>854.9399999999996</v>
      </c>
      <c r="G958" s="29">
        <f t="shared" si="312"/>
        <v>806.42000000000007</v>
      </c>
      <c r="H958" s="29">
        <f t="shared" si="312"/>
        <v>853.04</v>
      </c>
      <c r="I958" s="29">
        <f t="shared" si="312"/>
        <v>1011.5599999999995</v>
      </c>
      <c r="J958" s="29">
        <f t="shared" si="312"/>
        <v>1000.54</v>
      </c>
      <c r="K958" s="29">
        <f t="shared" si="312"/>
        <v>855.24000000000069</v>
      </c>
      <c r="L958" s="29">
        <f t="shared" si="312"/>
        <v>850.61999999999989</v>
      </c>
      <c r="M958" s="29">
        <f t="shared" si="312"/>
        <v>1021.2599999999993</v>
      </c>
      <c r="N958" s="102"/>
      <c r="O958" s="102"/>
      <c r="P958" s="102"/>
      <c r="Q958" s="102"/>
      <c r="R958" s="103"/>
      <c r="S958" s="104"/>
      <c r="T958" s="282"/>
      <c r="U958" s="281"/>
      <c r="V958" s="285"/>
      <c r="W958" s="140"/>
      <c r="X958" s="141"/>
      <c r="Y958" s="141"/>
      <c r="Z958" s="141"/>
      <c r="AA958" s="141"/>
      <c r="AB958" s="142"/>
    </row>
    <row r="959" spans="1:28" ht="12.75" customHeight="1">
      <c r="A959" s="130">
        <v>43158</v>
      </c>
      <c r="B959" s="121" t="s">
        <v>18</v>
      </c>
      <c r="C959" s="161" t="s">
        <v>122</v>
      </c>
      <c r="D959" s="91" t="s">
        <v>99</v>
      </c>
      <c r="E959" s="13">
        <v>9874.98</v>
      </c>
      <c r="F959" s="13">
        <v>9763.25</v>
      </c>
      <c r="G959" s="13">
        <v>9758.2199999999993</v>
      </c>
      <c r="H959" s="13">
        <v>9793.0300000000007</v>
      </c>
      <c r="I959" s="13">
        <v>9907.24</v>
      </c>
      <c r="J959" s="13">
        <v>9490.74</v>
      </c>
      <c r="K959" s="13">
        <v>9751.69</v>
      </c>
      <c r="L959" s="13">
        <v>9750.43</v>
      </c>
      <c r="M959" s="13">
        <v>9401.11</v>
      </c>
      <c r="N959" s="99">
        <f>IF((M960=""),"",MAX(E961:M961))</f>
        <v>578.11999999999898</v>
      </c>
      <c r="O959" s="99">
        <f>IF(M960="","",MIN(E961:M961))</f>
        <v>543.68000000000029</v>
      </c>
      <c r="P959" s="99">
        <f>IF((M961=""),"",AVERAGE(E961:M961))</f>
        <v>558.00888888888949</v>
      </c>
      <c r="Q959" s="99">
        <f>IF((M960=""),"",STDEV(E961:M961))</f>
        <v>10.97133132810626</v>
      </c>
      <c r="R959" s="99">
        <f>IF((M960=""),"",(N959-O959)/(N959+O959)*100)</f>
        <v>3.0700659654126148</v>
      </c>
      <c r="S959" s="101" t="str">
        <f>IF(M960="","",IF(R959&lt;6.3,IF(P959&gt;490,IF(P959&lt;590,"Pass","Fail"),"Fail"),"Fail"))</f>
        <v>Pass</v>
      </c>
      <c r="T959" s="241">
        <v>121</v>
      </c>
      <c r="U959" s="263"/>
      <c r="V959" s="272"/>
      <c r="W959" s="138">
        <v>490</v>
      </c>
      <c r="X959" s="135">
        <v>590</v>
      </c>
      <c r="Y959" s="135">
        <v>430</v>
      </c>
      <c r="Z959" s="135">
        <v>590</v>
      </c>
      <c r="AA959" s="137">
        <v>6.3</v>
      </c>
      <c r="AB959" s="148">
        <v>6.3</v>
      </c>
    </row>
    <row r="960" spans="1:28" ht="15.75" customHeight="1">
      <c r="A960"/>
      <c r="B960" s="93"/>
      <c r="C960" s="162"/>
      <c r="D960" s="90" t="s">
        <v>100</v>
      </c>
      <c r="E960" s="13">
        <v>9589.1299999999992</v>
      </c>
      <c r="F960" s="13">
        <v>9487.14</v>
      </c>
      <c r="G960" s="13">
        <v>9486.3799999999992</v>
      </c>
      <c r="H960" s="13">
        <v>9517.36</v>
      </c>
      <c r="I960" s="13">
        <v>9618.18</v>
      </c>
      <c r="J960" s="13">
        <v>9209.4599999999991</v>
      </c>
      <c r="K960" s="13">
        <v>9473.8799999999992</v>
      </c>
      <c r="L960" s="13">
        <v>9472.17</v>
      </c>
      <c r="M960" s="13">
        <v>9125.9500000000007</v>
      </c>
      <c r="N960" s="99"/>
      <c r="O960" s="99"/>
      <c r="P960" s="99"/>
      <c r="Q960" s="99"/>
      <c r="R960" s="100"/>
      <c r="S960" s="101"/>
      <c r="T960" s="241"/>
      <c r="U960" s="234"/>
      <c r="V960" s="238"/>
      <c r="W960" s="138"/>
      <c r="X960" s="135"/>
      <c r="Y960" s="135"/>
      <c r="Z960" s="135"/>
      <c r="AA960" s="135"/>
      <c r="AB960" s="139"/>
    </row>
    <row r="961" spans="1:28" ht="25.5" customHeight="1">
      <c r="A961"/>
      <c r="B961" s="93"/>
      <c r="C961" s="162"/>
      <c r="D961" s="90" t="s">
        <v>120</v>
      </c>
      <c r="E961" s="29">
        <f t="shared" ref="E961:M961" si="313">IF(((E959="")*AND(E960="")),"",(E959-E960)*2)</f>
        <v>571.70000000000073</v>
      </c>
      <c r="F961" s="29">
        <f t="shared" si="313"/>
        <v>552.22000000000116</v>
      </c>
      <c r="G961" s="29">
        <f t="shared" si="313"/>
        <v>543.68000000000029</v>
      </c>
      <c r="H961" s="29">
        <f t="shared" si="313"/>
        <v>551.34000000000015</v>
      </c>
      <c r="I961" s="29">
        <f t="shared" si="313"/>
        <v>578.11999999999898</v>
      </c>
      <c r="J961" s="29">
        <f t="shared" si="313"/>
        <v>562.56000000000131</v>
      </c>
      <c r="K961" s="29">
        <f t="shared" si="313"/>
        <v>555.62000000000262</v>
      </c>
      <c r="L961" s="29">
        <f t="shared" si="313"/>
        <v>556.52000000000044</v>
      </c>
      <c r="M961" s="29">
        <f t="shared" si="313"/>
        <v>550.31999999999971</v>
      </c>
      <c r="N961" s="102"/>
      <c r="O961" s="102"/>
      <c r="P961" s="102"/>
      <c r="Q961" s="102"/>
      <c r="R961" s="103"/>
      <c r="S961" s="104"/>
      <c r="T961" s="282"/>
      <c r="U961" s="281"/>
      <c r="V961" s="285"/>
      <c r="W961" s="140"/>
      <c r="X961" s="141"/>
      <c r="Y961" s="141"/>
      <c r="Z961" s="141"/>
      <c r="AA961" s="141"/>
      <c r="AB961" s="142"/>
    </row>
    <row r="962" spans="1:28" ht="12.75" customHeight="1">
      <c r="A962" s="122">
        <v>43158</v>
      </c>
      <c r="B962" s="93" t="s">
        <v>18</v>
      </c>
      <c r="C962" s="162" t="s">
        <v>123</v>
      </c>
      <c r="D962" s="90" t="s">
        <v>99</v>
      </c>
      <c r="E962" s="13">
        <v>9169.0499999999993</v>
      </c>
      <c r="F962" s="13">
        <v>8985.52</v>
      </c>
      <c r="G962" s="13">
        <v>8972.43</v>
      </c>
      <c r="H962" s="13">
        <v>9010.67</v>
      </c>
      <c r="I962" s="13">
        <v>9201.5499999999993</v>
      </c>
      <c r="J962" s="13">
        <v>8815.02</v>
      </c>
      <c r="K962" s="13">
        <v>8970.98</v>
      </c>
      <c r="L962" s="13">
        <v>8966.4500000000007</v>
      </c>
      <c r="M962" s="13">
        <v>8664.1299999999992</v>
      </c>
      <c r="N962" s="94">
        <f>IF((M963=""),"",MAX(E964:M964))</f>
        <v>316.53999999999724</v>
      </c>
      <c r="O962" s="94">
        <f>IF(M963="","",MIN(E964:M964))</f>
        <v>272.29999999999927</v>
      </c>
      <c r="P962" s="94">
        <f>IF((M964=""),"",AVERAGE(E964:M964))</f>
        <v>291.84444444444426</v>
      </c>
      <c r="Q962" s="94">
        <f>IF((M963=""),"",STDEV(E964:M964))</f>
        <v>18.94523628191957</v>
      </c>
      <c r="R962" s="94">
        <f>IF((M963=""),"",(N962-O962)/(N962+O962)*100)</f>
        <v>7.5130765572987954</v>
      </c>
      <c r="S962" s="96" t="str">
        <f>IF(M963="","",IF(R962&lt;15,IF(P962&gt;222,IF(P962&lt;340,"Pass","Fail"),"Fail"),"Fail"))</f>
        <v>Pass</v>
      </c>
      <c r="T962" s="237">
        <v>121</v>
      </c>
      <c r="U962" s="237"/>
      <c r="V962" s="301"/>
      <c r="W962" s="143">
        <v>222</v>
      </c>
      <c r="X962" s="136">
        <v>340</v>
      </c>
      <c r="Y962" s="136">
        <v>155</v>
      </c>
      <c r="Z962" s="136">
        <v>315</v>
      </c>
      <c r="AA962" s="148">
        <v>15</v>
      </c>
      <c r="AB962" s="154">
        <v>15</v>
      </c>
    </row>
    <row r="963" spans="1:28" ht="15.75" customHeight="1">
      <c r="A963"/>
      <c r="B963" s="93"/>
      <c r="C963" s="162"/>
      <c r="D963" s="90" t="s">
        <v>100</v>
      </c>
      <c r="E963" s="13">
        <v>9017.41</v>
      </c>
      <c r="F963" s="13">
        <v>8844.7199999999993</v>
      </c>
      <c r="G963" s="13">
        <v>8834.35</v>
      </c>
      <c r="H963" s="13">
        <v>8874.52</v>
      </c>
      <c r="I963" s="13">
        <v>9046</v>
      </c>
      <c r="J963" s="13">
        <v>8657.8799999999992</v>
      </c>
      <c r="K963" s="13">
        <v>8832.91</v>
      </c>
      <c r="L963" s="13">
        <v>8828.85</v>
      </c>
      <c r="M963" s="13">
        <v>8505.86</v>
      </c>
      <c r="N963" s="99"/>
      <c r="O963" s="99"/>
      <c r="P963" s="99"/>
      <c r="Q963" s="99"/>
      <c r="R963" s="100"/>
      <c r="S963" s="101"/>
      <c r="T963" s="241"/>
      <c r="U963" s="234"/>
      <c r="V963" s="238"/>
      <c r="W963" s="138"/>
      <c r="X963" s="135"/>
      <c r="Y963" s="135"/>
      <c r="Z963" s="135"/>
      <c r="AA963" s="135"/>
      <c r="AB963" s="139"/>
    </row>
    <row r="964" spans="1:28" s="180" customFormat="1" ht="26.25" customHeight="1" thickBot="1">
      <c r="A964"/>
      <c r="B964" s="105"/>
      <c r="C964" s="163"/>
      <c r="D964" s="106" t="s">
        <v>120</v>
      </c>
      <c r="E964" s="107">
        <f t="shared" ref="E964:M964" si="314">IF(((E962="")*AND(E963="")),"",(E962-E963)*2)</f>
        <v>303.27999999999884</v>
      </c>
      <c r="F964" s="107">
        <f t="shared" si="314"/>
        <v>281.60000000000218</v>
      </c>
      <c r="G964" s="107">
        <f t="shared" si="314"/>
        <v>276.15999999999985</v>
      </c>
      <c r="H964" s="107">
        <f t="shared" si="314"/>
        <v>272.29999999999927</v>
      </c>
      <c r="I964" s="107">
        <f t="shared" si="314"/>
        <v>311.09999999999854</v>
      </c>
      <c r="J964" s="107">
        <f t="shared" si="314"/>
        <v>314.28000000000247</v>
      </c>
      <c r="K964" s="107">
        <f t="shared" si="314"/>
        <v>276.13999999999942</v>
      </c>
      <c r="L964" s="107">
        <f t="shared" si="314"/>
        <v>275.20000000000073</v>
      </c>
      <c r="M964" s="107">
        <f t="shared" si="314"/>
        <v>316.53999999999724</v>
      </c>
      <c r="N964" s="108"/>
      <c r="O964" s="108"/>
      <c r="P964" s="108"/>
      <c r="Q964" s="108"/>
      <c r="R964" s="109"/>
      <c r="S964" s="110"/>
      <c r="T964" s="284"/>
      <c r="U964" s="283"/>
      <c r="V964" s="286"/>
      <c r="W964" s="155"/>
      <c r="X964" s="156"/>
      <c r="Y964" s="156"/>
      <c r="Z964" s="156"/>
      <c r="AA964" s="156"/>
      <c r="AB964" s="157"/>
    </row>
    <row r="965" spans="1:28" ht="12.75" customHeight="1">
      <c r="A965" s="122">
        <v>43173</v>
      </c>
      <c r="B965" s="121" t="s">
        <v>18</v>
      </c>
      <c r="C965" s="161" t="s">
        <v>119</v>
      </c>
      <c r="D965" s="91" t="s">
        <v>99</v>
      </c>
      <c r="E965" s="13">
        <v>1878.92</v>
      </c>
      <c r="F965" s="13">
        <v>1921.35</v>
      </c>
      <c r="G965" s="13">
        <v>1947.82</v>
      </c>
      <c r="H965" s="13">
        <v>1942.39</v>
      </c>
      <c r="I965" s="13">
        <v>1940.77</v>
      </c>
      <c r="J965" s="13">
        <v>1892.2</v>
      </c>
      <c r="K965" s="13">
        <v>1932.91</v>
      </c>
      <c r="L965" s="13">
        <v>1924.65</v>
      </c>
      <c r="M965" s="13">
        <v>1900.14</v>
      </c>
      <c r="N965" s="94">
        <f>IF((M966=""),"",MAX(E967:M967))</f>
        <v>735.20000000000027</v>
      </c>
      <c r="O965" s="94">
        <f>IF(M966="","",MIN(E967:M967))</f>
        <v>653.55999999999995</v>
      </c>
      <c r="P965" s="94">
        <f>IF((M967=""),"",AVERAGE(E967:M967))</f>
        <v>697.2511111111113</v>
      </c>
      <c r="Q965" s="94">
        <f>IF((M966=""),"",STDEV(E967:M967))</f>
        <v>27.872217549218778</v>
      </c>
      <c r="R965" s="95">
        <f>IF((M966=""),"",(N965-O965)/(N965+O965)*100)</f>
        <v>5.878625536449805</v>
      </c>
      <c r="S965" s="96" t="str">
        <f>IF(M966="","",IF(R965&lt;10,IF(P965&gt;645,IF(P965&lt;790,"Pass","Fail"),"Fail"),"Fail"))</f>
        <v>Pass</v>
      </c>
      <c r="T965" s="237">
        <v>102</v>
      </c>
      <c r="U965" s="235"/>
      <c r="V965" s="300"/>
      <c r="W965" s="147">
        <v>645</v>
      </c>
      <c r="X965" s="88">
        <v>790</v>
      </c>
      <c r="Y965" s="88">
        <v>670</v>
      </c>
      <c r="Z965" s="88">
        <v>830</v>
      </c>
      <c r="AA965" s="88">
        <v>8.6999999999999993</v>
      </c>
      <c r="AB965" s="148">
        <v>10</v>
      </c>
    </row>
    <row r="966" spans="1:28" ht="15.75" customHeight="1">
      <c r="A966"/>
      <c r="B966" s="93"/>
      <c r="C966" s="162"/>
      <c r="D966" s="90" t="s">
        <v>100</v>
      </c>
      <c r="E966" s="13">
        <v>1511.32</v>
      </c>
      <c r="F966" s="13">
        <v>1581.04</v>
      </c>
      <c r="G966" s="13">
        <v>1621.04</v>
      </c>
      <c r="H966" s="13">
        <v>1602.26</v>
      </c>
      <c r="I966" s="13">
        <v>1584.46</v>
      </c>
      <c r="J966" s="13">
        <v>1530.31</v>
      </c>
      <c r="K966" s="13">
        <v>1594.2</v>
      </c>
      <c r="L966" s="13">
        <v>1581.81</v>
      </c>
      <c r="M966" s="13">
        <v>1537.08</v>
      </c>
      <c r="N966" s="99"/>
      <c r="O966" s="99"/>
      <c r="P966" s="99"/>
      <c r="Q966" s="99"/>
      <c r="R966" s="100"/>
      <c r="S966" s="101"/>
      <c r="T966" s="241"/>
      <c r="U966" s="234"/>
      <c r="V966" s="238"/>
      <c r="W966" s="138"/>
      <c r="X966" s="135"/>
      <c r="Y966" s="135"/>
      <c r="Z966" s="135"/>
      <c r="AA966" s="135"/>
      <c r="AB966" s="139"/>
    </row>
    <row r="967" spans="1:28" ht="25.5" customHeight="1">
      <c r="A967"/>
      <c r="B967" s="93"/>
      <c r="C967" s="162"/>
      <c r="D967" s="90" t="s">
        <v>120</v>
      </c>
      <c r="E967" s="29">
        <f t="shared" ref="E967:M967" si="315">IF(((E965="")*AND(E966="")),"",(E965-E966)*2)</f>
        <v>735.20000000000027</v>
      </c>
      <c r="F967" s="29">
        <f t="shared" si="315"/>
        <v>680.61999999999989</v>
      </c>
      <c r="G967" s="29">
        <f t="shared" si="315"/>
        <v>653.55999999999995</v>
      </c>
      <c r="H967" s="29">
        <f t="shared" si="315"/>
        <v>680.26000000000022</v>
      </c>
      <c r="I967" s="29">
        <f t="shared" si="315"/>
        <v>712.61999999999989</v>
      </c>
      <c r="J967" s="29">
        <f t="shared" si="315"/>
        <v>723.7800000000002</v>
      </c>
      <c r="K967" s="29">
        <f t="shared" si="315"/>
        <v>677.42000000000007</v>
      </c>
      <c r="L967" s="29">
        <f t="shared" si="315"/>
        <v>685.68000000000029</v>
      </c>
      <c r="M967" s="29">
        <f t="shared" si="315"/>
        <v>726.12000000000035</v>
      </c>
      <c r="N967" s="102"/>
      <c r="O967" s="102"/>
      <c r="P967" s="102"/>
      <c r="Q967" s="102"/>
      <c r="R967" s="103"/>
      <c r="S967" s="104"/>
      <c r="T967" s="282"/>
      <c r="U967" s="281"/>
      <c r="V967" s="285"/>
      <c r="W967" s="140"/>
      <c r="X967" s="141"/>
      <c r="Y967" s="141"/>
      <c r="Z967" s="141"/>
      <c r="AA967" s="141"/>
      <c r="AB967" s="142"/>
    </row>
    <row r="968" spans="1:28">
      <c r="A968" s="122">
        <v>43173</v>
      </c>
      <c r="B968" s="93" t="s">
        <v>18</v>
      </c>
      <c r="C968" s="162" t="s">
        <v>121</v>
      </c>
      <c r="D968" s="90" t="s">
        <v>99</v>
      </c>
      <c r="E968" s="13">
        <v>2321.9899999999998</v>
      </c>
      <c r="F968" s="13">
        <v>2332.7199999999998</v>
      </c>
      <c r="G968" s="13">
        <v>2346.7600000000002</v>
      </c>
      <c r="H968" s="13">
        <v>2357.38</v>
      </c>
      <c r="I968" s="13">
        <v>2368.16</v>
      </c>
      <c r="J968" s="13">
        <v>2341.56</v>
      </c>
      <c r="K968" s="13">
        <v>2344.6999999999998</v>
      </c>
      <c r="L968" s="13">
        <v>2340.0100000000002</v>
      </c>
      <c r="M968" s="13">
        <v>2319.0700000000002</v>
      </c>
      <c r="N968" s="94">
        <f>IF((M969=""),"",MAX(E970:M970))</f>
        <v>898.7199999999998</v>
      </c>
      <c r="O968" s="94">
        <f>IF(M969="","",MIN(E970:M970))</f>
        <v>829.98</v>
      </c>
      <c r="P968" s="94">
        <f>IF((M970=""),"",AVERAGE(E970:M970))</f>
        <v>853.59999999999991</v>
      </c>
      <c r="Q968" s="94">
        <f>IF((M969=""),"",STDEV(E970:M970))</f>
        <v>24.723124802496713</v>
      </c>
      <c r="R968" s="94">
        <f>IF((M969=""),"",(N968-O968)/(N968+O968)*100)</f>
        <v>3.9763984497020761</v>
      </c>
      <c r="S968" s="96" t="str">
        <f>IF(M969="","",IF(R968&lt;15,IF(P968&gt;850,IF(P968&lt;970,"Pass","Fail"),"Fail"),"Fail"))</f>
        <v>Pass</v>
      </c>
      <c r="T968" s="237">
        <v>102</v>
      </c>
      <c r="U968" s="254"/>
      <c r="V968" s="295"/>
      <c r="W968" s="153">
        <v>850</v>
      </c>
      <c r="X968" s="153">
        <v>970</v>
      </c>
      <c r="Y968" s="153">
        <v>710</v>
      </c>
      <c r="Z968" s="153">
        <v>910</v>
      </c>
      <c r="AA968" s="153">
        <v>14.5</v>
      </c>
      <c r="AB968" s="154">
        <v>17</v>
      </c>
    </row>
    <row r="969" spans="1:28" ht="15.75" customHeight="1">
      <c r="A969"/>
      <c r="B969" s="93"/>
      <c r="C969" s="162"/>
      <c r="D969" s="90" t="s">
        <v>100</v>
      </c>
      <c r="E969" s="13">
        <v>1878.92</v>
      </c>
      <c r="F969" s="13">
        <v>1911.35</v>
      </c>
      <c r="G969" s="13">
        <v>1927.82</v>
      </c>
      <c r="H969" s="13">
        <v>1942.39</v>
      </c>
      <c r="I969" s="13">
        <v>1940.77</v>
      </c>
      <c r="J969" s="13">
        <v>1892.2</v>
      </c>
      <c r="K969" s="13">
        <v>1912.91</v>
      </c>
      <c r="L969" s="13">
        <v>1924.65</v>
      </c>
      <c r="M969" s="13">
        <v>1900.14</v>
      </c>
      <c r="N969" s="99"/>
      <c r="O969" s="99"/>
      <c r="P969" s="99"/>
      <c r="Q969" s="99"/>
      <c r="R969" s="100"/>
      <c r="S969" s="101"/>
      <c r="T969" s="241"/>
      <c r="U969" s="234"/>
      <c r="V969" s="238"/>
      <c r="W969" s="138"/>
      <c r="X969" s="135"/>
      <c r="Y969" s="135"/>
      <c r="Z969" s="135"/>
      <c r="AA969" s="135"/>
      <c r="AB969" s="139"/>
    </row>
    <row r="970" spans="1:28" s="179" customFormat="1" ht="25.5" customHeight="1">
      <c r="A970"/>
      <c r="B970" s="93"/>
      <c r="C970" s="162"/>
      <c r="D970" s="30" t="s">
        <v>120</v>
      </c>
      <c r="E970" s="29">
        <f t="shared" ref="E970:M970" si="316">IF(((E968="")*AND(E969="")),"",(E968-E969)*2)</f>
        <v>886.13999999999942</v>
      </c>
      <c r="F970" s="29">
        <f t="shared" si="316"/>
        <v>842.73999999999978</v>
      </c>
      <c r="G970" s="29">
        <f t="shared" si="316"/>
        <v>837.88000000000056</v>
      </c>
      <c r="H970" s="29">
        <f t="shared" si="316"/>
        <v>829.98</v>
      </c>
      <c r="I970" s="29">
        <f t="shared" si="316"/>
        <v>854.77999999999975</v>
      </c>
      <c r="J970" s="29">
        <f t="shared" si="316"/>
        <v>898.7199999999998</v>
      </c>
      <c r="K970" s="29">
        <f t="shared" si="316"/>
        <v>863.57999999999947</v>
      </c>
      <c r="L970" s="29">
        <f t="shared" si="316"/>
        <v>830.72000000000025</v>
      </c>
      <c r="M970" s="29">
        <f t="shared" si="316"/>
        <v>837.86000000000013</v>
      </c>
      <c r="N970" s="102"/>
      <c r="O970" s="102"/>
      <c r="P970" s="102"/>
      <c r="Q970" s="102"/>
      <c r="R970" s="103"/>
      <c r="S970" s="104"/>
      <c r="T970" s="282"/>
      <c r="U970" s="281"/>
      <c r="V970" s="285"/>
      <c r="W970" s="140"/>
      <c r="X970" s="141"/>
      <c r="Y970" s="141"/>
      <c r="Z970" s="141"/>
      <c r="AA970" s="141"/>
      <c r="AB970" s="142"/>
    </row>
    <row r="971" spans="1:28" ht="12.75" customHeight="1">
      <c r="A971" s="130">
        <v>43173</v>
      </c>
      <c r="B971" s="121" t="s">
        <v>18</v>
      </c>
      <c r="C971" s="161" t="s">
        <v>122</v>
      </c>
      <c r="D971" s="91" t="s">
        <v>99</v>
      </c>
      <c r="E971" s="13">
        <v>9600.86</v>
      </c>
      <c r="F971" s="13">
        <v>9499.75</v>
      </c>
      <c r="G971" s="13">
        <v>9497.49</v>
      </c>
      <c r="H971" s="13">
        <v>9526.67</v>
      </c>
      <c r="I971" s="13">
        <v>9636.2099999999991</v>
      </c>
      <c r="J971" s="13">
        <v>9218.69</v>
      </c>
      <c r="K971" s="13">
        <v>9488.8799999999992</v>
      </c>
      <c r="L971" s="13">
        <v>9480.9599999999991</v>
      </c>
      <c r="M971" s="13">
        <v>9140.5</v>
      </c>
      <c r="N971" s="99">
        <f>IF((M972=""),"",MAX(E973:M973))</f>
        <v>566.94000000000233</v>
      </c>
      <c r="O971" s="99">
        <f>IF(M972="","",MIN(E973:M973))</f>
        <v>524.71999999999753</v>
      </c>
      <c r="P971" s="99">
        <f>IF((M973=""),"",AVERAGE(E973:M973))</f>
        <v>549.44888888888863</v>
      </c>
      <c r="Q971" s="99">
        <f>IF((M972=""),"",STDEV(E973:M973))</f>
        <v>14.056728321735145</v>
      </c>
      <c r="R971" s="99">
        <f>IF((M972=""),"",(N971-O971)/(N971+O971)*100)</f>
        <v>3.8675045343792762</v>
      </c>
      <c r="S971" s="101" t="str">
        <f>IF(M972="","",IF(R971&lt;6.3,IF(P971&gt;490,IF(P971&lt;590,"Pass","Fail"),"Fail"),"Fail"))</f>
        <v>Pass</v>
      </c>
      <c r="T971" s="241">
        <v>102</v>
      </c>
      <c r="U971" s="263"/>
      <c r="V971" s="272"/>
      <c r="W971" s="138">
        <v>490</v>
      </c>
      <c r="X971" s="135">
        <v>590</v>
      </c>
      <c r="Y971" s="135">
        <v>430</v>
      </c>
      <c r="Z971" s="135">
        <v>590</v>
      </c>
      <c r="AA971" s="137">
        <v>6.3</v>
      </c>
      <c r="AB971" s="148">
        <v>6.3</v>
      </c>
    </row>
    <row r="972" spans="1:28" ht="15.75" customHeight="1">
      <c r="A972"/>
      <c r="B972" s="93"/>
      <c r="C972" s="162"/>
      <c r="D972" s="90" t="s">
        <v>100</v>
      </c>
      <c r="E972" s="13">
        <v>9317.39</v>
      </c>
      <c r="F972" s="13">
        <v>9229.44</v>
      </c>
      <c r="G972" s="13">
        <v>9227.7999999999993</v>
      </c>
      <c r="H972" s="13">
        <v>9255.23</v>
      </c>
      <c r="I972" s="13">
        <v>9352.84</v>
      </c>
      <c r="J972" s="13">
        <v>8939.1200000000008</v>
      </c>
      <c r="K972" s="13">
        <v>9214.7099999999991</v>
      </c>
      <c r="L972" s="13">
        <v>9218.6</v>
      </c>
      <c r="M972" s="13">
        <v>8862.36</v>
      </c>
      <c r="N972" s="99"/>
      <c r="O972" s="99"/>
      <c r="P972" s="99"/>
      <c r="Q972" s="99"/>
      <c r="R972" s="100"/>
      <c r="S972" s="101"/>
      <c r="T972" s="241"/>
      <c r="U972" s="234"/>
      <c r="V972" s="238"/>
      <c r="W972" s="138"/>
      <c r="X972" s="135"/>
      <c r="Y972" s="135"/>
      <c r="Z972" s="135"/>
      <c r="AA972" s="135"/>
      <c r="AB972" s="139"/>
    </row>
    <row r="973" spans="1:28" ht="25.5" customHeight="1">
      <c r="A973"/>
      <c r="B973" s="93"/>
      <c r="C973" s="162"/>
      <c r="D973" s="90" t="s">
        <v>120</v>
      </c>
      <c r="E973" s="29">
        <f t="shared" ref="E973:M973" si="317">IF(((E971="")*AND(E972="")),"",(E971-E972)*2)</f>
        <v>566.94000000000233</v>
      </c>
      <c r="F973" s="29">
        <f t="shared" si="317"/>
        <v>540.61999999999898</v>
      </c>
      <c r="G973" s="29">
        <f t="shared" si="317"/>
        <v>539.38000000000102</v>
      </c>
      <c r="H973" s="29">
        <f t="shared" si="317"/>
        <v>542.88000000000102</v>
      </c>
      <c r="I973" s="29">
        <f t="shared" si="317"/>
        <v>566.73999999999796</v>
      </c>
      <c r="J973" s="29">
        <f t="shared" si="317"/>
        <v>559.13999999999942</v>
      </c>
      <c r="K973" s="29">
        <f t="shared" si="317"/>
        <v>548.34000000000015</v>
      </c>
      <c r="L973" s="29">
        <f t="shared" si="317"/>
        <v>524.71999999999753</v>
      </c>
      <c r="M973" s="29">
        <f t="shared" si="317"/>
        <v>556.27999999999884</v>
      </c>
      <c r="N973" s="102"/>
      <c r="O973" s="102"/>
      <c r="P973" s="102"/>
      <c r="Q973" s="102"/>
      <c r="R973" s="103"/>
      <c r="S973" s="104"/>
      <c r="T973" s="282"/>
      <c r="U973" s="281"/>
      <c r="V973" s="285"/>
      <c r="W973" s="140"/>
      <c r="X973" s="141"/>
      <c r="Y973" s="141"/>
      <c r="Z973" s="141"/>
      <c r="AA973" s="141"/>
      <c r="AB973" s="142"/>
    </row>
    <row r="974" spans="1:28" ht="12.75" customHeight="1">
      <c r="A974" s="122">
        <v>43173</v>
      </c>
      <c r="B974" s="93" t="s">
        <v>18</v>
      </c>
      <c r="C974" s="162" t="s">
        <v>123</v>
      </c>
      <c r="D974" s="90" t="s">
        <v>99</v>
      </c>
      <c r="E974" s="13">
        <v>9032.36</v>
      </c>
      <c r="F974" s="13">
        <v>8857.75</v>
      </c>
      <c r="G974" s="13">
        <v>8847.7900000000009</v>
      </c>
      <c r="H974" s="13">
        <v>8879.06</v>
      </c>
      <c r="I974" s="13">
        <v>9059.17</v>
      </c>
      <c r="J974" s="13">
        <v>8662.39</v>
      </c>
      <c r="K974" s="13">
        <v>8838.0300000000007</v>
      </c>
      <c r="L974" s="13">
        <v>8835.94</v>
      </c>
      <c r="M974" s="13">
        <v>8523.25</v>
      </c>
      <c r="N974" s="94">
        <f>IF((M975=""),"",MAX(E976:M976))</f>
        <v>338.15999999999985</v>
      </c>
      <c r="O974" s="94">
        <f>IF(M975="","",MIN(E976:M976))</f>
        <v>256.78000000000247</v>
      </c>
      <c r="P974" s="94">
        <f>IF((M976=""),"",AVERAGE(E976:M976))</f>
        <v>287.07777777777824</v>
      </c>
      <c r="Q974" s="94">
        <f>IF((M975=""),"",STDEV(E976:M976))</f>
        <v>28.599369651172562</v>
      </c>
      <c r="R974" s="94">
        <f>IF((M975=""),"",(N974-O974)/(N974+O974)*100)</f>
        <v>13.678690288095785</v>
      </c>
      <c r="S974" s="96" t="str">
        <f>IF(M975="","",IF(R974&lt;15,IF(P974&gt;222,IF(P974&lt;340,"Pass","Fail"),"Fail"),"Fail"))</f>
        <v>Pass</v>
      </c>
      <c r="T974" s="237">
        <v>102</v>
      </c>
      <c r="U974" s="237"/>
      <c r="V974" s="301"/>
      <c r="W974" s="143">
        <v>222</v>
      </c>
      <c r="X974" s="136">
        <v>340</v>
      </c>
      <c r="Y974" s="136">
        <v>155</v>
      </c>
      <c r="Z974" s="136">
        <v>315</v>
      </c>
      <c r="AA974" s="148">
        <v>15</v>
      </c>
      <c r="AB974" s="154">
        <v>15</v>
      </c>
    </row>
    <row r="975" spans="1:28" ht="15.75" customHeight="1">
      <c r="A975"/>
      <c r="B975" s="93"/>
      <c r="C975" s="162"/>
      <c r="D975" s="90" t="s">
        <v>100</v>
      </c>
      <c r="E975" s="13">
        <v>8875.81</v>
      </c>
      <c r="F975" s="13">
        <v>8720.11</v>
      </c>
      <c r="G975" s="13">
        <v>8716.32</v>
      </c>
      <c r="H975" s="13">
        <v>8747.2900000000009</v>
      </c>
      <c r="I975" s="13">
        <v>8906.06</v>
      </c>
      <c r="J975" s="13">
        <v>8511.2800000000007</v>
      </c>
      <c r="K975" s="13">
        <v>8709.64</v>
      </c>
      <c r="L975" s="13">
        <v>8703.2099999999991</v>
      </c>
      <c r="M975" s="13">
        <v>8354.17</v>
      </c>
      <c r="N975" s="99"/>
      <c r="O975" s="99"/>
      <c r="P975" s="99"/>
      <c r="Q975" s="99"/>
      <c r="R975" s="100"/>
      <c r="S975" s="101"/>
      <c r="T975" s="241"/>
      <c r="U975" s="234"/>
      <c r="V975" s="238"/>
      <c r="W975" s="138"/>
      <c r="X975" s="135"/>
      <c r="Y975" s="135"/>
      <c r="Z975" s="135"/>
      <c r="AA975" s="135"/>
      <c r="AB975" s="139"/>
    </row>
    <row r="976" spans="1:28" s="180" customFormat="1" ht="26.25" customHeight="1" thickBot="1">
      <c r="A976"/>
      <c r="B976" s="105"/>
      <c r="C976" s="163"/>
      <c r="D976" s="106" t="s">
        <v>120</v>
      </c>
      <c r="E976" s="107">
        <f t="shared" ref="E976:M976" si="318">IF(((E974="")*AND(E975="")),"",(E974-E975)*2)</f>
        <v>313.10000000000218</v>
      </c>
      <c r="F976" s="107">
        <f t="shared" si="318"/>
        <v>275.27999999999884</v>
      </c>
      <c r="G976" s="107">
        <f t="shared" si="318"/>
        <v>262.94000000000233</v>
      </c>
      <c r="H976" s="107">
        <f t="shared" si="318"/>
        <v>263.53999999999724</v>
      </c>
      <c r="I976" s="107">
        <f t="shared" si="318"/>
        <v>306.22000000000116</v>
      </c>
      <c r="J976" s="107">
        <f t="shared" si="318"/>
        <v>302.21999999999753</v>
      </c>
      <c r="K976" s="107">
        <f t="shared" si="318"/>
        <v>256.78000000000247</v>
      </c>
      <c r="L976" s="107">
        <f t="shared" si="318"/>
        <v>265.46000000000276</v>
      </c>
      <c r="M976" s="107">
        <f t="shared" si="318"/>
        <v>338.15999999999985</v>
      </c>
      <c r="N976" s="108"/>
      <c r="O976" s="108"/>
      <c r="P976" s="108"/>
      <c r="Q976" s="108"/>
      <c r="R976" s="109"/>
      <c r="S976" s="110"/>
      <c r="T976" s="284"/>
      <c r="U976" s="283"/>
      <c r="V976" s="286"/>
      <c r="W976" s="155"/>
      <c r="X976" s="156"/>
      <c r="Y976" s="156"/>
      <c r="Z976" s="156"/>
      <c r="AA976" s="156"/>
      <c r="AB976" s="157"/>
    </row>
    <row r="977" spans="1:28" ht="12.75" customHeight="1">
      <c r="A977" s="130">
        <v>43202</v>
      </c>
      <c r="B977" s="121" t="s">
        <v>18</v>
      </c>
      <c r="C977" s="161" t="s">
        <v>119</v>
      </c>
      <c r="D977" s="91" t="s">
        <v>99</v>
      </c>
      <c r="E977" s="13">
        <v>2850.45</v>
      </c>
      <c r="F977" s="13">
        <v>2785.49</v>
      </c>
      <c r="G977" s="13">
        <v>2771.86</v>
      </c>
      <c r="H977" s="13">
        <v>2799.9</v>
      </c>
      <c r="I977" s="13">
        <v>2879.06</v>
      </c>
      <c r="J977" s="13">
        <v>2901.63</v>
      </c>
      <c r="K977" s="13">
        <v>2806.86</v>
      </c>
      <c r="L977" s="13">
        <v>2787.59</v>
      </c>
      <c r="M977" s="13">
        <v>2863.13</v>
      </c>
      <c r="N977" s="99">
        <f>IF((M978=""),"",MAX(E979:M979))</f>
        <v>773</v>
      </c>
      <c r="O977" s="99">
        <f>IF(M978="","",MIN(E979:M979))</f>
        <v>677.5600000000004</v>
      </c>
      <c r="P977" s="99">
        <f>IF((M979=""),"",AVERAGE(E979:M979))</f>
        <v>729.32</v>
      </c>
      <c r="Q977" s="99">
        <f>IF((M978=""),"",STDEV(E979:M979))</f>
        <v>38.137763437307903</v>
      </c>
      <c r="R977" s="100">
        <f>IF((M978=""),"",(N977-O977)/(N977+O977)*100)</f>
        <v>6.5795279064636807</v>
      </c>
      <c r="S977" s="101" t="str">
        <f>IF(M978="","",IF(R977&lt;10,IF(P977&gt;645,IF(P977&lt;790,"Pass","Fail"),"Fail"),"Fail"))</f>
        <v>Pass</v>
      </c>
      <c r="T977" s="241">
        <v>64</v>
      </c>
      <c r="U977" s="234"/>
      <c r="V977" s="238"/>
      <c r="W977" s="147">
        <v>645</v>
      </c>
      <c r="X977" s="88">
        <v>790</v>
      </c>
      <c r="Y977" s="88">
        <v>670</v>
      </c>
      <c r="Z977" s="88">
        <v>830</v>
      </c>
      <c r="AA977" s="88">
        <v>8.6999999999999993</v>
      </c>
      <c r="AB977" s="148">
        <v>10</v>
      </c>
    </row>
    <row r="978" spans="1:28" ht="15.75" customHeight="1">
      <c r="A978"/>
      <c r="B978" s="93"/>
      <c r="C978" s="162"/>
      <c r="D978" s="90" t="s">
        <v>100</v>
      </c>
      <c r="E978" s="13">
        <v>2468.6999999999998</v>
      </c>
      <c r="F978" s="13">
        <v>2435.48</v>
      </c>
      <c r="G978" s="13">
        <v>2433.08</v>
      </c>
      <c r="H978" s="13">
        <v>2446.94</v>
      </c>
      <c r="I978" s="13">
        <v>2493.38</v>
      </c>
      <c r="J978" s="13">
        <v>2515.13</v>
      </c>
      <c r="K978" s="13">
        <v>2454.88</v>
      </c>
      <c r="L978" s="13">
        <v>2436.3200000000002</v>
      </c>
      <c r="M978" s="13">
        <v>2480.12</v>
      </c>
      <c r="N978" s="99"/>
      <c r="O978" s="99"/>
      <c r="P978" s="99"/>
      <c r="Q978" s="99"/>
      <c r="R978" s="100"/>
      <c r="S978" s="101"/>
      <c r="T978" s="241"/>
      <c r="U978" s="234"/>
      <c r="V978" s="238"/>
      <c r="W978" s="138"/>
      <c r="X978" s="135"/>
      <c r="Y978" s="135"/>
      <c r="Z978" s="135"/>
      <c r="AA978" s="135"/>
      <c r="AB978" s="139"/>
    </row>
    <row r="979" spans="1:28" ht="25.5" customHeight="1">
      <c r="A979"/>
      <c r="B979" s="93"/>
      <c r="C979" s="162"/>
      <c r="D979" s="90" t="s">
        <v>120</v>
      </c>
      <c r="E979" s="29">
        <f t="shared" ref="E979:M979" si="319">IF(((E977="")*AND(E978="")),"",(E977-E978)*2)</f>
        <v>763.5</v>
      </c>
      <c r="F979" s="29">
        <f t="shared" si="319"/>
        <v>700.01999999999953</v>
      </c>
      <c r="G979" s="29">
        <f t="shared" si="319"/>
        <v>677.5600000000004</v>
      </c>
      <c r="H979" s="29">
        <f t="shared" si="319"/>
        <v>705.92000000000007</v>
      </c>
      <c r="I979" s="29">
        <f t="shared" si="319"/>
        <v>771.35999999999967</v>
      </c>
      <c r="J979" s="29">
        <f t="shared" si="319"/>
        <v>773</v>
      </c>
      <c r="K979" s="29">
        <f t="shared" si="319"/>
        <v>703.96</v>
      </c>
      <c r="L979" s="29">
        <f t="shared" si="319"/>
        <v>702.54</v>
      </c>
      <c r="M979" s="29">
        <f t="shared" si="319"/>
        <v>766.02000000000044</v>
      </c>
      <c r="N979" s="102"/>
      <c r="O979" s="102"/>
      <c r="P979" s="102"/>
      <c r="Q979" s="102"/>
      <c r="R979" s="103"/>
      <c r="S979" s="104"/>
      <c r="T979" s="282"/>
      <c r="U979" s="281"/>
      <c r="V979" s="285"/>
      <c r="W979" s="140"/>
      <c r="X979" s="141"/>
      <c r="Y979" s="141"/>
      <c r="Z979" s="141"/>
      <c r="AA979" s="141"/>
      <c r="AB979" s="142"/>
    </row>
    <row r="980" spans="1:28">
      <c r="A980" s="122">
        <v>43202</v>
      </c>
      <c r="B980" s="93" t="s">
        <v>18</v>
      </c>
      <c r="C980" s="162" t="s">
        <v>121</v>
      </c>
      <c r="D980" s="90" t="s">
        <v>99</v>
      </c>
      <c r="E980" s="13">
        <v>2867.78</v>
      </c>
      <c r="F980" s="13">
        <v>2793.07</v>
      </c>
      <c r="G980" s="13">
        <v>2780.6</v>
      </c>
      <c r="H980" s="13">
        <v>2819.57</v>
      </c>
      <c r="I980" s="13">
        <v>2916.29</v>
      </c>
      <c r="J980" s="13">
        <v>2853.96</v>
      </c>
      <c r="K980" s="13">
        <v>2798.17</v>
      </c>
      <c r="L980" s="13">
        <v>2801.95</v>
      </c>
      <c r="M980" s="13">
        <v>2867.91</v>
      </c>
      <c r="N980" s="94">
        <f>IF((M981=""),"",MAX(E982:M982))</f>
        <v>1031.96</v>
      </c>
      <c r="O980" s="94">
        <f>IF(M981="","",MIN(E982:M982))</f>
        <v>808.30000000000018</v>
      </c>
      <c r="P980" s="94">
        <f>IF((M982=""),"",AVERAGE(E982:M982))</f>
        <v>917.17777777777781</v>
      </c>
      <c r="Q980" s="94">
        <f>IF((M981=""),"",STDEV(E982:M982))</f>
        <v>89.52280181296986</v>
      </c>
      <c r="R980" s="94">
        <f>IF((M981=""),"",(N980-O980)/(N980+O980)*100)</f>
        <v>12.153717409496474</v>
      </c>
      <c r="S980" s="96" t="str">
        <f>IF(M981="","",IF(R980&lt;15,IF(P980&gt;850,IF(P980&lt;970,"Pass","Fail"),"Fail"),"Fail"))</f>
        <v>Pass</v>
      </c>
      <c r="T980" s="237">
        <v>64</v>
      </c>
      <c r="U980" s="254"/>
      <c r="V980" s="295"/>
      <c r="W980" s="153">
        <v>850</v>
      </c>
      <c r="X980" s="153">
        <v>970</v>
      </c>
      <c r="Y980" s="153">
        <v>710</v>
      </c>
      <c r="Z980" s="153">
        <v>910</v>
      </c>
      <c r="AA980" s="153">
        <v>14.5</v>
      </c>
      <c r="AB980" s="154">
        <v>17</v>
      </c>
    </row>
    <row r="981" spans="1:28" ht="15.75" customHeight="1">
      <c r="A981"/>
      <c r="B981" s="93"/>
      <c r="C981" s="162"/>
      <c r="D981" s="90" t="s">
        <v>100</v>
      </c>
      <c r="E981" s="13">
        <v>2368.23</v>
      </c>
      <c r="F981" s="13">
        <v>2367.67</v>
      </c>
      <c r="G981" s="13">
        <v>2376.4499999999998</v>
      </c>
      <c r="H981" s="13">
        <v>2392.2800000000002</v>
      </c>
      <c r="I981" s="13">
        <v>2406.41</v>
      </c>
      <c r="J981" s="13">
        <v>2360.41</v>
      </c>
      <c r="K981" s="13">
        <v>2373.5500000000002</v>
      </c>
      <c r="L981" s="13">
        <v>2375.0700000000002</v>
      </c>
      <c r="M981" s="13">
        <v>2351.9299999999998</v>
      </c>
      <c r="N981" s="99"/>
      <c r="O981" s="99"/>
      <c r="P981" s="99"/>
      <c r="Q981" s="99"/>
      <c r="R981" s="100"/>
      <c r="S981" s="101"/>
      <c r="T981" s="241"/>
      <c r="U981" s="234"/>
      <c r="V981" s="238"/>
      <c r="W981" s="138"/>
      <c r="X981" s="135"/>
      <c r="Y981" s="135"/>
      <c r="Z981" s="135"/>
      <c r="AA981" s="135"/>
      <c r="AB981" s="139"/>
    </row>
    <row r="982" spans="1:28" s="179" customFormat="1" ht="25.5" customHeight="1">
      <c r="A982"/>
      <c r="B982" s="93"/>
      <c r="C982" s="162"/>
      <c r="D982" s="30" t="s">
        <v>120</v>
      </c>
      <c r="E982" s="29">
        <f t="shared" ref="E982:M982" si="320">IF(((E980="")*AND(E981="")),"",(E980-E981)*2)</f>
        <v>999.10000000000036</v>
      </c>
      <c r="F982" s="29">
        <f t="shared" si="320"/>
        <v>850.80000000000018</v>
      </c>
      <c r="G982" s="29">
        <f t="shared" si="320"/>
        <v>808.30000000000018</v>
      </c>
      <c r="H982" s="29">
        <f t="shared" si="320"/>
        <v>854.57999999999993</v>
      </c>
      <c r="I982" s="29">
        <f t="shared" si="320"/>
        <v>1019.7600000000002</v>
      </c>
      <c r="J982" s="29">
        <f t="shared" si="320"/>
        <v>987.10000000000036</v>
      </c>
      <c r="K982" s="29">
        <f t="shared" si="320"/>
        <v>849.23999999999978</v>
      </c>
      <c r="L982" s="29">
        <f t="shared" si="320"/>
        <v>853.75999999999931</v>
      </c>
      <c r="M982" s="29">
        <f t="shared" si="320"/>
        <v>1031.96</v>
      </c>
      <c r="N982" s="102"/>
      <c r="O982" s="102"/>
      <c r="P982" s="102"/>
      <c r="Q982" s="102"/>
      <c r="R982" s="103"/>
      <c r="S982" s="104"/>
      <c r="T982" s="282"/>
      <c r="U982" s="281"/>
      <c r="V982" s="285"/>
      <c r="W982" s="140"/>
      <c r="X982" s="141"/>
      <c r="Y982" s="141"/>
      <c r="Z982" s="141"/>
      <c r="AA982" s="141"/>
      <c r="AB982" s="142"/>
    </row>
    <row r="983" spans="1:28" ht="12.75" customHeight="1">
      <c r="A983" s="130">
        <v>43202</v>
      </c>
      <c r="B983" s="121" t="s">
        <v>18</v>
      </c>
      <c r="C983" s="161" t="s">
        <v>122</v>
      </c>
      <c r="D983" s="91" t="s">
        <v>99</v>
      </c>
      <c r="E983" s="13">
        <v>11791.62</v>
      </c>
      <c r="F983" s="13">
        <v>11503.46</v>
      </c>
      <c r="G983" s="13">
        <v>11417.26</v>
      </c>
      <c r="H983" s="13">
        <v>11521.56</v>
      </c>
      <c r="I983" s="13">
        <v>11821.9</v>
      </c>
      <c r="J983" s="13">
        <v>11462.72</v>
      </c>
      <c r="K983" s="13">
        <v>11480.68</v>
      </c>
      <c r="L983" s="13">
        <v>11484.49</v>
      </c>
      <c r="M983" s="13">
        <v>11273.13</v>
      </c>
      <c r="N983" s="99">
        <f>IF((M984=""),"",MAX(E985:M985))</f>
        <v>568.80000000000291</v>
      </c>
      <c r="O983" s="99">
        <f>IF(M984="","",MIN(E985:M985))</f>
        <v>519.72000000000116</v>
      </c>
      <c r="P983" s="99">
        <f>IF((M985=""),"",AVERAGE(E985:M985))</f>
        <v>551.83111111111145</v>
      </c>
      <c r="Q983" s="99">
        <f>IF((M984=""),"",STDEV(E985:M985))</f>
        <v>16.281932044788917</v>
      </c>
      <c r="R983" s="99">
        <f>IF((M984=""),"",(N983-O983)/(N983+O983)*100)</f>
        <v>4.5088744350128209</v>
      </c>
      <c r="S983" s="101" t="str">
        <f>IF(M984="","",IF(R983&lt;6.3,IF(P983&gt;490,IF(P983&lt;590,"Pass","Fail"),"Fail"),"Fail"))</f>
        <v>Pass</v>
      </c>
      <c r="T983" s="241">
        <v>64</v>
      </c>
      <c r="U983" s="263"/>
      <c r="V983" s="272"/>
      <c r="W983" s="138">
        <v>490</v>
      </c>
      <c r="X983" s="135">
        <v>590</v>
      </c>
      <c r="Y983" s="135">
        <v>430</v>
      </c>
      <c r="Z983" s="135">
        <v>590</v>
      </c>
      <c r="AA983" s="137">
        <v>6.3</v>
      </c>
      <c r="AB983" s="148">
        <v>6.3</v>
      </c>
    </row>
    <row r="984" spans="1:28" ht="15.75" customHeight="1">
      <c r="A984"/>
      <c r="B984" s="93"/>
      <c r="C984" s="162"/>
      <c r="D984" s="90" t="s">
        <v>100</v>
      </c>
      <c r="E984" s="13">
        <v>11507.22</v>
      </c>
      <c r="F984" s="13">
        <v>11228.9</v>
      </c>
      <c r="G984" s="13">
        <v>11157.4</v>
      </c>
      <c r="H984" s="13">
        <v>11249.43</v>
      </c>
      <c r="I984" s="13">
        <v>11539.17</v>
      </c>
      <c r="J984" s="13">
        <v>11180.99</v>
      </c>
      <c r="K984" s="13">
        <v>11208.38</v>
      </c>
      <c r="L984" s="13">
        <v>11213.21</v>
      </c>
      <c r="M984" s="13">
        <v>10988.88</v>
      </c>
      <c r="N984" s="99"/>
      <c r="O984" s="99"/>
      <c r="P984" s="99"/>
      <c r="Q984" s="99"/>
      <c r="R984" s="100"/>
      <c r="S984" s="101"/>
      <c r="T984" s="241"/>
      <c r="U984" s="234"/>
      <c r="V984" s="238"/>
      <c r="W984" s="138"/>
      <c r="X984" s="135"/>
      <c r="Y984" s="135"/>
      <c r="Z984" s="135"/>
      <c r="AA984" s="135"/>
      <c r="AB984" s="139"/>
    </row>
    <row r="985" spans="1:28" ht="25.5" customHeight="1">
      <c r="A985"/>
      <c r="B985" s="93"/>
      <c r="C985" s="162"/>
      <c r="D985" s="90" t="s">
        <v>120</v>
      </c>
      <c r="E985" s="29">
        <f t="shared" ref="E985:M985" si="321">IF(((E983="")*AND(E984="")),"",(E983-E984)*2)</f>
        <v>568.80000000000291</v>
      </c>
      <c r="F985" s="29">
        <f t="shared" si="321"/>
        <v>549.11999999999898</v>
      </c>
      <c r="G985" s="29">
        <f t="shared" si="321"/>
        <v>519.72000000000116</v>
      </c>
      <c r="H985" s="29">
        <f t="shared" si="321"/>
        <v>544.2599999999984</v>
      </c>
      <c r="I985" s="29">
        <f t="shared" si="321"/>
        <v>565.45999999999913</v>
      </c>
      <c r="J985" s="29">
        <f t="shared" si="321"/>
        <v>563.45999999999913</v>
      </c>
      <c r="K985" s="29">
        <f t="shared" si="321"/>
        <v>544.60000000000218</v>
      </c>
      <c r="L985" s="29">
        <f t="shared" si="321"/>
        <v>542.56000000000131</v>
      </c>
      <c r="M985" s="29">
        <f t="shared" si="321"/>
        <v>568.5</v>
      </c>
      <c r="N985" s="102"/>
      <c r="O985" s="102"/>
      <c r="P985" s="102"/>
      <c r="Q985" s="102"/>
      <c r="R985" s="103"/>
      <c r="S985" s="104"/>
      <c r="T985" s="282"/>
      <c r="U985" s="281"/>
      <c r="V985" s="285"/>
      <c r="W985" s="140"/>
      <c r="X985" s="141"/>
      <c r="Y985" s="141"/>
      <c r="Z985" s="141"/>
      <c r="AA985" s="141"/>
      <c r="AB985" s="142"/>
    </row>
    <row r="986" spans="1:28" ht="12.75" customHeight="1">
      <c r="A986" s="122">
        <v>43202</v>
      </c>
      <c r="B986" s="93" t="s">
        <v>18</v>
      </c>
      <c r="C986" s="162" t="s">
        <v>123</v>
      </c>
      <c r="D986" s="90" t="s">
        <v>99</v>
      </c>
      <c r="E986" s="13">
        <v>8891.32</v>
      </c>
      <c r="F986" s="13">
        <v>8737.7199999999993</v>
      </c>
      <c r="G986" s="13">
        <v>8732.7999999999993</v>
      </c>
      <c r="H986" s="13">
        <v>8756.56</v>
      </c>
      <c r="I986" s="13">
        <v>8916.7199999999993</v>
      </c>
      <c r="J986" s="13">
        <v>8524.34</v>
      </c>
      <c r="K986" s="13">
        <v>8719.6299999999992</v>
      </c>
      <c r="L986" s="13">
        <v>8712.9</v>
      </c>
      <c r="M986" s="13">
        <v>8367.33</v>
      </c>
      <c r="N986" s="94">
        <f>IF((M987=""),"",MAX(E988:M988))</f>
        <v>334.65999999999985</v>
      </c>
      <c r="O986" s="94">
        <f>IF(M987="","",MIN(E988:M988))</f>
        <v>270.73999999999796</v>
      </c>
      <c r="P986" s="94">
        <f>IF((M988=""),"",AVERAGE(E988:M988))</f>
        <v>299.73333333333278</v>
      </c>
      <c r="Q986" s="94">
        <f>IF((M987=""),"",STDEV(E988:M988))</f>
        <v>25.040557102428934</v>
      </c>
      <c r="R986" s="94">
        <f>IF((M987=""),"",(N986-O986)/(N986+O986)*100)</f>
        <v>10.558308556326747</v>
      </c>
      <c r="S986" s="96" t="str">
        <f>IF(M987="","",IF(R986&lt;15,IF(P986&gt;222,IF(P986&lt;340,"Pass","Fail"),"Fail"),"Fail"))</f>
        <v>Pass</v>
      </c>
      <c r="T986" s="237">
        <v>64</v>
      </c>
      <c r="U986" s="237"/>
      <c r="V986" s="301"/>
      <c r="W986" s="143">
        <v>222</v>
      </c>
      <c r="X986" s="136">
        <v>340</v>
      </c>
      <c r="Y986" s="136">
        <v>155</v>
      </c>
      <c r="Z986" s="136">
        <v>315</v>
      </c>
      <c r="AA986" s="148">
        <v>15</v>
      </c>
      <c r="AB986" s="154">
        <v>15</v>
      </c>
    </row>
    <row r="987" spans="1:28" ht="15.75" customHeight="1">
      <c r="A987"/>
      <c r="B987" s="93"/>
      <c r="C987" s="162"/>
      <c r="D987" s="90" t="s">
        <v>100</v>
      </c>
      <c r="E987" s="13">
        <v>8728.27</v>
      </c>
      <c r="F987" s="13">
        <v>8596.2099999999991</v>
      </c>
      <c r="G987" s="13">
        <v>8597.43</v>
      </c>
      <c r="H987" s="13">
        <v>8617.77</v>
      </c>
      <c r="I987" s="13">
        <v>8756.4599999999991</v>
      </c>
      <c r="J987" s="13">
        <v>8364</v>
      </c>
      <c r="K987" s="13">
        <v>8578.16</v>
      </c>
      <c r="L987" s="13">
        <v>8572.2199999999993</v>
      </c>
      <c r="M987" s="13">
        <v>8200</v>
      </c>
      <c r="N987" s="99"/>
      <c r="O987" s="99"/>
      <c r="P987" s="99"/>
      <c r="Q987" s="99"/>
      <c r="R987" s="100"/>
      <c r="S987" s="101"/>
      <c r="T987" s="241"/>
      <c r="U987" s="234"/>
      <c r="V987" s="238"/>
      <c r="W987" s="138"/>
      <c r="X987" s="135"/>
      <c r="Y987" s="135"/>
      <c r="Z987" s="135"/>
      <c r="AA987" s="135"/>
      <c r="AB987" s="139"/>
    </row>
    <row r="988" spans="1:28" s="180" customFormat="1" ht="26.25" customHeight="1" thickBot="1">
      <c r="A988"/>
      <c r="B988" s="105"/>
      <c r="C988" s="163"/>
      <c r="D988" s="106" t="s">
        <v>120</v>
      </c>
      <c r="E988" s="107">
        <f t="shared" ref="E988:M988" si="322">IF(((E986="")*AND(E987="")),"",(E986-E987)*2)</f>
        <v>326.09999999999854</v>
      </c>
      <c r="F988" s="107">
        <f t="shared" si="322"/>
        <v>283.02000000000044</v>
      </c>
      <c r="G988" s="107">
        <f t="shared" si="322"/>
        <v>270.73999999999796</v>
      </c>
      <c r="H988" s="107">
        <f t="shared" si="322"/>
        <v>277.57999999999811</v>
      </c>
      <c r="I988" s="107">
        <f t="shared" si="322"/>
        <v>320.52000000000044</v>
      </c>
      <c r="J988" s="107">
        <f t="shared" si="322"/>
        <v>320.68000000000029</v>
      </c>
      <c r="K988" s="107">
        <f t="shared" si="322"/>
        <v>282.93999999999869</v>
      </c>
      <c r="L988" s="107">
        <f t="shared" si="322"/>
        <v>281.36000000000058</v>
      </c>
      <c r="M988" s="107">
        <f t="shared" si="322"/>
        <v>334.65999999999985</v>
      </c>
      <c r="N988" s="108"/>
      <c r="O988" s="108"/>
      <c r="P988" s="108"/>
      <c r="Q988" s="108"/>
      <c r="R988" s="109"/>
      <c r="S988" s="110"/>
      <c r="T988" s="284"/>
      <c r="U988" s="283"/>
      <c r="V988" s="286"/>
      <c r="W988" s="155"/>
      <c r="X988" s="156"/>
      <c r="Y988" s="156"/>
      <c r="Z988" s="156"/>
      <c r="AA988" s="156"/>
      <c r="AB988" s="157"/>
    </row>
    <row r="989" spans="1:28" ht="12.75" customHeight="1">
      <c r="A989" s="130">
        <v>43208</v>
      </c>
      <c r="B989" s="121" t="s">
        <v>18</v>
      </c>
      <c r="C989" s="161" t="s">
        <v>119</v>
      </c>
      <c r="D989" s="91" t="s">
        <v>99</v>
      </c>
      <c r="E989" s="13">
        <v>2468.56</v>
      </c>
      <c r="F989" s="13">
        <v>2434.96</v>
      </c>
      <c r="G989" s="13">
        <v>2432.23</v>
      </c>
      <c r="H989" s="13">
        <v>2445.79</v>
      </c>
      <c r="I989" s="13">
        <v>2493.08</v>
      </c>
      <c r="J989" s="13">
        <v>2514.83</v>
      </c>
      <c r="K989" s="13">
        <v>2454.4</v>
      </c>
      <c r="L989" s="13">
        <v>2435.44</v>
      </c>
      <c r="M989" s="13">
        <v>2479.58</v>
      </c>
      <c r="N989" s="99">
        <f>IF((M990=""),"",MAX(E991:M991))</f>
        <v>850.46</v>
      </c>
      <c r="O989" s="99">
        <f>IF(M990="","",MIN(E991:M991))</f>
        <v>701</v>
      </c>
      <c r="P989" s="99">
        <f>IF((M991=""),"",AVERAGE(E991:M991))</f>
        <v>742.30444444444447</v>
      </c>
      <c r="Q989" s="99">
        <f>IF((M990=""),"",STDEV(E991:M991))</f>
        <v>51.681219778346652</v>
      </c>
      <c r="R989" s="100">
        <f>IF((M990=""),"",(N989-O989)/(N989+O989)*100)</f>
        <v>9.6335065035514944</v>
      </c>
      <c r="S989" s="101" t="str">
        <f>IF(M990="","",IF(R989&lt;10,IF(P989&gt;645,IF(P989&lt;790,"Pass","Fail"),"Fail"),"Fail"))</f>
        <v>Pass</v>
      </c>
      <c r="T989" s="241">
        <v>74</v>
      </c>
      <c r="U989" s="234"/>
      <c r="V989" s="238"/>
      <c r="W989" s="147">
        <v>645</v>
      </c>
      <c r="X989" s="88">
        <v>790</v>
      </c>
      <c r="Y989" s="88">
        <v>670</v>
      </c>
      <c r="Z989" s="88">
        <v>830</v>
      </c>
      <c r="AA989" s="88">
        <v>8.6999999999999993</v>
      </c>
      <c r="AB989" s="148">
        <v>10</v>
      </c>
    </row>
    <row r="990" spans="1:28" ht="15.75" customHeight="1">
      <c r="A990"/>
      <c r="B990" s="93"/>
      <c r="C990" s="162"/>
      <c r="D990" s="90" t="s">
        <v>100</v>
      </c>
      <c r="E990" s="125">
        <v>2092.6999999999998</v>
      </c>
      <c r="F990" s="125">
        <v>2080.4</v>
      </c>
      <c r="G990" s="125">
        <v>2080</v>
      </c>
      <c r="H990" s="128">
        <v>2092.5</v>
      </c>
      <c r="I990" s="128">
        <v>2094.4</v>
      </c>
      <c r="J990" s="128">
        <v>2089.6</v>
      </c>
      <c r="K990" s="128">
        <v>2103.9</v>
      </c>
      <c r="L990" s="128">
        <v>2080</v>
      </c>
      <c r="M990" s="128">
        <v>2105</v>
      </c>
      <c r="N990" s="99"/>
      <c r="O990" s="99"/>
      <c r="P990" s="99"/>
      <c r="Q990" s="99"/>
      <c r="R990" s="100"/>
      <c r="S990" s="101"/>
      <c r="T990" s="241"/>
      <c r="U990" s="234"/>
      <c r="V990" s="238"/>
      <c r="W990" s="138"/>
      <c r="X990" s="135"/>
      <c r="Y990" s="135"/>
      <c r="Z990" s="135"/>
      <c r="AA990" s="135"/>
      <c r="AB990" s="139"/>
    </row>
    <row r="991" spans="1:28" ht="25.5" customHeight="1">
      <c r="A991"/>
      <c r="B991" s="93"/>
      <c r="C991" s="162"/>
      <c r="D991" s="90" t="s">
        <v>120</v>
      </c>
      <c r="E991" s="29">
        <f t="shared" ref="E991:M991" si="323">IF(((E989="")*AND(E990="")),"",(E989-E990)*2)</f>
        <v>751.72000000000025</v>
      </c>
      <c r="F991" s="29">
        <f t="shared" si="323"/>
        <v>709.11999999999989</v>
      </c>
      <c r="G991" s="29">
        <f t="shared" si="323"/>
        <v>704.46</v>
      </c>
      <c r="H991" s="29">
        <f t="shared" si="323"/>
        <v>706.57999999999993</v>
      </c>
      <c r="I991" s="29">
        <f t="shared" si="323"/>
        <v>797.35999999999967</v>
      </c>
      <c r="J991" s="29">
        <f t="shared" si="323"/>
        <v>850.46</v>
      </c>
      <c r="K991" s="29">
        <f t="shared" si="323"/>
        <v>701</v>
      </c>
      <c r="L991" s="29">
        <f t="shared" si="323"/>
        <v>710.88000000000011</v>
      </c>
      <c r="M991" s="29">
        <f t="shared" si="323"/>
        <v>749.15999999999985</v>
      </c>
      <c r="N991" s="102"/>
      <c r="O991" s="102"/>
      <c r="P991" s="102"/>
      <c r="Q991" s="102"/>
      <c r="R991" s="103"/>
      <c r="S991" s="104"/>
      <c r="T991" s="282"/>
      <c r="U991" s="281"/>
      <c r="V991" s="285"/>
      <c r="W991" s="140"/>
      <c r="X991" s="141"/>
      <c r="Y991" s="141"/>
      <c r="Z991" s="141"/>
      <c r="AA991" s="141"/>
      <c r="AB991" s="142"/>
    </row>
    <row r="992" spans="1:28">
      <c r="A992" s="122">
        <v>43208</v>
      </c>
      <c r="B992" s="93" t="s">
        <v>18</v>
      </c>
      <c r="C992" s="162" t="s">
        <v>121</v>
      </c>
      <c r="D992" s="90" t="s">
        <v>99</v>
      </c>
      <c r="E992" s="13">
        <v>2367.2199999999998</v>
      </c>
      <c r="F992" s="13">
        <v>2366.46</v>
      </c>
      <c r="G992" s="13">
        <v>2374.79</v>
      </c>
      <c r="H992" s="13">
        <v>2390.5500000000002</v>
      </c>
      <c r="I992" s="13">
        <v>2404.6999999999998</v>
      </c>
      <c r="J992" s="13">
        <v>2358.91</v>
      </c>
      <c r="K992" s="13">
        <v>2372.14</v>
      </c>
      <c r="L992" s="13">
        <v>2373.1799999999998</v>
      </c>
      <c r="M992" s="13">
        <v>2350.06</v>
      </c>
      <c r="N992" s="94">
        <f>IF((M993=""),"",MAX(E994:M994))</f>
        <v>1029.2999999999997</v>
      </c>
      <c r="O992" s="94">
        <f>IF(M993="","",MIN(E994:M994))</f>
        <v>818.94</v>
      </c>
      <c r="P992" s="94">
        <f>IF((M994=""),"",AVERAGE(E994:M994))</f>
        <v>923.40444444444438</v>
      </c>
      <c r="Q992" s="94">
        <f>IF((M993=""),"",STDEV(E994:M994))</f>
        <v>86.137402896637226</v>
      </c>
      <c r="R992" s="94">
        <f>IF((M993=""),"",(N992-O992)/(N992+O992)*100)</f>
        <v>11.381638748214501</v>
      </c>
      <c r="S992" s="96" t="str">
        <f>IF(M993="","",IF(R992&lt;15,IF(P992&gt;850,IF(P992&lt;970,"Pass","Fail"),"Fail"),"Fail"))</f>
        <v>Pass</v>
      </c>
      <c r="T992" s="237">
        <v>74</v>
      </c>
      <c r="U992" s="254"/>
      <c r="V992" s="295"/>
      <c r="W992" s="153">
        <v>850</v>
      </c>
      <c r="X992" s="153">
        <v>970</v>
      </c>
      <c r="Y992" s="153">
        <v>710</v>
      </c>
      <c r="Z992" s="153">
        <v>910</v>
      </c>
      <c r="AA992" s="153">
        <v>14.5</v>
      </c>
      <c r="AB992" s="154">
        <v>17</v>
      </c>
    </row>
    <row r="993" spans="1:28" ht="15.75" customHeight="1">
      <c r="A993"/>
      <c r="B993" s="93"/>
      <c r="C993" s="162"/>
      <c r="D993" s="90" t="s">
        <v>100</v>
      </c>
      <c r="E993" s="13">
        <v>1871.09</v>
      </c>
      <c r="F993" s="13">
        <v>1937.73</v>
      </c>
      <c r="G993" s="13">
        <v>1965.32</v>
      </c>
      <c r="H993" s="13">
        <v>1957.57</v>
      </c>
      <c r="I993" s="13">
        <v>1890.05</v>
      </c>
      <c r="J993" s="13">
        <v>1858.19</v>
      </c>
      <c r="K993" s="13">
        <v>1942.16</v>
      </c>
      <c r="L993" s="13">
        <v>1943.66</v>
      </c>
      <c r="M993" s="13">
        <v>1836.92</v>
      </c>
      <c r="N993" s="99"/>
      <c r="O993" s="99"/>
      <c r="P993" s="99"/>
      <c r="Q993" s="99"/>
      <c r="R993" s="100"/>
      <c r="S993" s="101"/>
      <c r="T993" s="241"/>
      <c r="U993" s="234"/>
      <c r="V993" s="238"/>
      <c r="W993" s="138"/>
      <c r="X993" s="135"/>
      <c r="Y993" s="135"/>
      <c r="Z993" s="135"/>
      <c r="AA993" s="135"/>
      <c r="AB993" s="139"/>
    </row>
    <row r="994" spans="1:28" s="179" customFormat="1" ht="25.5" customHeight="1">
      <c r="A994"/>
      <c r="B994" s="93"/>
      <c r="C994" s="162"/>
      <c r="D994" s="30" t="s">
        <v>120</v>
      </c>
      <c r="E994" s="29">
        <f t="shared" ref="E994:M994" si="324">IF(((E992="")*AND(E993="")),"",(E992-E993)*2)</f>
        <v>992.25999999999976</v>
      </c>
      <c r="F994" s="29">
        <f t="shared" si="324"/>
        <v>857.46</v>
      </c>
      <c r="G994" s="29">
        <f t="shared" si="324"/>
        <v>818.94</v>
      </c>
      <c r="H994" s="29">
        <f t="shared" si="324"/>
        <v>865.96000000000049</v>
      </c>
      <c r="I994" s="29">
        <f t="shared" si="324"/>
        <v>1029.2999999999997</v>
      </c>
      <c r="J994" s="29">
        <f t="shared" si="324"/>
        <v>1001.4399999999996</v>
      </c>
      <c r="K994" s="29">
        <f t="shared" si="324"/>
        <v>859.95999999999958</v>
      </c>
      <c r="L994" s="29">
        <f t="shared" si="324"/>
        <v>859.03999999999951</v>
      </c>
      <c r="M994" s="29">
        <f t="shared" si="324"/>
        <v>1026.2799999999997</v>
      </c>
      <c r="N994" s="102"/>
      <c r="O994" s="102"/>
      <c r="P994" s="102"/>
      <c r="Q994" s="102"/>
      <c r="R994" s="103"/>
      <c r="S994" s="104"/>
      <c r="T994" s="282"/>
      <c r="U994" s="281"/>
      <c r="V994" s="285"/>
      <c r="W994" s="140"/>
      <c r="X994" s="141"/>
      <c r="Y994" s="141"/>
      <c r="Z994" s="141"/>
      <c r="AA994" s="141"/>
      <c r="AB994" s="142"/>
    </row>
    <row r="995" spans="1:28" ht="12.75" customHeight="1">
      <c r="A995" s="130">
        <v>43208</v>
      </c>
      <c r="B995" s="121" t="s">
        <v>18</v>
      </c>
      <c r="C995" s="161" t="s">
        <v>122</v>
      </c>
      <c r="D995" s="91" t="s">
        <v>99</v>
      </c>
      <c r="E995" s="13">
        <v>11523.31</v>
      </c>
      <c r="F995" s="13">
        <v>11236.49</v>
      </c>
      <c r="G995" s="13">
        <v>11164.94</v>
      </c>
      <c r="H995" s="13">
        <v>11265.24</v>
      </c>
      <c r="I995" s="13">
        <v>11551.89</v>
      </c>
      <c r="J995" s="13">
        <v>11193.98</v>
      </c>
      <c r="K995" s="13">
        <v>11218.06</v>
      </c>
      <c r="L995" s="13">
        <v>11222.12</v>
      </c>
      <c r="M995" s="13">
        <v>11002.15</v>
      </c>
      <c r="N995" s="99">
        <f>IF((M996=""),"",MAX(E997:M997))</f>
        <v>583.77999999999884</v>
      </c>
      <c r="O995" s="99">
        <f>IF(M996="","",MIN(E997:M997))</f>
        <v>541.09999999999854</v>
      </c>
      <c r="P995" s="99">
        <f>IF((M997=""),"",AVERAGE(E997:M997))</f>
        <v>559.6711111111108</v>
      </c>
      <c r="Q995" s="99">
        <f>IF((M996=""),"",STDEV(E997:M997))</f>
        <v>14.549897288679803</v>
      </c>
      <c r="R995" s="99">
        <f>IF((M996=""),"",(N995-O995)/(N995+O995)*100)</f>
        <v>3.7941824905768069</v>
      </c>
      <c r="S995" s="101" t="str">
        <f>IF(M996="","",IF(R995&lt;6.3,IF(P995&gt;490,IF(P995&lt;590,"Pass","Fail"),"Fail"),"Fail"))</f>
        <v>Pass</v>
      </c>
      <c r="T995" s="241">
        <v>74</v>
      </c>
      <c r="U995" s="263"/>
      <c r="V995" s="272"/>
      <c r="W995" s="138">
        <v>490</v>
      </c>
      <c r="X995" s="135">
        <v>590</v>
      </c>
      <c r="Y995" s="135">
        <v>430</v>
      </c>
      <c r="Z995" s="135">
        <v>590</v>
      </c>
      <c r="AA995" s="137">
        <v>6.3</v>
      </c>
      <c r="AB995" s="148">
        <v>6.3</v>
      </c>
    </row>
    <row r="996" spans="1:28" ht="15.75" customHeight="1">
      <c r="A996"/>
      <c r="B996" s="93"/>
      <c r="C996" s="162"/>
      <c r="D996" s="90" t="s">
        <v>100</v>
      </c>
      <c r="E996" s="13">
        <v>11242.22</v>
      </c>
      <c r="F996" s="13">
        <v>10961.19</v>
      </c>
      <c r="G996" s="13">
        <v>10891.48</v>
      </c>
      <c r="H996" s="13">
        <v>10981.64</v>
      </c>
      <c r="I996" s="13">
        <v>11273.36</v>
      </c>
      <c r="J996" s="13">
        <v>10904.74</v>
      </c>
      <c r="K996" s="13">
        <v>10947.51</v>
      </c>
      <c r="L996" s="13">
        <v>10947.26</v>
      </c>
      <c r="M996" s="13">
        <v>10710.26</v>
      </c>
      <c r="N996" s="99"/>
      <c r="O996" s="99"/>
      <c r="P996" s="99"/>
      <c r="Q996" s="99"/>
      <c r="R996" s="100"/>
      <c r="S996" s="101"/>
      <c r="T996" s="241"/>
      <c r="U996" s="234"/>
      <c r="V996" s="238"/>
      <c r="W996" s="138"/>
      <c r="X996" s="135"/>
      <c r="Y996" s="135"/>
      <c r="Z996" s="135"/>
      <c r="AA996" s="135"/>
      <c r="AB996" s="139"/>
    </row>
    <row r="997" spans="1:28" ht="25.5" customHeight="1">
      <c r="A997"/>
      <c r="B997" s="93"/>
      <c r="C997" s="162"/>
      <c r="D997" s="90" t="s">
        <v>120</v>
      </c>
      <c r="E997" s="29">
        <f t="shared" ref="E997:M997" si="325">IF(((E995="")*AND(E996="")),"",(E995-E996)*2)</f>
        <v>562.18000000000029</v>
      </c>
      <c r="F997" s="29">
        <f t="shared" si="325"/>
        <v>550.59999999999854</v>
      </c>
      <c r="G997" s="29">
        <f t="shared" si="325"/>
        <v>546.92000000000189</v>
      </c>
      <c r="H997" s="29">
        <f t="shared" si="325"/>
        <v>567.20000000000073</v>
      </c>
      <c r="I997" s="29">
        <f t="shared" si="325"/>
        <v>557.05999999999767</v>
      </c>
      <c r="J997" s="29">
        <f t="shared" si="325"/>
        <v>578.47999999999956</v>
      </c>
      <c r="K997" s="29">
        <f t="shared" si="325"/>
        <v>541.09999999999854</v>
      </c>
      <c r="L997" s="29">
        <f t="shared" si="325"/>
        <v>549.72000000000116</v>
      </c>
      <c r="M997" s="29">
        <f t="shared" si="325"/>
        <v>583.77999999999884</v>
      </c>
      <c r="N997" s="102"/>
      <c r="O997" s="102"/>
      <c r="P997" s="102"/>
      <c r="Q997" s="102"/>
      <c r="R997" s="103"/>
      <c r="S997" s="104"/>
      <c r="T997" s="282"/>
      <c r="U997" s="281"/>
      <c r="V997" s="285"/>
      <c r="W997" s="140"/>
      <c r="X997" s="141"/>
      <c r="Y997" s="141"/>
      <c r="Z997" s="141"/>
      <c r="AA997" s="141"/>
      <c r="AB997" s="142"/>
    </row>
    <row r="998" spans="1:28" ht="12.75" customHeight="1">
      <c r="A998" s="122">
        <v>43208</v>
      </c>
      <c r="B998" s="93" t="s">
        <v>18</v>
      </c>
      <c r="C998" s="162" t="s">
        <v>123</v>
      </c>
      <c r="D998" s="90" t="s">
        <v>99</v>
      </c>
      <c r="E998" s="13">
        <v>8741.48</v>
      </c>
      <c r="F998" s="13">
        <v>8609.49</v>
      </c>
      <c r="G998" s="13">
        <v>8606.92</v>
      </c>
      <c r="H998" s="13">
        <v>8631.17</v>
      </c>
      <c r="I998" s="13">
        <v>8768.84</v>
      </c>
      <c r="J998" s="13">
        <v>8372.51</v>
      </c>
      <c r="K998" s="13">
        <v>8587.4500000000007</v>
      </c>
      <c r="L998" s="13">
        <v>8585.8700000000008</v>
      </c>
      <c r="M998" s="13">
        <v>8215.4500000000007</v>
      </c>
      <c r="N998" s="94">
        <f>IF((M999=""),"",MAX(E1000:M1000))</f>
        <v>316.68000000000029</v>
      </c>
      <c r="O998" s="94">
        <f>IF(M999="","",MIN(E1000:M1000))</f>
        <v>259.2599999999984</v>
      </c>
      <c r="P998" s="94">
        <f>IF((M1000=""),"",AVERAGE(E1000:M1000))</f>
        <v>293.36666666666656</v>
      </c>
      <c r="Q998" s="94">
        <f>IF((M999=""),"",STDEV(E1000:M1000))</f>
        <v>20.799942307613041</v>
      </c>
      <c r="R998" s="94">
        <f>IF((M999=""),"",(N998-O998)/(N998+O998)*100)</f>
        <v>9.9697885196378131</v>
      </c>
      <c r="S998" s="96" t="str">
        <f>IF(M999="","",IF(R998&lt;15,IF(P998&gt;222,IF(P998&lt;340,"Pass","Fail"),"Fail"),"Fail"))</f>
        <v>Pass</v>
      </c>
      <c r="T998" s="237">
        <v>74</v>
      </c>
      <c r="U998" s="237"/>
      <c r="V998" s="301"/>
      <c r="W998" s="143">
        <v>222</v>
      </c>
      <c r="X998" s="136">
        <v>340</v>
      </c>
      <c r="Y998" s="136">
        <v>155</v>
      </c>
      <c r="Z998" s="136">
        <v>315</v>
      </c>
      <c r="AA998" s="148">
        <v>15</v>
      </c>
      <c r="AB998" s="154">
        <v>15</v>
      </c>
    </row>
    <row r="999" spans="1:28" ht="15.75" customHeight="1">
      <c r="A999"/>
      <c r="B999" s="93"/>
      <c r="C999" s="162"/>
      <c r="D999" s="90" t="s">
        <v>100</v>
      </c>
      <c r="E999" s="13">
        <v>8583.14</v>
      </c>
      <c r="F999" s="13">
        <v>8465.01</v>
      </c>
      <c r="G999" s="13">
        <v>8477.2900000000009</v>
      </c>
      <c r="H999" s="13">
        <v>8489.5</v>
      </c>
      <c r="I999" s="13">
        <v>8611.51</v>
      </c>
      <c r="J999" s="13">
        <v>8215.6200000000008</v>
      </c>
      <c r="K999" s="13">
        <v>8450.8700000000008</v>
      </c>
      <c r="L999" s="13">
        <v>8444.86</v>
      </c>
      <c r="M999" s="13">
        <v>8061.23</v>
      </c>
      <c r="N999" s="99"/>
      <c r="O999" s="99"/>
      <c r="P999" s="99"/>
      <c r="Q999" s="99"/>
      <c r="R999" s="100"/>
      <c r="S999" s="101"/>
      <c r="T999" s="241"/>
      <c r="U999" s="234"/>
      <c r="V999" s="238"/>
      <c r="W999" s="138"/>
      <c r="X999" s="135"/>
      <c r="Y999" s="135"/>
      <c r="Z999" s="135"/>
      <c r="AA999" s="135"/>
      <c r="AB999" s="139"/>
    </row>
    <row r="1000" spans="1:28" s="180" customFormat="1" ht="26.25" customHeight="1" thickBot="1">
      <c r="A1000"/>
      <c r="B1000" s="105"/>
      <c r="C1000" s="163"/>
      <c r="D1000" s="106" t="s">
        <v>120</v>
      </c>
      <c r="E1000" s="107">
        <f t="shared" ref="E1000:M1000" si="326">IF(((E998="")*AND(E999="")),"",(E998-E999)*2)</f>
        <v>316.68000000000029</v>
      </c>
      <c r="F1000" s="107">
        <f t="shared" si="326"/>
        <v>288.95999999999913</v>
      </c>
      <c r="G1000" s="107">
        <f t="shared" si="326"/>
        <v>259.2599999999984</v>
      </c>
      <c r="H1000" s="107">
        <f t="shared" si="326"/>
        <v>283.34000000000015</v>
      </c>
      <c r="I1000" s="107">
        <f t="shared" si="326"/>
        <v>314.65999999999985</v>
      </c>
      <c r="J1000" s="107">
        <f t="shared" si="326"/>
        <v>313.77999999999884</v>
      </c>
      <c r="K1000" s="107">
        <f t="shared" si="326"/>
        <v>273.15999999999985</v>
      </c>
      <c r="L1000" s="107">
        <f t="shared" si="326"/>
        <v>282.02000000000044</v>
      </c>
      <c r="M1000" s="107">
        <f t="shared" si="326"/>
        <v>308.44000000000233</v>
      </c>
      <c r="N1000" s="108"/>
      <c r="O1000" s="108"/>
      <c r="P1000" s="108"/>
      <c r="Q1000" s="108"/>
      <c r="R1000" s="109"/>
      <c r="S1000" s="110"/>
      <c r="T1000" s="284"/>
      <c r="U1000" s="283"/>
      <c r="V1000" s="286"/>
      <c r="W1000" s="155"/>
      <c r="X1000" s="156"/>
      <c r="Y1000" s="156"/>
      <c r="Z1000" s="156"/>
      <c r="AA1000" s="156"/>
      <c r="AB1000" s="157"/>
    </row>
    <row r="1001" spans="1:28" ht="12.75" customHeight="1">
      <c r="A1001" s="187">
        <v>43215</v>
      </c>
      <c r="B1001" s="121" t="s">
        <v>18</v>
      </c>
      <c r="C1001" s="161" t="s">
        <v>119</v>
      </c>
      <c r="D1001" s="91" t="s">
        <v>99</v>
      </c>
      <c r="E1001" s="125">
        <v>2092</v>
      </c>
      <c r="F1001" s="125">
        <v>2089</v>
      </c>
      <c r="G1001" s="125">
        <v>2092</v>
      </c>
      <c r="H1001" s="128">
        <v>2094</v>
      </c>
      <c r="I1001" s="128">
        <v>2103</v>
      </c>
      <c r="J1001" s="128">
        <v>2134</v>
      </c>
      <c r="K1001" s="128">
        <v>2100</v>
      </c>
      <c r="L1001" s="128">
        <v>2087</v>
      </c>
      <c r="M1001" s="128">
        <v>2090</v>
      </c>
      <c r="N1001" s="99">
        <f>IF((M1002=""),"",MAX(E1003:M1003))</f>
        <v>738</v>
      </c>
      <c r="O1001" s="99">
        <f>IF(M1002="","",MIN(E1003:M1003))</f>
        <v>652</v>
      </c>
      <c r="P1001" s="99">
        <f>IF((M1003=""),"",AVERAGE(E1003:M1003))</f>
        <v>693.33333333333337</v>
      </c>
      <c r="Q1001" s="99">
        <f>IF((M1002=""),"",STDEV(E1003:M1003))</f>
        <v>39.281038682804713</v>
      </c>
      <c r="R1001" s="100">
        <f>IF((M1002=""),"",(N1001-O1001)/(N1001+O1001)*100)</f>
        <v>6.1870503597122299</v>
      </c>
      <c r="S1001" s="101" t="str">
        <f>IF(M1002="","",IF(R1001&lt;10,IF(P1001&gt;645,IF(P1001&lt;790,"Pass","Fail"),"Fail"),"Fail"))</f>
        <v>Pass</v>
      </c>
      <c r="T1001" s="241">
        <v>121</v>
      </c>
      <c r="U1001" s="234"/>
      <c r="V1001" s="238" t="s">
        <v>132</v>
      </c>
      <c r="W1001" s="147">
        <v>645</v>
      </c>
      <c r="X1001" s="88">
        <v>790</v>
      </c>
      <c r="Y1001" s="88">
        <v>670</v>
      </c>
      <c r="Z1001" s="88">
        <v>830</v>
      </c>
      <c r="AA1001" s="88">
        <v>8.6999999999999993</v>
      </c>
      <c r="AB1001" s="148">
        <v>10</v>
      </c>
    </row>
    <row r="1002" spans="1:28" ht="15.75" customHeight="1">
      <c r="A1002"/>
      <c r="B1002" s="93"/>
      <c r="C1002" s="162"/>
      <c r="D1002" s="90" t="s">
        <v>100</v>
      </c>
      <c r="E1002" s="128">
        <v>1724</v>
      </c>
      <c r="F1002" s="128">
        <v>1758</v>
      </c>
      <c r="G1002" s="128">
        <v>1766</v>
      </c>
      <c r="H1002" s="128">
        <v>1763</v>
      </c>
      <c r="I1002" s="128">
        <v>1736</v>
      </c>
      <c r="J1002" s="128">
        <v>1765</v>
      </c>
      <c r="K1002" s="128">
        <v>1767</v>
      </c>
      <c r="L1002" s="128">
        <v>1757</v>
      </c>
      <c r="M1002" s="128">
        <v>1725</v>
      </c>
      <c r="N1002" s="99"/>
      <c r="O1002" s="99"/>
      <c r="P1002" s="99"/>
      <c r="Q1002" s="99"/>
      <c r="R1002" s="100"/>
      <c r="S1002" s="101"/>
      <c r="T1002" s="241"/>
      <c r="U1002" s="234"/>
      <c r="V1002" s="238"/>
      <c r="W1002" s="138"/>
      <c r="X1002" s="135"/>
      <c r="Y1002" s="135"/>
      <c r="Z1002" s="135"/>
      <c r="AA1002" s="135"/>
      <c r="AB1002" s="139"/>
    </row>
    <row r="1003" spans="1:28" ht="25.5" customHeight="1">
      <c r="A1003"/>
      <c r="B1003" s="93"/>
      <c r="C1003" s="162"/>
      <c r="D1003" s="90" t="s">
        <v>120</v>
      </c>
      <c r="E1003" s="29">
        <f t="shared" ref="E1003:M1003" si="327">IF(((E1001="")*AND(E1002="")),"",(E1001-E1002)*2)</f>
        <v>736</v>
      </c>
      <c r="F1003" s="29">
        <f t="shared" si="327"/>
        <v>662</v>
      </c>
      <c r="G1003" s="29">
        <f t="shared" si="327"/>
        <v>652</v>
      </c>
      <c r="H1003" s="29">
        <f t="shared" si="327"/>
        <v>662</v>
      </c>
      <c r="I1003" s="29">
        <f t="shared" si="327"/>
        <v>734</v>
      </c>
      <c r="J1003" s="29">
        <f t="shared" si="327"/>
        <v>738</v>
      </c>
      <c r="K1003" s="29">
        <f t="shared" si="327"/>
        <v>666</v>
      </c>
      <c r="L1003" s="29">
        <f t="shared" si="327"/>
        <v>660</v>
      </c>
      <c r="M1003" s="29">
        <f t="shared" si="327"/>
        <v>730</v>
      </c>
      <c r="N1003" s="102"/>
      <c r="O1003" s="102"/>
      <c r="P1003" s="102"/>
      <c r="Q1003" s="102"/>
      <c r="R1003" s="103"/>
      <c r="S1003" s="104"/>
      <c r="T1003" s="282"/>
      <c r="U1003" s="281"/>
      <c r="V1003" s="285"/>
      <c r="W1003" s="140"/>
      <c r="X1003" s="141"/>
      <c r="Y1003" s="141"/>
      <c r="Z1003" s="141"/>
      <c r="AA1003" s="141"/>
      <c r="AB1003" s="142"/>
    </row>
    <row r="1004" spans="1:28">
      <c r="A1004" s="130">
        <v>43215</v>
      </c>
      <c r="B1004" s="93" t="s">
        <v>18</v>
      </c>
      <c r="C1004" s="162" t="s">
        <v>121</v>
      </c>
      <c r="D1004" s="90" t="s">
        <v>99</v>
      </c>
      <c r="E1004" s="13">
        <v>1867.47</v>
      </c>
      <c r="F1004" s="13">
        <v>1935.02</v>
      </c>
      <c r="G1004" s="13">
        <v>1962.18</v>
      </c>
      <c r="H1004" s="13">
        <v>1954.32</v>
      </c>
      <c r="I1004" s="13">
        <v>1887.99</v>
      </c>
      <c r="J1004" s="13">
        <v>1855.15</v>
      </c>
      <c r="K1004" s="13">
        <v>1939.12</v>
      </c>
      <c r="L1004" s="13">
        <v>1940</v>
      </c>
      <c r="M1004" s="13">
        <v>1833.85</v>
      </c>
      <c r="N1004" s="94">
        <f>IF((M1005=""),"",MAX(E1006:M1006))</f>
        <v>996.30000000000018</v>
      </c>
      <c r="O1004" s="94">
        <f>IF(M1005="","",MIN(E1006:M1006))</f>
        <v>794.36000000000013</v>
      </c>
      <c r="P1004" s="94">
        <f>IF((M1006=""),"",AVERAGE(E1006:M1006))</f>
        <v>885.57777777777778</v>
      </c>
      <c r="Q1004" s="94">
        <f>IF((M1005=""),"",STDEV(E1006:M1006))</f>
        <v>96.703398308665911</v>
      </c>
      <c r="R1004" s="94">
        <f>IF((M1005=""),"",(N1004-O1004)/(N1004+O1004)*100)</f>
        <v>11.277406096076307</v>
      </c>
      <c r="S1004" s="96" t="str">
        <f>IF(M1005="","",IF(R1004&lt;15,IF(P1004&gt;850,IF(P1004&lt;970,"Pass","Fail"),"Fail"),"Fail"))</f>
        <v>Pass</v>
      </c>
      <c r="T1004" s="237">
        <v>121</v>
      </c>
      <c r="U1004" s="254"/>
      <c r="V1004" s="295" t="s">
        <v>132</v>
      </c>
      <c r="W1004" s="153">
        <v>850</v>
      </c>
      <c r="X1004" s="153">
        <v>970</v>
      </c>
      <c r="Y1004" s="153">
        <v>710</v>
      </c>
      <c r="Z1004" s="153">
        <v>910</v>
      </c>
      <c r="AA1004" s="153">
        <v>14.5</v>
      </c>
      <c r="AB1004" s="154">
        <v>17</v>
      </c>
    </row>
    <row r="1005" spans="1:28" ht="15.75" customHeight="1">
      <c r="A1005"/>
      <c r="B1005" s="93"/>
      <c r="C1005" s="162"/>
      <c r="D1005" s="90" t="s">
        <v>100</v>
      </c>
      <c r="E1005" s="125">
        <v>1374</v>
      </c>
      <c r="F1005" s="125">
        <v>1533</v>
      </c>
      <c r="G1005" s="125">
        <v>1565</v>
      </c>
      <c r="H1005" s="128">
        <v>1547</v>
      </c>
      <c r="I1005" s="128">
        <v>1394</v>
      </c>
      <c r="J1005" s="128">
        <v>1357</v>
      </c>
      <c r="K1005" s="128">
        <v>1535</v>
      </c>
      <c r="L1005" s="128">
        <v>1540</v>
      </c>
      <c r="M1005" s="128">
        <v>1345</v>
      </c>
      <c r="N1005" s="99"/>
      <c r="O1005" s="99"/>
      <c r="P1005" s="99"/>
      <c r="Q1005" s="99"/>
      <c r="R1005" s="100"/>
      <c r="S1005" s="101"/>
      <c r="T1005" s="241"/>
      <c r="U1005" s="234"/>
      <c r="V1005" s="238"/>
      <c r="W1005" s="138"/>
      <c r="X1005" s="135"/>
      <c r="Y1005" s="135"/>
      <c r="Z1005" s="135"/>
      <c r="AA1005" s="135"/>
      <c r="AB1005" s="139"/>
    </row>
    <row r="1006" spans="1:28" s="179" customFormat="1" ht="25.5" customHeight="1">
      <c r="A1006"/>
      <c r="B1006" s="93"/>
      <c r="C1006" s="162"/>
      <c r="D1006" s="30" t="s">
        <v>120</v>
      </c>
      <c r="E1006" s="29">
        <f t="shared" ref="E1006:M1006" si="328">IF(((E1004="")*AND(E1005="")),"",(E1004-E1005)*2)</f>
        <v>986.94</v>
      </c>
      <c r="F1006" s="29">
        <f t="shared" si="328"/>
        <v>804.04</v>
      </c>
      <c r="G1006" s="29">
        <f t="shared" si="328"/>
        <v>794.36000000000013</v>
      </c>
      <c r="H1006" s="29">
        <f t="shared" si="328"/>
        <v>814.63999999999987</v>
      </c>
      <c r="I1006" s="29">
        <f t="shared" si="328"/>
        <v>987.98</v>
      </c>
      <c r="J1006" s="29">
        <f t="shared" si="328"/>
        <v>996.30000000000018</v>
      </c>
      <c r="K1006" s="29">
        <f t="shared" si="328"/>
        <v>808.23999999999978</v>
      </c>
      <c r="L1006" s="29">
        <f t="shared" si="328"/>
        <v>800</v>
      </c>
      <c r="M1006" s="29">
        <f t="shared" si="328"/>
        <v>977.69999999999982</v>
      </c>
      <c r="N1006" s="102"/>
      <c r="O1006" s="102"/>
      <c r="P1006" s="102"/>
      <c r="Q1006" s="102"/>
      <c r="R1006" s="103"/>
      <c r="S1006" s="104"/>
      <c r="T1006" s="282"/>
      <c r="U1006" s="281"/>
      <c r="V1006" s="285"/>
      <c r="W1006" s="140"/>
      <c r="X1006" s="141"/>
      <c r="Y1006" s="141"/>
      <c r="Z1006" s="141"/>
      <c r="AA1006" s="141"/>
      <c r="AB1006" s="142"/>
    </row>
    <row r="1007" spans="1:28" ht="12.75" customHeight="1">
      <c r="A1007" s="130">
        <v>43215</v>
      </c>
      <c r="B1007" s="121" t="s">
        <v>18</v>
      </c>
      <c r="C1007" s="161" t="s">
        <v>122</v>
      </c>
      <c r="D1007" s="91" t="s">
        <v>99</v>
      </c>
      <c r="E1007" s="13">
        <v>11256.55</v>
      </c>
      <c r="F1007" s="13">
        <v>10976.97</v>
      </c>
      <c r="G1007" s="13">
        <v>10904.95</v>
      </c>
      <c r="H1007" s="13">
        <v>10997.93</v>
      </c>
      <c r="I1007" s="13">
        <v>11282.61</v>
      </c>
      <c r="J1007" s="13">
        <v>10914.05</v>
      </c>
      <c r="K1007" s="13">
        <v>10960.17</v>
      </c>
      <c r="L1007" s="13">
        <v>10962.69</v>
      </c>
      <c r="M1007" s="13">
        <v>10724.65</v>
      </c>
      <c r="N1007" s="99">
        <f>IF((M1008=""),"",MAX(E1009:M1009))</f>
        <v>568.88000000000102</v>
      </c>
      <c r="O1007" s="99">
        <f>IF(M1008="","",MIN(E1009:M1009))</f>
        <v>537.37999999999738</v>
      </c>
      <c r="P1007" s="99">
        <f>IF((M1009=""),"",AVERAGE(E1009:M1009))</f>
        <v>550.91555555555533</v>
      </c>
      <c r="Q1007" s="99">
        <f>IF((M1008=""),"",STDEV(E1009:M1009))</f>
        <v>11.885120015284269</v>
      </c>
      <c r="R1007" s="99">
        <f>IF((M1008=""),"",(N1007-O1007)/(N1007+O1007)*100)</f>
        <v>2.847431887621688</v>
      </c>
      <c r="S1007" s="101" t="str">
        <f>IF(M1008="","",IF(R1007&lt;6.3,IF(P1007&gt;490,IF(P1007&lt;590,"Pass","Fail"),"Fail"),"Fail"))</f>
        <v>Pass</v>
      </c>
      <c r="T1007" s="241">
        <v>121</v>
      </c>
      <c r="U1007" s="263"/>
      <c r="V1007" s="272" t="s">
        <v>132</v>
      </c>
      <c r="W1007" s="138">
        <v>490</v>
      </c>
      <c r="X1007" s="135">
        <v>590</v>
      </c>
      <c r="Y1007" s="135">
        <v>430</v>
      </c>
      <c r="Z1007" s="135">
        <v>590</v>
      </c>
      <c r="AA1007" s="137">
        <v>6.3</v>
      </c>
      <c r="AB1007" s="148">
        <v>6.3</v>
      </c>
    </row>
    <row r="1008" spans="1:28" ht="15.75" customHeight="1">
      <c r="A1008"/>
      <c r="B1008" s="93"/>
      <c r="C1008" s="162"/>
      <c r="D1008" s="90" t="s">
        <v>100</v>
      </c>
      <c r="E1008" s="13">
        <v>10987.86</v>
      </c>
      <c r="F1008" s="13">
        <v>10707.33</v>
      </c>
      <c r="G1008" s="13">
        <v>10632.4</v>
      </c>
      <c r="H1008" s="13">
        <v>10725.86</v>
      </c>
      <c r="I1008" s="13">
        <v>11010.74</v>
      </c>
      <c r="J1008" s="13">
        <v>10629.86</v>
      </c>
      <c r="K1008" s="13">
        <v>10675.73</v>
      </c>
      <c r="L1008" s="13">
        <v>10685.81</v>
      </c>
      <c r="M1008" s="13">
        <v>10445.86</v>
      </c>
      <c r="N1008" s="99"/>
      <c r="O1008" s="99"/>
      <c r="P1008" s="99"/>
      <c r="Q1008" s="99"/>
      <c r="R1008" s="100"/>
      <c r="S1008" s="101"/>
      <c r="T1008" s="241"/>
      <c r="U1008" s="234"/>
      <c r="V1008" s="238"/>
      <c r="W1008" s="138"/>
      <c r="X1008" s="135"/>
      <c r="Y1008" s="135"/>
      <c r="Z1008" s="135"/>
      <c r="AA1008" s="135"/>
      <c r="AB1008" s="139"/>
    </row>
    <row r="1009" spans="1:28" ht="25.5" customHeight="1">
      <c r="A1009"/>
      <c r="B1009" s="93"/>
      <c r="C1009" s="162"/>
      <c r="D1009" s="90" t="s">
        <v>120</v>
      </c>
      <c r="E1009" s="29">
        <f t="shared" ref="E1009:M1009" si="329">IF(((E1007="")*AND(E1008="")),"",(E1007-E1008)*2)</f>
        <v>537.37999999999738</v>
      </c>
      <c r="F1009" s="29">
        <f t="shared" si="329"/>
        <v>539.27999999999884</v>
      </c>
      <c r="G1009" s="29">
        <f t="shared" si="329"/>
        <v>545.10000000000218</v>
      </c>
      <c r="H1009" s="29">
        <f t="shared" si="329"/>
        <v>544.13999999999942</v>
      </c>
      <c r="I1009" s="29">
        <f t="shared" si="329"/>
        <v>543.7400000000016</v>
      </c>
      <c r="J1009" s="29">
        <f t="shared" si="329"/>
        <v>568.37999999999738</v>
      </c>
      <c r="K1009" s="29">
        <f t="shared" si="329"/>
        <v>568.88000000000102</v>
      </c>
      <c r="L1009" s="29">
        <f t="shared" si="329"/>
        <v>553.76000000000204</v>
      </c>
      <c r="M1009" s="29">
        <f t="shared" si="329"/>
        <v>557.57999999999811</v>
      </c>
      <c r="N1009" s="102"/>
      <c r="O1009" s="102"/>
      <c r="P1009" s="102"/>
      <c r="Q1009" s="102"/>
      <c r="R1009" s="103"/>
      <c r="S1009" s="104"/>
      <c r="T1009" s="282"/>
      <c r="U1009" s="281"/>
      <c r="V1009" s="285"/>
      <c r="W1009" s="140"/>
      <c r="X1009" s="141"/>
      <c r="Y1009" s="141"/>
      <c r="Z1009" s="141"/>
      <c r="AA1009" s="141"/>
      <c r="AB1009" s="142"/>
    </row>
    <row r="1010" spans="1:28" ht="12.75" customHeight="1">
      <c r="A1010" s="193">
        <v>43215</v>
      </c>
      <c r="B1010" s="93" t="s">
        <v>18</v>
      </c>
      <c r="C1010" s="162" t="s">
        <v>123</v>
      </c>
      <c r="D1010" s="90" t="s">
        <v>99</v>
      </c>
      <c r="E1010" s="13">
        <v>8601.2099999999991</v>
      </c>
      <c r="F1010" s="13">
        <v>8478.58</v>
      </c>
      <c r="G1010" s="13">
        <v>8483.56</v>
      </c>
      <c r="H1010" s="13">
        <v>8499.76</v>
      </c>
      <c r="I1010" s="13">
        <v>8625.48</v>
      </c>
      <c r="J1010" s="13">
        <v>8223.98</v>
      </c>
      <c r="K1010" s="13">
        <v>8455.16</v>
      </c>
      <c r="L1010" s="13">
        <v>8449.27</v>
      </c>
      <c r="M1010" s="13">
        <v>8071.41</v>
      </c>
      <c r="N1010" s="94">
        <f>IF((M1011=""),"",MAX(E1012:M1012))</f>
        <v>309.36000000000058</v>
      </c>
      <c r="O1010" s="94">
        <f>IF(M1011="","",MIN(E1012:M1012))</f>
        <v>259.20000000000073</v>
      </c>
      <c r="P1010" s="94">
        <f>IF((M1012=""),"",AVERAGE(E1012:M1012))</f>
        <v>284.57999999999993</v>
      </c>
      <c r="Q1010" s="94">
        <f>IF((M1011=""),"",STDEV(E1012:M1012))</f>
        <v>18.362238425637745</v>
      </c>
      <c r="R1010" s="94">
        <f>IF((M1011=""),"",(N1010-O1010)/(N1010+O1010)*100)</f>
        <v>8.8222878851835755</v>
      </c>
      <c r="S1010" s="96" t="str">
        <f>IF(M1011="","",IF(R1010&lt;15,IF(P1010&gt;222,IF(P1010&lt;340,"Pass","Fail"),"Fail"),"Fail"))</f>
        <v>Pass</v>
      </c>
      <c r="T1010" s="237">
        <v>121</v>
      </c>
      <c r="U1010" s="237"/>
      <c r="V1010" s="301" t="s">
        <v>132</v>
      </c>
      <c r="W1010" s="143">
        <v>222</v>
      </c>
      <c r="X1010" s="136">
        <v>340</v>
      </c>
      <c r="Y1010" s="136">
        <v>155</v>
      </c>
      <c r="Z1010" s="136">
        <v>315</v>
      </c>
      <c r="AA1010" s="148">
        <v>15</v>
      </c>
      <c r="AB1010" s="154">
        <v>15</v>
      </c>
    </row>
    <row r="1011" spans="1:28" ht="15.75" customHeight="1">
      <c r="A1011"/>
      <c r="B1011" s="93"/>
      <c r="C1011" s="162"/>
      <c r="D1011" s="90" t="s">
        <v>100</v>
      </c>
      <c r="E1011" s="13">
        <v>8448.67</v>
      </c>
      <c r="F1011" s="13">
        <v>8337.08</v>
      </c>
      <c r="G1011" s="13">
        <v>8353.9599999999991</v>
      </c>
      <c r="H1011" s="13">
        <v>8366.3799999999992</v>
      </c>
      <c r="I1011" s="13">
        <v>8470.7999999999993</v>
      </c>
      <c r="J1011" s="13">
        <v>8074.54</v>
      </c>
      <c r="K1011" s="13">
        <v>8320.32</v>
      </c>
      <c r="L1011" s="13">
        <v>8312.7900000000009</v>
      </c>
      <c r="M1011" s="13">
        <v>7923.26</v>
      </c>
      <c r="N1011" s="99"/>
      <c r="O1011" s="99"/>
      <c r="P1011" s="99"/>
      <c r="Q1011" s="99"/>
      <c r="R1011" s="100"/>
      <c r="S1011" s="101"/>
      <c r="T1011" s="241"/>
      <c r="U1011" s="234"/>
      <c r="V1011" s="238"/>
      <c r="W1011" s="138"/>
      <c r="X1011" s="135"/>
      <c r="Y1011" s="135"/>
      <c r="Z1011" s="135"/>
      <c r="AA1011" s="135"/>
      <c r="AB1011" s="139"/>
    </row>
    <row r="1012" spans="1:28" s="180" customFormat="1" ht="26.25" customHeight="1" thickBot="1">
      <c r="A1012"/>
      <c r="B1012" s="105"/>
      <c r="C1012" s="163"/>
      <c r="D1012" s="106" t="s">
        <v>120</v>
      </c>
      <c r="E1012" s="107">
        <f t="shared" ref="E1012:M1012" si="330">IF(((E1010="")*AND(E1011="")),"",(E1010-E1011)*2)</f>
        <v>305.07999999999811</v>
      </c>
      <c r="F1012" s="107">
        <f t="shared" si="330"/>
        <v>283</v>
      </c>
      <c r="G1012" s="107">
        <f t="shared" si="330"/>
        <v>259.20000000000073</v>
      </c>
      <c r="H1012" s="107">
        <f t="shared" si="330"/>
        <v>266.76000000000204</v>
      </c>
      <c r="I1012" s="107">
        <f t="shared" si="330"/>
        <v>309.36000000000058</v>
      </c>
      <c r="J1012" s="107">
        <f t="shared" si="330"/>
        <v>298.8799999999992</v>
      </c>
      <c r="K1012" s="107">
        <f t="shared" si="330"/>
        <v>269.68000000000029</v>
      </c>
      <c r="L1012" s="107">
        <f t="shared" si="330"/>
        <v>272.95999999999913</v>
      </c>
      <c r="M1012" s="107">
        <f t="shared" si="330"/>
        <v>296.29999999999927</v>
      </c>
      <c r="N1012" s="108"/>
      <c r="O1012" s="108"/>
      <c r="P1012" s="108"/>
      <c r="Q1012" s="108"/>
      <c r="R1012" s="109"/>
      <c r="S1012" s="110"/>
      <c r="T1012" s="284"/>
      <c r="U1012" s="283"/>
      <c r="V1012" s="286"/>
      <c r="W1012" s="155"/>
      <c r="X1012" s="156"/>
      <c r="Y1012" s="156"/>
      <c r="Z1012" s="156"/>
      <c r="AA1012" s="156"/>
      <c r="AB1012" s="157"/>
    </row>
    <row r="1013" spans="1:28" ht="12.75" customHeight="1">
      <c r="A1013" s="146">
        <v>43231</v>
      </c>
      <c r="B1013" s="121" t="s">
        <v>18</v>
      </c>
      <c r="C1013" s="161" t="s">
        <v>119</v>
      </c>
      <c r="D1013" s="91" t="s">
        <v>99</v>
      </c>
      <c r="E1013" s="13">
        <v>2846.46</v>
      </c>
      <c r="F1013" s="13">
        <v>2792.42</v>
      </c>
      <c r="G1013" s="13">
        <v>2782.75</v>
      </c>
      <c r="H1013" s="13">
        <v>2818.08</v>
      </c>
      <c r="I1013" s="13">
        <v>2907.57</v>
      </c>
      <c r="J1013" s="13">
        <v>2888.42</v>
      </c>
      <c r="K1013" s="13">
        <v>2809.9</v>
      </c>
      <c r="L1013" s="13">
        <v>2796.5</v>
      </c>
      <c r="M1013" s="13">
        <v>2856.89</v>
      </c>
      <c r="N1013" s="99">
        <f>IF((M1014=""),"",MAX(E1015:M1015))</f>
        <v>778.11999999999989</v>
      </c>
      <c r="O1013" s="99">
        <f>IF(M1014="","",MIN(E1015:M1015))</f>
        <v>681.52000000000044</v>
      </c>
      <c r="P1013" s="99">
        <f>IF((M1015=""),"",AVERAGE(E1015:M1015))</f>
        <v>732.55777777777791</v>
      </c>
      <c r="Q1013" s="99">
        <f>IF((M1014=""),"",STDEV(E1015:M1015))</f>
        <v>37.559428169827754</v>
      </c>
      <c r="R1013" s="100">
        <f>IF((M1014=""),"",(N1013-O1013)/(N1013+O1013)*100)</f>
        <v>6.6180702090926138</v>
      </c>
      <c r="S1013" s="101" t="str">
        <f>IF(M1014="","",IF(R1013&lt;10,IF(P1013&gt;645,IF(P1013&lt;790,"Pass","Fail"),"Fail"),"Fail"))</f>
        <v>Pass</v>
      </c>
      <c r="T1013" s="241">
        <v>1428</v>
      </c>
      <c r="U1013" s="234"/>
      <c r="V1013" s="238"/>
      <c r="W1013" s="147">
        <v>645</v>
      </c>
      <c r="X1013" s="88">
        <v>790</v>
      </c>
      <c r="Y1013" s="88">
        <v>670</v>
      </c>
      <c r="Z1013" s="88">
        <v>830</v>
      </c>
      <c r="AA1013" s="88">
        <v>8.6999999999999993</v>
      </c>
      <c r="AB1013" s="148">
        <v>10</v>
      </c>
    </row>
    <row r="1014" spans="1:28" ht="15.75" customHeight="1">
      <c r="A1014"/>
      <c r="B1014" s="93"/>
      <c r="C1014" s="162"/>
      <c r="D1014" s="90" t="s">
        <v>100</v>
      </c>
      <c r="E1014" s="13">
        <v>2457.4</v>
      </c>
      <c r="F1014" s="13">
        <v>2437.75</v>
      </c>
      <c r="G1014" s="13">
        <v>2441.9899999999998</v>
      </c>
      <c r="H1014" s="13">
        <v>2465.56</v>
      </c>
      <c r="I1014" s="13">
        <v>2526.6999999999998</v>
      </c>
      <c r="J1014" s="13">
        <v>2500.4</v>
      </c>
      <c r="K1014" s="13">
        <v>2456.71</v>
      </c>
      <c r="L1014" s="13">
        <v>2442.9299999999998</v>
      </c>
      <c r="M1014" s="13">
        <v>2473.04</v>
      </c>
      <c r="N1014" s="99"/>
      <c r="O1014" s="99"/>
      <c r="P1014" s="99"/>
      <c r="Q1014" s="99"/>
      <c r="R1014" s="100"/>
      <c r="S1014" s="101"/>
      <c r="T1014" s="241"/>
      <c r="U1014" s="234"/>
      <c r="V1014" s="238"/>
      <c r="W1014" s="138"/>
      <c r="X1014" s="135"/>
      <c r="Y1014" s="135"/>
      <c r="Z1014" s="135"/>
      <c r="AA1014" s="135"/>
      <c r="AB1014" s="139"/>
    </row>
    <row r="1015" spans="1:28" ht="25.5" customHeight="1">
      <c r="A1015"/>
      <c r="B1015" s="93"/>
      <c r="C1015" s="162"/>
      <c r="D1015" s="90" t="s">
        <v>120</v>
      </c>
      <c r="E1015" s="29">
        <f t="shared" ref="E1015:M1015" si="331">IF(((E1013="")*AND(E1014="")),"",(E1013-E1014)*2)</f>
        <v>778.11999999999989</v>
      </c>
      <c r="F1015" s="29">
        <f t="shared" si="331"/>
        <v>709.34000000000015</v>
      </c>
      <c r="G1015" s="29">
        <f t="shared" si="331"/>
        <v>681.52000000000044</v>
      </c>
      <c r="H1015" s="29">
        <f t="shared" si="331"/>
        <v>705.04</v>
      </c>
      <c r="I1015" s="29">
        <f t="shared" si="331"/>
        <v>761.74000000000069</v>
      </c>
      <c r="J1015" s="29">
        <f t="shared" si="331"/>
        <v>776.04</v>
      </c>
      <c r="K1015" s="29">
        <f t="shared" si="331"/>
        <v>706.38000000000011</v>
      </c>
      <c r="L1015" s="29">
        <f t="shared" si="331"/>
        <v>707.14000000000033</v>
      </c>
      <c r="M1015" s="29">
        <f t="shared" si="331"/>
        <v>767.69999999999982</v>
      </c>
      <c r="N1015" s="102"/>
      <c r="O1015" s="102"/>
      <c r="P1015" s="102"/>
      <c r="Q1015" s="102"/>
      <c r="R1015" s="103"/>
      <c r="S1015" s="104"/>
      <c r="T1015" s="282"/>
      <c r="U1015" s="281"/>
      <c r="V1015" s="285"/>
      <c r="W1015" s="140"/>
      <c r="X1015" s="141"/>
      <c r="Y1015" s="141"/>
      <c r="Z1015" s="141"/>
      <c r="AA1015" s="141"/>
      <c r="AB1015" s="142"/>
    </row>
    <row r="1016" spans="1:28">
      <c r="A1016" s="92">
        <v>43231</v>
      </c>
      <c r="B1016" s="93" t="s">
        <v>18</v>
      </c>
      <c r="C1016" s="162" t="s">
        <v>121</v>
      </c>
      <c r="D1016" s="90" t="s">
        <v>99</v>
      </c>
      <c r="E1016" s="13">
        <v>2856.48</v>
      </c>
      <c r="F1016" s="13">
        <v>2792.14</v>
      </c>
      <c r="G1016" s="13">
        <v>2781.72</v>
      </c>
      <c r="H1016" s="13">
        <v>2819.2</v>
      </c>
      <c r="I1016" s="13">
        <v>2910.64</v>
      </c>
      <c r="J1016" s="13">
        <v>2870.6</v>
      </c>
      <c r="K1016" s="13">
        <v>2802.91</v>
      </c>
      <c r="L1016" s="13">
        <v>2798.35</v>
      </c>
      <c r="M1016" s="13">
        <v>2862.3</v>
      </c>
      <c r="N1016" s="94">
        <f>IF((M1017=""),"",MAX(E1018:M1018))</f>
        <v>995.26000000000022</v>
      </c>
      <c r="O1016" s="94">
        <f>IF(M1017="","",MIN(E1018:M1018))</f>
        <v>801.83999999999924</v>
      </c>
      <c r="P1016" s="94">
        <f>IF((M1018=""),"",AVERAGE(E1018:M1018))</f>
        <v>897.03777777777736</v>
      </c>
      <c r="Q1016" s="94">
        <f>IF((M1017=""),"",STDEV(E1018:M1018))</f>
        <v>75.699981138996137</v>
      </c>
      <c r="R1016" s="94">
        <f>IF((M1017=""),"",(N1016-O1016)/(N1016+O1016)*100)</f>
        <v>10.762895776528909</v>
      </c>
      <c r="S1016" s="96" t="str">
        <f>IF(M1017="","",IF(R1016&lt;15,IF(P1016&gt;850,IF(P1016&lt;970,"Pass","Fail"),"Fail"),"Fail"))</f>
        <v>Pass</v>
      </c>
      <c r="T1016" s="237">
        <v>1428</v>
      </c>
      <c r="U1016" s="254"/>
      <c r="V1016" s="295"/>
      <c r="W1016" s="153">
        <v>850</v>
      </c>
      <c r="X1016" s="153">
        <v>970</v>
      </c>
      <c r="Y1016" s="153">
        <v>710</v>
      </c>
      <c r="Z1016" s="153">
        <v>910</v>
      </c>
      <c r="AA1016" s="153">
        <v>14.5</v>
      </c>
      <c r="AB1016" s="154">
        <v>17</v>
      </c>
    </row>
    <row r="1017" spans="1:28" ht="15.75" customHeight="1">
      <c r="A1017"/>
      <c r="B1017" s="93"/>
      <c r="C1017" s="162"/>
      <c r="D1017" s="90" t="s">
        <v>100</v>
      </c>
      <c r="E1017" s="13">
        <v>2364.3000000000002</v>
      </c>
      <c r="F1017" s="13">
        <v>2367.71</v>
      </c>
      <c r="G1017" s="13">
        <v>2380.8000000000002</v>
      </c>
      <c r="H1017" s="13">
        <v>2396.3200000000002</v>
      </c>
      <c r="I1017" s="13">
        <v>2414.36</v>
      </c>
      <c r="J1017" s="13">
        <v>2414.36</v>
      </c>
      <c r="K1017" s="13">
        <v>2378.87</v>
      </c>
      <c r="L1017" s="13">
        <v>2376.2800000000002</v>
      </c>
      <c r="M1017" s="13">
        <v>2364.67</v>
      </c>
      <c r="N1017" s="99"/>
      <c r="O1017" s="99"/>
      <c r="P1017" s="99"/>
      <c r="Q1017" s="99"/>
      <c r="R1017" s="100"/>
      <c r="S1017" s="101"/>
      <c r="T1017" s="241"/>
      <c r="U1017" s="234"/>
      <c r="V1017" s="238"/>
      <c r="W1017" s="138"/>
      <c r="X1017" s="135"/>
      <c r="Y1017" s="135"/>
      <c r="Z1017" s="135"/>
      <c r="AA1017" s="135"/>
      <c r="AB1017" s="139"/>
    </row>
    <row r="1018" spans="1:28" s="179" customFormat="1" ht="25.5" customHeight="1">
      <c r="A1018"/>
      <c r="B1018" s="93"/>
      <c r="C1018" s="162"/>
      <c r="D1018" s="30" t="s">
        <v>120</v>
      </c>
      <c r="E1018" s="29">
        <f t="shared" ref="E1018:M1018" si="332">IF(((E1016="")*AND(E1017="")),"",(E1016-E1017)*2)</f>
        <v>984.35999999999967</v>
      </c>
      <c r="F1018" s="29">
        <f t="shared" si="332"/>
        <v>848.85999999999967</v>
      </c>
      <c r="G1018" s="29">
        <f t="shared" si="332"/>
        <v>801.83999999999924</v>
      </c>
      <c r="H1018" s="29">
        <f t="shared" si="332"/>
        <v>845.75999999999931</v>
      </c>
      <c r="I1018" s="29">
        <f t="shared" si="332"/>
        <v>992.55999999999949</v>
      </c>
      <c r="J1018" s="29">
        <f t="shared" si="332"/>
        <v>912.47999999999956</v>
      </c>
      <c r="K1018" s="29">
        <f t="shared" si="332"/>
        <v>848.07999999999993</v>
      </c>
      <c r="L1018" s="29">
        <f t="shared" si="332"/>
        <v>844.13999999999942</v>
      </c>
      <c r="M1018" s="29">
        <f t="shared" si="332"/>
        <v>995.26000000000022</v>
      </c>
      <c r="N1018" s="102"/>
      <c r="O1018" s="102"/>
      <c r="P1018" s="102"/>
      <c r="Q1018" s="102"/>
      <c r="R1018" s="103"/>
      <c r="S1018" s="104"/>
      <c r="T1018" s="282"/>
      <c r="U1018" s="281"/>
      <c r="V1018" s="285"/>
      <c r="W1018" s="140"/>
      <c r="X1018" s="141"/>
      <c r="Y1018" s="141"/>
      <c r="Z1018" s="141"/>
      <c r="AA1018" s="141"/>
      <c r="AB1018" s="142"/>
    </row>
    <row r="1019" spans="1:28" ht="12.75" customHeight="1">
      <c r="A1019" s="130">
        <v>43231</v>
      </c>
      <c r="B1019" s="121" t="s">
        <v>18</v>
      </c>
      <c r="C1019" s="161" t="s">
        <v>122</v>
      </c>
      <c r="D1019" s="91" t="s">
        <v>99</v>
      </c>
      <c r="E1019" s="13">
        <v>10987.86</v>
      </c>
      <c r="F1019" s="13">
        <v>10707.33</v>
      </c>
      <c r="G1019" s="13">
        <v>10632.4</v>
      </c>
      <c r="H1019" s="13">
        <v>10725.86</v>
      </c>
      <c r="I1019" s="13">
        <v>11010.74</v>
      </c>
      <c r="J1019" s="13">
        <v>10629.86</v>
      </c>
      <c r="K1019" s="13">
        <v>10675.73</v>
      </c>
      <c r="L1019" s="13">
        <v>10685.81</v>
      </c>
      <c r="M1019" s="13">
        <v>10445.86</v>
      </c>
      <c r="N1019" s="99">
        <f>IF((M1020=""),"",MAX(E1021:M1021))</f>
        <v>552.76000000000204</v>
      </c>
      <c r="O1019" s="99">
        <f>IF(M1020="","",MIN(E1021:M1021))</f>
        <v>508.15999999999985</v>
      </c>
      <c r="P1019" s="99">
        <f>IF((M1021=""),"",AVERAGE(E1021:M1021))</f>
        <v>532.77777777777783</v>
      </c>
      <c r="Q1019" s="99">
        <f>IF((M1020=""),"",STDEV(E1021:M1021))</f>
        <v>16.896705135750857</v>
      </c>
      <c r="R1019" s="99">
        <f>IF((M1020=""),"",(N1019-O1019)/(N1019+O1019)*100)</f>
        <v>4.2038985031861129</v>
      </c>
      <c r="S1019" s="101" t="str">
        <f>IF(M1020="","",IF(R1019&lt;6.3,IF(P1019&gt;490,IF(P1019&lt;590,"Pass","Fail"),"Fail"),"Fail"))</f>
        <v>Pass</v>
      </c>
      <c r="T1019" s="241">
        <v>1428</v>
      </c>
      <c r="U1019" s="263"/>
      <c r="V1019" s="272"/>
      <c r="W1019" s="138">
        <v>490</v>
      </c>
      <c r="X1019" s="135">
        <v>590</v>
      </c>
      <c r="Y1019" s="135">
        <v>430</v>
      </c>
      <c r="Z1019" s="135">
        <v>590</v>
      </c>
      <c r="AA1019" s="137">
        <v>6.3</v>
      </c>
      <c r="AB1019" s="148">
        <v>6.3</v>
      </c>
    </row>
    <row r="1020" spans="1:28" ht="15.75" customHeight="1">
      <c r="A1020"/>
      <c r="B1020" s="93"/>
      <c r="C1020" s="162"/>
      <c r="D1020" s="90" t="s">
        <v>100</v>
      </c>
      <c r="E1020" s="13">
        <v>10711.48</v>
      </c>
      <c r="F1020" s="13">
        <v>10436.299999999999</v>
      </c>
      <c r="G1020" s="13">
        <v>10376.86</v>
      </c>
      <c r="H1020" s="13">
        <v>10454.9</v>
      </c>
      <c r="I1020" s="13">
        <v>10739.43</v>
      </c>
      <c r="J1020" s="13">
        <v>10358.23</v>
      </c>
      <c r="K1020" s="13">
        <v>10419.1</v>
      </c>
      <c r="L1020" s="13">
        <v>10415.870000000001</v>
      </c>
      <c r="M1020" s="13">
        <v>10191.780000000001</v>
      </c>
      <c r="N1020" s="99"/>
      <c r="O1020" s="99"/>
      <c r="P1020" s="99"/>
      <c r="Q1020" s="99"/>
      <c r="R1020" s="100"/>
      <c r="S1020" s="101"/>
      <c r="T1020" s="241"/>
      <c r="U1020" s="234"/>
      <c r="V1020" s="238"/>
      <c r="W1020" s="138"/>
      <c r="X1020" s="135"/>
      <c r="Y1020" s="135"/>
      <c r="Z1020" s="135"/>
      <c r="AA1020" s="135"/>
      <c r="AB1020" s="139"/>
    </row>
    <row r="1021" spans="1:28" ht="25.5" customHeight="1">
      <c r="A1021"/>
      <c r="B1021" s="93"/>
      <c r="C1021" s="162"/>
      <c r="D1021" s="90" t="s">
        <v>120</v>
      </c>
      <c r="E1021" s="29">
        <f t="shared" ref="E1021:M1021" si="333">IF(((E1019="")*AND(E1020="")),"",(E1019-E1020)*2)</f>
        <v>552.76000000000204</v>
      </c>
      <c r="F1021" s="29">
        <f t="shared" si="333"/>
        <v>542.06000000000131</v>
      </c>
      <c r="G1021" s="29">
        <f t="shared" si="333"/>
        <v>511.07999999999811</v>
      </c>
      <c r="H1021" s="29">
        <f t="shared" si="333"/>
        <v>541.92000000000189</v>
      </c>
      <c r="I1021" s="29">
        <f t="shared" si="333"/>
        <v>542.61999999999898</v>
      </c>
      <c r="J1021" s="29">
        <f t="shared" si="333"/>
        <v>543.26000000000204</v>
      </c>
      <c r="K1021" s="29">
        <f t="shared" si="333"/>
        <v>513.2599999999984</v>
      </c>
      <c r="L1021" s="29">
        <f t="shared" si="333"/>
        <v>539.87999999999738</v>
      </c>
      <c r="M1021" s="29">
        <f t="shared" si="333"/>
        <v>508.15999999999985</v>
      </c>
      <c r="N1021" s="102"/>
      <c r="O1021" s="102"/>
      <c r="P1021" s="102"/>
      <c r="Q1021" s="102"/>
      <c r="R1021" s="103"/>
      <c r="S1021" s="104"/>
      <c r="T1021" s="282"/>
      <c r="U1021" s="281"/>
      <c r="V1021" s="285"/>
      <c r="W1021" s="140"/>
      <c r="X1021" s="141"/>
      <c r="Y1021" s="141"/>
      <c r="Z1021" s="141"/>
      <c r="AA1021" s="141"/>
      <c r="AB1021" s="142"/>
    </row>
    <row r="1022" spans="1:28" ht="12.75" customHeight="1">
      <c r="A1022" s="92">
        <v>43231</v>
      </c>
      <c r="B1022" s="93" t="s">
        <v>18</v>
      </c>
      <c r="C1022" s="162" t="s">
        <v>123</v>
      </c>
      <c r="D1022" s="90" t="s">
        <v>99</v>
      </c>
      <c r="E1022" s="13">
        <v>8460.15</v>
      </c>
      <c r="F1022" s="13">
        <v>8349.8799999999992</v>
      </c>
      <c r="G1022" s="13">
        <v>8361.2800000000007</v>
      </c>
      <c r="H1022" s="13">
        <v>8370.1</v>
      </c>
      <c r="I1022" s="13">
        <v>8479.74</v>
      </c>
      <c r="J1022" s="13">
        <v>8081.86</v>
      </c>
      <c r="K1022" s="13">
        <v>8330.08</v>
      </c>
      <c r="L1022" s="13">
        <v>8322.4599999999991</v>
      </c>
      <c r="M1022" s="13">
        <v>7932.73</v>
      </c>
      <c r="N1022" s="94">
        <f>IF((M1023=""),"",MAX(E1024:M1024))</f>
        <v>324.20000000000073</v>
      </c>
      <c r="O1022" s="94">
        <f>IF(M1023="","",MIN(E1024:M1024))</f>
        <v>273</v>
      </c>
      <c r="P1022" s="94">
        <f>IF((M1024=""),"",AVERAGE(E1024:M1024))</f>
        <v>291.29111111111081</v>
      </c>
      <c r="Q1022" s="94">
        <f>IF((M1023=""),"",STDEV(E1024:M1024))</f>
        <v>16.978109762605765</v>
      </c>
      <c r="R1022" s="94">
        <f>IF((M1023=""),"",(N1022-O1022)/(N1022+O1022)*100)</f>
        <v>8.5733422638983026</v>
      </c>
      <c r="S1022" s="96" t="str">
        <f>IF(M1023="","",IF(R1022&lt;15,IF(P1022&gt;155,IF(P1022&lt;315,"Pass","Fail"),"Fail"),"Fail"))</f>
        <v>Pass</v>
      </c>
      <c r="T1022" s="237">
        <v>1428</v>
      </c>
      <c r="U1022" s="237"/>
      <c r="V1022" s="423" t="s">
        <v>319</v>
      </c>
      <c r="W1022" s="143">
        <v>222</v>
      </c>
      <c r="X1022" s="136">
        <v>340</v>
      </c>
      <c r="Y1022" s="136">
        <v>155</v>
      </c>
      <c r="Z1022" s="136">
        <v>315</v>
      </c>
      <c r="AA1022" s="148">
        <v>15</v>
      </c>
      <c r="AB1022" s="154">
        <v>15</v>
      </c>
    </row>
    <row r="1023" spans="1:28" ht="15.75" customHeight="1">
      <c r="A1023"/>
      <c r="B1023" s="93"/>
      <c r="C1023" s="162"/>
      <c r="D1023" s="90" t="s">
        <v>100</v>
      </c>
      <c r="E1023" s="13">
        <v>8298.0499999999993</v>
      </c>
      <c r="F1023" s="13">
        <v>8206.2199999999993</v>
      </c>
      <c r="G1023" s="13">
        <v>8224.7800000000007</v>
      </c>
      <c r="H1023" s="13">
        <v>8228.58</v>
      </c>
      <c r="I1023" s="13">
        <v>8325.9500000000007</v>
      </c>
      <c r="J1023" s="13">
        <v>7929.44</v>
      </c>
      <c r="K1023" s="13">
        <v>8190.99</v>
      </c>
      <c r="L1023" s="13">
        <v>8181.95</v>
      </c>
      <c r="M1023" s="13">
        <v>7791.51</v>
      </c>
      <c r="N1023" s="99"/>
      <c r="O1023" s="99"/>
      <c r="P1023" s="99"/>
      <c r="Q1023" s="99"/>
      <c r="R1023" s="100"/>
      <c r="S1023" s="101"/>
      <c r="T1023" s="241"/>
      <c r="U1023" s="234"/>
      <c r="V1023" s="238"/>
      <c r="W1023" s="138"/>
      <c r="X1023" s="135"/>
      <c r="Y1023" s="135"/>
      <c r="Z1023" s="135"/>
      <c r="AA1023" s="135"/>
      <c r="AB1023" s="139"/>
    </row>
    <row r="1024" spans="1:28" s="180" customFormat="1" ht="26.25" customHeight="1" thickBot="1">
      <c r="A1024"/>
      <c r="B1024" s="105"/>
      <c r="C1024" s="163"/>
      <c r="D1024" s="106" t="s">
        <v>120</v>
      </c>
      <c r="E1024" s="107">
        <f t="shared" ref="E1024:M1024" si="334">IF(((E1022="")*AND(E1023="")),"",(E1022-E1023)*2)</f>
        <v>324.20000000000073</v>
      </c>
      <c r="F1024" s="107">
        <f t="shared" si="334"/>
        <v>287.31999999999971</v>
      </c>
      <c r="G1024" s="107">
        <f t="shared" si="334"/>
        <v>273</v>
      </c>
      <c r="H1024" s="107">
        <f t="shared" si="334"/>
        <v>283.04000000000087</v>
      </c>
      <c r="I1024" s="107">
        <f t="shared" si="334"/>
        <v>307.57999999999811</v>
      </c>
      <c r="J1024" s="107">
        <f t="shared" si="334"/>
        <v>304.84000000000015</v>
      </c>
      <c r="K1024" s="107">
        <f t="shared" si="334"/>
        <v>278.18000000000029</v>
      </c>
      <c r="L1024" s="107">
        <f t="shared" si="334"/>
        <v>281.01999999999862</v>
      </c>
      <c r="M1024" s="107">
        <f t="shared" si="334"/>
        <v>282.43999999999869</v>
      </c>
      <c r="N1024" s="108"/>
      <c r="O1024" s="108"/>
      <c r="P1024" s="108"/>
      <c r="Q1024" s="108"/>
      <c r="R1024" s="109"/>
      <c r="S1024" s="110"/>
      <c r="T1024" s="284"/>
      <c r="U1024" s="283"/>
      <c r="V1024" s="286"/>
      <c r="W1024" s="155"/>
      <c r="X1024" s="156"/>
      <c r="Y1024" s="156"/>
      <c r="Z1024" s="156"/>
      <c r="AA1024" s="156"/>
      <c r="AB1024" s="157"/>
    </row>
    <row r="1025" spans="1:28" ht="12.75" customHeight="1">
      <c r="A1025" s="146">
        <v>43241</v>
      </c>
      <c r="B1025" s="121" t="s">
        <v>18</v>
      </c>
      <c r="C1025" s="161" t="s">
        <v>119</v>
      </c>
      <c r="D1025" s="91" t="s">
        <v>99</v>
      </c>
      <c r="E1025" s="13">
        <v>2859.23</v>
      </c>
      <c r="F1025" s="13">
        <v>2786.46</v>
      </c>
      <c r="G1025" s="13">
        <v>2748.17</v>
      </c>
      <c r="H1025" s="13">
        <v>2731.71</v>
      </c>
      <c r="I1025" s="13">
        <v>2736.76</v>
      </c>
      <c r="J1025" s="13">
        <v>2761.21</v>
      </c>
      <c r="K1025" s="13">
        <v>2799.59</v>
      </c>
      <c r="L1025" s="13">
        <v>2809.01</v>
      </c>
      <c r="M1025" s="13">
        <v>2764.22</v>
      </c>
      <c r="N1025" s="99">
        <f>IF((M1026=""),"",MAX(E1027:M1027))</f>
        <v>745.20000000000073</v>
      </c>
      <c r="O1025" s="99">
        <f>IF(M1026="","",MIN(E1027:M1027))</f>
        <v>645.5600000000004</v>
      </c>
      <c r="P1025" s="99">
        <f>IF((M1027=""),"",AVERAGE(E1027:M1027))</f>
        <v>695.45333333333338</v>
      </c>
      <c r="Q1025" s="99">
        <f>IF((M1026=""),"",STDEV(E1027:M1027))</f>
        <v>37.55694476391713</v>
      </c>
      <c r="R1025" s="100">
        <f>IF((M1026=""),"",(N1025-O1025)/(N1025+O1025)*100)</f>
        <v>7.1644280824872908</v>
      </c>
      <c r="S1025" s="101" t="str">
        <f>IF(M1026="","",IF(R1025&lt;10,IF(P1025&gt;645,IF(P1025&lt;790,"Pass","Fail"),"Fail"),"Fail"))</f>
        <v>Pass</v>
      </c>
      <c r="T1025" s="241">
        <v>102</v>
      </c>
      <c r="U1025" s="234"/>
      <c r="V1025" s="238"/>
      <c r="W1025" s="147">
        <v>645</v>
      </c>
      <c r="X1025" s="88">
        <v>790</v>
      </c>
      <c r="Y1025" s="88">
        <v>670</v>
      </c>
      <c r="Z1025" s="88">
        <v>830</v>
      </c>
      <c r="AA1025" s="88">
        <v>8.6999999999999993</v>
      </c>
      <c r="AB1025" s="148">
        <v>10</v>
      </c>
    </row>
    <row r="1026" spans="1:28" ht="15.75" customHeight="1">
      <c r="A1026"/>
      <c r="B1026" s="93"/>
      <c r="C1026" s="162"/>
      <c r="D1026" s="90" t="s">
        <v>100</v>
      </c>
      <c r="E1026" s="13">
        <v>2492.5500000000002</v>
      </c>
      <c r="F1026" s="13">
        <v>2444.06</v>
      </c>
      <c r="G1026" s="13">
        <v>2420.65</v>
      </c>
      <c r="H1026" s="13">
        <v>2408.9299999999998</v>
      </c>
      <c r="I1026" s="13">
        <v>2408.0500000000002</v>
      </c>
      <c r="J1026" s="13">
        <v>2411.19</v>
      </c>
      <c r="K1026" s="13">
        <v>2431.69</v>
      </c>
      <c r="L1026" s="13">
        <v>2436.41</v>
      </c>
      <c r="M1026" s="13">
        <v>2413.29</v>
      </c>
      <c r="N1026" s="99"/>
      <c r="O1026" s="99"/>
      <c r="P1026" s="99"/>
      <c r="Q1026" s="99"/>
      <c r="R1026" s="100"/>
      <c r="S1026" s="101"/>
      <c r="T1026" s="241"/>
      <c r="U1026" s="234"/>
      <c r="V1026" s="238"/>
      <c r="W1026" s="138"/>
      <c r="X1026" s="135"/>
      <c r="Y1026" s="135"/>
      <c r="Z1026" s="135"/>
      <c r="AA1026" s="135"/>
      <c r="AB1026" s="139"/>
    </row>
    <row r="1027" spans="1:28" ht="25.5" customHeight="1">
      <c r="A1027"/>
      <c r="B1027" s="93"/>
      <c r="C1027" s="162"/>
      <c r="D1027" s="90" t="s">
        <v>120</v>
      </c>
      <c r="E1027" s="29">
        <f t="shared" ref="E1027:M1027" si="335">IF(((E1025="")*AND(E1026="")),"",(E1025-E1026)*2)</f>
        <v>733.35999999999967</v>
      </c>
      <c r="F1027" s="29">
        <f t="shared" si="335"/>
        <v>684.80000000000018</v>
      </c>
      <c r="G1027" s="29">
        <f t="shared" si="335"/>
        <v>655.04</v>
      </c>
      <c r="H1027" s="29">
        <f t="shared" si="335"/>
        <v>645.5600000000004</v>
      </c>
      <c r="I1027" s="29">
        <f t="shared" si="335"/>
        <v>657.42000000000007</v>
      </c>
      <c r="J1027" s="29">
        <f t="shared" si="335"/>
        <v>700.04</v>
      </c>
      <c r="K1027" s="29">
        <f t="shared" si="335"/>
        <v>735.80000000000018</v>
      </c>
      <c r="L1027" s="29">
        <f t="shared" si="335"/>
        <v>745.20000000000073</v>
      </c>
      <c r="M1027" s="29">
        <f t="shared" si="335"/>
        <v>701.85999999999967</v>
      </c>
      <c r="N1027" s="102"/>
      <c r="O1027" s="102"/>
      <c r="P1027" s="102"/>
      <c r="Q1027" s="102"/>
      <c r="R1027" s="103"/>
      <c r="S1027" s="104"/>
      <c r="T1027" s="282"/>
      <c r="U1027" s="281"/>
      <c r="V1027" s="285"/>
      <c r="W1027" s="140"/>
      <c r="X1027" s="141"/>
      <c r="Y1027" s="141"/>
      <c r="Z1027" s="141"/>
      <c r="AA1027" s="141"/>
      <c r="AB1027" s="142"/>
    </row>
    <row r="1028" spans="1:28">
      <c r="A1028" s="92">
        <v>43241</v>
      </c>
      <c r="B1028" s="93" t="s">
        <v>18</v>
      </c>
      <c r="C1028" s="162" t="s">
        <v>121</v>
      </c>
      <c r="D1028" s="90" t="s">
        <v>99</v>
      </c>
      <c r="E1028" s="13">
        <v>2857.3</v>
      </c>
      <c r="F1028" s="13">
        <v>2788.75</v>
      </c>
      <c r="G1028" s="13">
        <v>2750.96</v>
      </c>
      <c r="H1028" s="13">
        <v>2730.07</v>
      </c>
      <c r="I1028" s="13">
        <v>2736.44</v>
      </c>
      <c r="J1028" s="13">
        <v>2758.58</v>
      </c>
      <c r="K1028" s="13">
        <v>2800.51</v>
      </c>
      <c r="L1028" s="13">
        <v>2806.85</v>
      </c>
      <c r="M1028" s="13">
        <v>2759.45</v>
      </c>
      <c r="N1028" s="94">
        <f>IF((M1029=""),"",MAX(E1030:M1030))</f>
        <v>1021</v>
      </c>
      <c r="O1028" s="94">
        <f>IF(M1029="","",MIN(E1030:M1030))</f>
        <v>812.30000000000018</v>
      </c>
      <c r="P1028" s="94">
        <f>IF((M1030=""),"",AVERAGE(E1030:M1030))</f>
        <v>909.30666666666684</v>
      </c>
      <c r="Q1028" s="94">
        <f>IF((M1029=""),"",STDEV(E1030:M1030))</f>
        <v>76.994052367699013</v>
      </c>
      <c r="R1028" s="94">
        <f>IF((M1029=""),"",(N1028-O1028)/(N1028+O1028)*100)</f>
        <v>11.38384334260622</v>
      </c>
      <c r="S1028" s="96" t="str">
        <f>IF(M1029="","",IF(R1028&lt;15,IF(P1028&gt;850,IF(P1028&lt;970,"Pass","Fail"),"Fail"),"Fail"))</f>
        <v>Pass</v>
      </c>
      <c r="T1028" s="237">
        <v>102</v>
      </c>
      <c r="U1028" s="254"/>
      <c r="V1028" s="295"/>
      <c r="W1028" s="153">
        <v>850</v>
      </c>
      <c r="X1028" s="153">
        <v>970</v>
      </c>
      <c r="Y1028" s="153">
        <v>710</v>
      </c>
      <c r="Z1028" s="153">
        <v>910</v>
      </c>
      <c r="AA1028" s="153">
        <v>14.5</v>
      </c>
      <c r="AB1028" s="154">
        <v>17</v>
      </c>
    </row>
    <row r="1029" spans="1:28" ht="15.75" customHeight="1">
      <c r="A1029"/>
      <c r="B1029" s="93"/>
      <c r="C1029" s="162"/>
      <c r="D1029" s="90" t="s">
        <v>100</v>
      </c>
      <c r="E1029" s="13">
        <v>2361.98</v>
      </c>
      <c r="F1029" s="13">
        <v>2343.65</v>
      </c>
      <c r="G1029" s="13">
        <v>2328.1999999999998</v>
      </c>
      <c r="H1029" s="13">
        <v>2323.92</v>
      </c>
      <c r="I1029" s="13">
        <v>2316.2199999999998</v>
      </c>
      <c r="J1029" s="13">
        <v>2312.41</v>
      </c>
      <c r="K1029" s="13">
        <v>2290.0100000000002</v>
      </c>
      <c r="L1029" s="13">
        <v>2304.83</v>
      </c>
      <c r="M1029" s="13">
        <v>2315.81</v>
      </c>
      <c r="N1029" s="99"/>
      <c r="O1029" s="99"/>
      <c r="P1029" s="99"/>
      <c r="Q1029" s="99"/>
      <c r="R1029" s="100"/>
      <c r="S1029" s="101"/>
      <c r="T1029" s="241"/>
      <c r="U1029" s="234"/>
      <c r="V1029" s="238"/>
      <c r="W1029" s="138"/>
      <c r="X1029" s="135"/>
      <c r="Y1029" s="135"/>
      <c r="Z1029" s="135"/>
      <c r="AA1029" s="135"/>
      <c r="AB1029" s="139"/>
    </row>
    <row r="1030" spans="1:28" s="179" customFormat="1" ht="25.5" customHeight="1">
      <c r="A1030"/>
      <c r="B1030" s="93"/>
      <c r="C1030" s="162"/>
      <c r="D1030" s="30" t="s">
        <v>120</v>
      </c>
      <c r="E1030" s="29">
        <f t="shared" ref="E1030:M1030" si="336">IF(((E1028="")*AND(E1029="")),"",(E1028-E1029)*2)</f>
        <v>990.64000000000033</v>
      </c>
      <c r="F1030" s="29">
        <f t="shared" si="336"/>
        <v>890.19999999999982</v>
      </c>
      <c r="G1030" s="29">
        <f t="shared" si="336"/>
        <v>845.52000000000044</v>
      </c>
      <c r="H1030" s="29">
        <f t="shared" si="336"/>
        <v>812.30000000000018</v>
      </c>
      <c r="I1030" s="29">
        <f t="shared" si="336"/>
        <v>840.44000000000051</v>
      </c>
      <c r="J1030" s="29">
        <f t="shared" si="336"/>
        <v>892.34000000000015</v>
      </c>
      <c r="K1030" s="29">
        <f t="shared" si="336"/>
        <v>1021</v>
      </c>
      <c r="L1030" s="29">
        <f t="shared" si="336"/>
        <v>1004.04</v>
      </c>
      <c r="M1030" s="29">
        <f t="shared" si="336"/>
        <v>887.27999999999975</v>
      </c>
      <c r="N1030" s="102"/>
      <c r="O1030" s="102"/>
      <c r="P1030" s="102"/>
      <c r="Q1030" s="102"/>
      <c r="R1030" s="103"/>
      <c r="S1030" s="104"/>
      <c r="T1030" s="282"/>
      <c r="U1030" s="281"/>
      <c r="V1030" s="285"/>
      <c r="W1030" s="140"/>
      <c r="X1030" s="141"/>
      <c r="Y1030" s="141"/>
      <c r="Z1030" s="141"/>
      <c r="AA1030" s="141"/>
      <c r="AB1030" s="142"/>
    </row>
    <row r="1031" spans="1:28" ht="12.75" customHeight="1">
      <c r="A1031" s="130">
        <v>43241</v>
      </c>
      <c r="B1031" s="121" t="s">
        <v>18</v>
      </c>
      <c r="C1031" s="161" t="s">
        <v>122</v>
      </c>
      <c r="D1031" s="91" t="s">
        <v>99</v>
      </c>
      <c r="E1031" s="13">
        <v>11715.59</v>
      </c>
      <c r="F1031" s="13">
        <v>11418.23</v>
      </c>
      <c r="G1031" s="13">
        <v>11338.94</v>
      </c>
      <c r="H1031" s="13">
        <v>11442.46</v>
      </c>
      <c r="I1031" s="13">
        <v>11755.15</v>
      </c>
      <c r="J1031" s="13">
        <v>11338.94</v>
      </c>
      <c r="K1031" s="13">
        <v>11407.07</v>
      </c>
      <c r="L1031" s="13">
        <v>11401.74</v>
      </c>
      <c r="M1031" s="13">
        <v>11334.1</v>
      </c>
      <c r="N1031" s="99">
        <f>IF((M1032=""),"",MAX(E1033:M1033))</f>
        <v>581.56000000000131</v>
      </c>
      <c r="O1031" s="99">
        <f>IF(M1032="","",MIN(E1033:M1033))</f>
        <v>528.85999999999694</v>
      </c>
      <c r="P1031" s="99">
        <f>IF((M1033=""),"",AVERAGE(E1033:M1033))</f>
        <v>548.98222222222148</v>
      </c>
      <c r="Q1031" s="99">
        <f>IF((M1032=""),"",STDEV(E1033:M1033))</f>
        <v>15.844066537493516</v>
      </c>
      <c r="R1031" s="99">
        <f>IF((M1032=""),"",(N1031-O1031)/(N1031+O1031)*100)</f>
        <v>4.7459519821332874</v>
      </c>
      <c r="S1031" s="101" t="str">
        <f>IF(M1032="","",IF(R1031&lt;6.3,IF(P1031&gt;490,IF(P1031&lt;590,"Pass","Fail"),"Fail"),"Fail"))</f>
        <v>Pass</v>
      </c>
      <c r="T1031" s="241">
        <v>102</v>
      </c>
      <c r="U1031" s="263"/>
      <c r="V1031" s="272"/>
      <c r="W1031" s="138">
        <v>490</v>
      </c>
      <c r="X1031" s="135">
        <v>590</v>
      </c>
      <c r="Y1031" s="135">
        <v>430</v>
      </c>
      <c r="Z1031" s="135">
        <v>590</v>
      </c>
      <c r="AA1031" s="137">
        <v>6.3</v>
      </c>
      <c r="AB1031" s="148">
        <v>6.3</v>
      </c>
    </row>
    <row r="1032" spans="1:28" ht="15.75" customHeight="1">
      <c r="A1032"/>
      <c r="B1032" s="93"/>
      <c r="C1032" s="162"/>
      <c r="D1032" s="90" t="s">
        <v>100</v>
      </c>
      <c r="E1032" s="13">
        <v>11444.48</v>
      </c>
      <c r="F1032" s="13">
        <v>11144.37</v>
      </c>
      <c r="G1032" s="13">
        <v>11072.17</v>
      </c>
      <c r="H1032" s="13">
        <v>11178.03</v>
      </c>
      <c r="I1032" s="13">
        <v>11476.37</v>
      </c>
      <c r="J1032" s="13">
        <v>11048.16</v>
      </c>
      <c r="K1032" s="13">
        <v>11128.75</v>
      </c>
      <c r="L1032" s="13">
        <v>11132.27</v>
      </c>
      <c r="M1032" s="13">
        <v>11057.2</v>
      </c>
      <c r="N1032" s="99"/>
      <c r="O1032" s="99"/>
      <c r="P1032" s="99"/>
      <c r="Q1032" s="99"/>
      <c r="R1032" s="100"/>
      <c r="S1032" s="101"/>
      <c r="T1032" s="241"/>
      <c r="U1032" s="234"/>
      <c r="V1032" s="238"/>
      <c r="W1032" s="138"/>
      <c r="X1032" s="135"/>
      <c r="Y1032" s="135"/>
      <c r="Z1032" s="135"/>
      <c r="AA1032" s="135"/>
      <c r="AB1032" s="139"/>
    </row>
    <row r="1033" spans="1:28" ht="25.5" customHeight="1">
      <c r="A1033"/>
      <c r="B1033" s="93"/>
      <c r="C1033" s="162"/>
      <c r="D1033" s="90" t="s">
        <v>120</v>
      </c>
      <c r="E1033" s="29">
        <f t="shared" ref="E1033:M1033" si="337">IF(((E1031="")*AND(E1032="")),"",(E1031-E1032)*2)</f>
        <v>542.22000000000116</v>
      </c>
      <c r="F1033" s="29">
        <f t="shared" si="337"/>
        <v>547.71999999999753</v>
      </c>
      <c r="G1033" s="29">
        <f t="shared" si="337"/>
        <v>533.54000000000087</v>
      </c>
      <c r="H1033" s="29">
        <f t="shared" si="337"/>
        <v>528.85999999999694</v>
      </c>
      <c r="I1033" s="29">
        <f t="shared" si="337"/>
        <v>557.55999999999767</v>
      </c>
      <c r="J1033" s="29">
        <f t="shared" si="337"/>
        <v>581.56000000000131</v>
      </c>
      <c r="K1033" s="29">
        <f t="shared" si="337"/>
        <v>556.63999999999942</v>
      </c>
      <c r="L1033" s="29">
        <f t="shared" si="337"/>
        <v>538.93999999999869</v>
      </c>
      <c r="M1033" s="29">
        <f t="shared" si="337"/>
        <v>553.79999999999927</v>
      </c>
      <c r="N1033" s="102"/>
      <c r="O1033" s="102"/>
      <c r="P1033" s="102"/>
      <c r="Q1033" s="102"/>
      <c r="R1033" s="103"/>
      <c r="S1033" s="104"/>
      <c r="T1033" s="282"/>
      <c r="U1033" s="281"/>
      <c r="V1033" s="285"/>
      <c r="W1033" s="140"/>
      <c r="X1033" s="141"/>
      <c r="Y1033" s="141"/>
      <c r="Z1033" s="141"/>
      <c r="AA1033" s="141"/>
      <c r="AB1033" s="142"/>
    </row>
    <row r="1034" spans="1:28" ht="12.75" customHeight="1">
      <c r="A1034" s="92">
        <v>43241</v>
      </c>
      <c r="B1034" s="93" t="s">
        <v>18</v>
      </c>
      <c r="C1034" s="162" t="s">
        <v>123</v>
      </c>
      <c r="D1034" s="90" t="s">
        <v>99</v>
      </c>
      <c r="E1034" s="13">
        <v>11705.99</v>
      </c>
      <c r="F1034" s="13">
        <v>11397.83</v>
      </c>
      <c r="G1034" s="13">
        <v>11311.99</v>
      </c>
      <c r="H1034" s="13">
        <v>11423.98</v>
      </c>
      <c r="I1034" s="13">
        <v>11738.32</v>
      </c>
      <c r="J1034" s="13">
        <v>11340.91</v>
      </c>
      <c r="K1034" s="13">
        <v>11386.26</v>
      </c>
      <c r="L1034" s="13">
        <v>11383.49</v>
      </c>
      <c r="M1034" s="13">
        <v>11435.61</v>
      </c>
      <c r="N1034" s="94">
        <f>IF((M1035=""),"",MAX(E1036:M1036))</f>
        <v>322.06000000000131</v>
      </c>
      <c r="O1034" s="94">
        <f>IF(M1035="","",MIN(E1036:M1036))</f>
        <v>269.81999999999971</v>
      </c>
      <c r="P1034" s="94">
        <f>IF((M1036=""),"",AVERAGE(E1036:M1036))</f>
        <v>293.97333333333358</v>
      </c>
      <c r="Q1034" s="94">
        <f>IF((M1035=""),"",STDEV(E1036:M1036))</f>
        <v>20.897983156275306</v>
      </c>
      <c r="R1034" s="94">
        <f>IF((M1035=""),"",(N1034-O1034)/(N1034+O1034)*100)</f>
        <v>8.8261134013653972</v>
      </c>
      <c r="S1034" s="96" t="str">
        <f>IF(M1035="","",IF(R1034&lt;15,IF(P1034&gt;155,IF(P1034&lt;315,"Pass","Fail"),"Fail"),"Fail"))</f>
        <v>Pass</v>
      </c>
      <c r="T1034" s="237">
        <v>102</v>
      </c>
      <c r="U1034" s="237"/>
      <c r="V1034" s="301"/>
      <c r="W1034" s="143">
        <v>222</v>
      </c>
      <c r="X1034" s="136">
        <v>340</v>
      </c>
      <c r="Y1034" s="136">
        <v>155</v>
      </c>
      <c r="Z1034" s="136">
        <v>315</v>
      </c>
      <c r="AA1034" s="148">
        <v>15</v>
      </c>
      <c r="AB1034" s="154">
        <v>15</v>
      </c>
    </row>
    <row r="1035" spans="1:28" ht="15.75" customHeight="1">
      <c r="A1035"/>
      <c r="B1035" s="93"/>
      <c r="C1035" s="162"/>
      <c r="D1035" s="90" t="s">
        <v>100</v>
      </c>
      <c r="E1035" s="13">
        <v>11544.96</v>
      </c>
      <c r="F1035" s="13">
        <v>11259.88</v>
      </c>
      <c r="G1035" s="13">
        <v>11177.08</v>
      </c>
      <c r="H1035" s="13">
        <v>11281.71</v>
      </c>
      <c r="I1035" s="13">
        <v>11580.95</v>
      </c>
      <c r="J1035" s="13">
        <v>11183.77</v>
      </c>
      <c r="K1035" s="13">
        <v>11246.57</v>
      </c>
      <c r="L1035" s="13">
        <v>11246.21</v>
      </c>
      <c r="M1035" s="13">
        <v>11280.37</v>
      </c>
      <c r="N1035" s="99"/>
      <c r="O1035" s="99"/>
      <c r="P1035" s="99"/>
      <c r="Q1035" s="99"/>
      <c r="R1035" s="100"/>
      <c r="S1035" s="101"/>
      <c r="T1035" s="241"/>
      <c r="U1035" s="234"/>
      <c r="V1035" s="238"/>
      <c r="W1035" s="138"/>
      <c r="X1035" s="135"/>
      <c r="Y1035" s="135"/>
      <c r="Z1035" s="135"/>
      <c r="AA1035" s="135"/>
      <c r="AB1035" s="139"/>
    </row>
    <row r="1036" spans="1:28" s="180" customFormat="1" ht="26.25" customHeight="1" thickBot="1">
      <c r="A1036"/>
      <c r="B1036" s="105"/>
      <c r="C1036" s="163"/>
      <c r="D1036" s="106" t="s">
        <v>120</v>
      </c>
      <c r="E1036" s="107">
        <f t="shared" ref="E1036:M1036" si="338">IF(((E1034="")*AND(E1035="")),"",(E1034-E1035)*2)</f>
        <v>322.06000000000131</v>
      </c>
      <c r="F1036" s="107">
        <f t="shared" si="338"/>
        <v>275.90000000000146</v>
      </c>
      <c r="G1036" s="107">
        <f t="shared" si="338"/>
        <v>269.81999999999971</v>
      </c>
      <c r="H1036" s="107">
        <f t="shared" si="338"/>
        <v>284.54000000000087</v>
      </c>
      <c r="I1036" s="107">
        <f t="shared" si="338"/>
        <v>314.73999999999796</v>
      </c>
      <c r="J1036" s="107">
        <f t="shared" si="338"/>
        <v>314.27999999999884</v>
      </c>
      <c r="K1036" s="107">
        <f t="shared" si="338"/>
        <v>279.38000000000102</v>
      </c>
      <c r="L1036" s="107">
        <f t="shared" si="338"/>
        <v>274.56000000000131</v>
      </c>
      <c r="M1036" s="107">
        <f t="shared" si="338"/>
        <v>310.47999999999956</v>
      </c>
      <c r="N1036" s="108"/>
      <c r="O1036" s="108"/>
      <c r="P1036" s="108"/>
      <c r="Q1036" s="108"/>
      <c r="R1036" s="109"/>
      <c r="S1036" s="110"/>
      <c r="T1036" s="284"/>
      <c r="U1036" s="283"/>
      <c r="V1036" s="286"/>
      <c r="W1036" s="155"/>
      <c r="X1036" s="156"/>
      <c r="Y1036" s="156"/>
      <c r="Z1036" s="156"/>
      <c r="AA1036" s="156"/>
      <c r="AB1036" s="157"/>
    </row>
    <row r="1037" spans="1:28" ht="12.75" customHeight="1">
      <c r="A1037" s="130">
        <v>43248</v>
      </c>
      <c r="B1037" s="121" t="s">
        <v>18</v>
      </c>
      <c r="C1037" s="161" t="s">
        <v>119</v>
      </c>
      <c r="D1037" s="91" t="s">
        <v>99</v>
      </c>
      <c r="E1037" s="13">
        <v>2498.4899999999998</v>
      </c>
      <c r="F1037" s="13">
        <v>2436.58</v>
      </c>
      <c r="G1037" s="13">
        <v>2415.5300000000002</v>
      </c>
      <c r="H1037" s="13">
        <v>2415.69</v>
      </c>
      <c r="I1037" s="13">
        <v>2439.81</v>
      </c>
      <c r="J1037" s="13">
        <v>2444.06</v>
      </c>
      <c r="K1037" s="13">
        <v>2415.7800000000002</v>
      </c>
      <c r="L1037" s="13">
        <v>2438.44</v>
      </c>
      <c r="M1037" s="13">
        <v>2509.25</v>
      </c>
      <c r="N1037" s="99">
        <f>IF((M1038=""),"",MAX(E1039:M1039))</f>
        <v>767.09999999999945</v>
      </c>
      <c r="O1037" s="99">
        <f>IF(M1038="","",MIN(E1039:M1039))</f>
        <v>670.84000000000015</v>
      </c>
      <c r="P1037" s="99">
        <f>IF((M1039=""),"",AVERAGE(E1039:M1039))</f>
        <v>720.86666666666667</v>
      </c>
      <c r="Q1037" s="99">
        <f>IF((M1038=""),"",STDEV(E1039:M1039))</f>
        <v>37.730290218867175</v>
      </c>
      <c r="R1037" s="100">
        <f>IF((M1038=""),"",(N1037-O1037)/(N1037+O1037)*100)</f>
        <v>6.6942987885446783</v>
      </c>
      <c r="S1037" s="101" t="str">
        <f>IF(M1038="","",IF(R1037&lt;10,IF(P1037&gt;645,IF(P1037&lt;790,"Pass","Fail"),"Fail"),"Fail"))</f>
        <v>Pass</v>
      </c>
      <c r="T1037" s="241">
        <v>1428</v>
      </c>
      <c r="U1037" s="234"/>
      <c r="V1037" s="238"/>
      <c r="W1037" s="147">
        <v>645</v>
      </c>
      <c r="X1037" s="88">
        <v>790</v>
      </c>
      <c r="Y1037" s="88">
        <v>670</v>
      </c>
      <c r="Z1037" s="88">
        <v>830</v>
      </c>
      <c r="AA1037" s="88">
        <v>8.6999999999999993</v>
      </c>
      <c r="AB1037" s="148">
        <v>10</v>
      </c>
    </row>
    <row r="1038" spans="1:28" ht="15.75" customHeight="1">
      <c r="A1038"/>
      <c r="B1038" s="93"/>
      <c r="C1038" s="162"/>
      <c r="D1038" s="90" t="s">
        <v>100</v>
      </c>
      <c r="E1038" s="13">
        <v>2118.23</v>
      </c>
      <c r="F1038" s="13">
        <v>2090.15</v>
      </c>
      <c r="G1038" s="13">
        <v>2080.11</v>
      </c>
      <c r="H1038" s="13">
        <v>2067.6</v>
      </c>
      <c r="I1038" s="13">
        <v>2060.69</v>
      </c>
      <c r="J1038" s="13">
        <v>2060.5100000000002</v>
      </c>
      <c r="K1038" s="13">
        <v>2067.83</v>
      </c>
      <c r="L1038" s="13">
        <v>2091.6999999999998</v>
      </c>
      <c r="M1038" s="13">
        <v>2132.91</v>
      </c>
      <c r="N1038" s="99"/>
      <c r="O1038" s="99"/>
      <c r="P1038" s="99"/>
      <c r="Q1038" s="99"/>
      <c r="R1038" s="100"/>
      <c r="S1038" s="101"/>
      <c r="T1038" s="241"/>
      <c r="U1038" s="234"/>
      <c r="V1038" s="238"/>
      <c r="W1038" s="138"/>
      <c r="X1038" s="135"/>
      <c r="Y1038" s="135"/>
      <c r="Z1038" s="135"/>
      <c r="AA1038" s="135"/>
      <c r="AB1038" s="139"/>
    </row>
    <row r="1039" spans="1:28" ht="25.5" customHeight="1">
      <c r="A1039"/>
      <c r="B1039" s="93"/>
      <c r="C1039" s="162"/>
      <c r="D1039" s="90" t="s">
        <v>120</v>
      </c>
      <c r="E1039" s="29">
        <f t="shared" ref="E1039:M1039" si="339">IF(((E1037="")*AND(E1038="")),"",(E1037-E1038)*2)</f>
        <v>760.51999999999953</v>
      </c>
      <c r="F1039" s="29">
        <f t="shared" si="339"/>
        <v>692.85999999999967</v>
      </c>
      <c r="G1039" s="29">
        <f t="shared" si="339"/>
        <v>670.84000000000015</v>
      </c>
      <c r="H1039" s="29">
        <f t="shared" si="339"/>
        <v>696.18000000000029</v>
      </c>
      <c r="I1039" s="29">
        <f t="shared" si="339"/>
        <v>758.23999999999978</v>
      </c>
      <c r="J1039" s="29">
        <f t="shared" si="339"/>
        <v>767.09999999999945</v>
      </c>
      <c r="K1039" s="29">
        <f t="shared" si="339"/>
        <v>695.90000000000055</v>
      </c>
      <c r="L1039" s="29">
        <f t="shared" si="339"/>
        <v>693.48000000000047</v>
      </c>
      <c r="M1039" s="29">
        <f t="shared" si="339"/>
        <v>752.68000000000029</v>
      </c>
      <c r="N1039" s="102"/>
      <c r="O1039" s="102"/>
      <c r="P1039" s="102"/>
      <c r="Q1039" s="102"/>
      <c r="R1039" s="103"/>
      <c r="S1039" s="104"/>
      <c r="T1039" s="282"/>
      <c r="U1039" s="281"/>
      <c r="V1039" s="285"/>
      <c r="W1039" s="140"/>
      <c r="X1039" s="141"/>
      <c r="Y1039" s="141"/>
      <c r="Z1039" s="141"/>
      <c r="AA1039" s="141"/>
      <c r="AB1039" s="142"/>
    </row>
    <row r="1040" spans="1:28">
      <c r="A1040" s="122">
        <v>43248</v>
      </c>
      <c r="B1040" s="93" t="s">
        <v>18</v>
      </c>
      <c r="C1040" s="162" t="s">
        <v>121</v>
      </c>
      <c r="D1040" s="90" t="s">
        <v>99</v>
      </c>
      <c r="E1040" s="13">
        <v>2371.29</v>
      </c>
      <c r="F1040" s="13">
        <v>2346.71</v>
      </c>
      <c r="G1040" s="13">
        <v>2334.6799999999998</v>
      </c>
      <c r="H1040" s="13">
        <v>2325.48</v>
      </c>
      <c r="I1040" s="13">
        <v>2305.9299999999998</v>
      </c>
      <c r="J1040" s="13">
        <v>2319.7399999999998</v>
      </c>
      <c r="K1040" s="13">
        <v>2326.6</v>
      </c>
      <c r="L1040" s="13">
        <v>2348.27</v>
      </c>
      <c r="M1040" s="13">
        <v>2370.56</v>
      </c>
      <c r="N1040" s="94">
        <f>IF((M1041=""),"",MAX(E1042:M1042))</f>
        <v>1026.1599999999999</v>
      </c>
      <c r="O1040" s="94">
        <f>IF(M1041="","",MIN(E1042:M1042))</f>
        <v>816.4399999999996</v>
      </c>
      <c r="P1040" s="94">
        <f>IF((M1042=""),"",AVERAGE(E1042:M1042))</f>
        <v>923.22222222222206</v>
      </c>
      <c r="Q1040" s="94">
        <f>IF((M1041=""),"",STDEV(E1042:M1042))</f>
        <v>84.216937396491844</v>
      </c>
      <c r="R1040" s="94">
        <f>IF((M1041=""),"",(N1040-O1040)/(N1040+O1040)*100)</f>
        <v>11.381743188972122</v>
      </c>
      <c r="S1040" s="96" t="str">
        <f>IF(M1041="","",IF(R1040&lt;15,IF(P1040&gt;860,IF(P1040&lt;970,"Pass","Fail"),"Fail"),"Fail"))</f>
        <v>Pass</v>
      </c>
      <c r="T1040" s="237">
        <v>1428</v>
      </c>
      <c r="U1040" s="254"/>
      <c r="V1040" s="421" t="s">
        <v>316</v>
      </c>
      <c r="W1040" s="153">
        <v>850</v>
      </c>
      <c r="X1040" s="153">
        <v>970</v>
      </c>
      <c r="Y1040" s="153">
        <v>710</v>
      </c>
      <c r="Z1040" s="153">
        <v>910</v>
      </c>
      <c r="AA1040" s="153">
        <v>14.5</v>
      </c>
      <c r="AB1040" s="154">
        <v>17</v>
      </c>
    </row>
    <row r="1041" spans="1:28" ht="15.75" customHeight="1">
      <c r="A1041"/>
      <c r="B1041" s="93"/>
      <c r="C1041" s="162"/>
      <c r="D1041" s="90" t="s">
        <v>100</v>
      </c>
      <c r="E1041" s="13">
        <v>1869.72</v>
      </c>
      <c r="F1041" s="13">
        <v>1916.12</v>
      </c>
      <c r="G1041" s="13">
        <v>1926.46</v>
      </c>
      <c r="H1041" s="13">
        <v>1894.02</v>
      </c>
      <c r="I1041" s="13">
        <v>1798.83</v>
      </c>
      <c r="J1041" s="13">
        <v>1821.08</v>
      </c>
      <c r="K1041" s="13">
        <v>1897.04</v>
      </c>
      <c r="L1041" s="13">
        <v>1914.01</v>
      </c>
      <c r="M1041" s="13">
        <v>1857.48</v>
      </c>
      <c r="N1041" s="99"/>
      <c r="O1041" s="99"/>
      <c r="P1041" s="99"/>
      <c r="Q1041" s="99"/>
      <c r="R1041" s="100"/>
      <c r="S1041" s="101"/>
      <c r="T1041" s="241"/>
      <c r="U1041" s="234"/>
      <c r="V1041" s="238"/>
      <c r="W1041" s="138"/>
      <c r="X1041" s="135"/>
      <c r="Y1041" s="135"/>
      <c r="Z1041" s="135"/>
      <c r="AA1041" s="135"/>
      <c r="AB1041" s="139"/>
    </row>
    <row r="1042" spans="1:28" s="179" customFormat="1" ht="25.5" customHeight="1">
      <c r="A1042"/>
      <c r="B1042" s="93"/>
      <c r="C1042" s="162"/>
      <c r="D1042" s="30" t="s">
        <v>120</v>
      </c>
      <c r="E1042" s="29">
        <f t="shared" ref="E1042:M1042" si="340">IF(((E1040="")*AND(E1041="")),"",(E1040-E1041)*2)</f>
        <v>1003.1399999999999</v>
      </c>
      <c r="F1042" s="29">
        <f t="shared" si="340"/>
        <v>861.18000000000029</v>
      </c>
      <c r="G1042" s="29">
        <f t="shared" si="340"/>
        <v>816.4399999999996</v>
      </c>
      <c r="H1042" s="29">
        <f t="shared" si="340"/>
        <v>862.92000000000007</v>
      </c>
      <c r="I1042" s="29">
        <f t="shared" si="340"/>
        <v>1014.1999999999998</v>
      </c>
      <c r="J1042" s="29">
        <f t="shared" si="340"/>
        <v>997.31999999999971</v>
      </c>
      <c r="K1042" s="29">
        <f t="shared" si="340"/>
        <v>859.11999999999989</v>
      </c>
      <c r="L1042" s="29">
        <f t="shared" si="340"/>
        <v>868.52</v>
      </c>
      <c r="M1042" s="29">
        <f t="shared" si="340"/>
        <v>1026.1599999999999</v>
      </c>
      <c r="N1042" s="102"/>
      <c r="O1042" s="102"/>
      <c r="P1042" s="102"/>
      <c r="Q1042" s="102"/>
      <c r="R1042" s="103"/>
      <c r="S1042" s="104"/>
      <c r="T1042" s="282"/>
      <c r="U1042" s="281"/>
      <c r="V1042" s="285"/>
      <c r="W1042" s="140"/>
      <c r="X1042" s="141"/>
      <c r="Y1042" s="141"/>
      <c r="Z1042" s="141"/>
      <c r="AA1042" s="141"/>
      <c r="AB1042" s="142"/>
    </row>
    <row r="1043" spans="1:28" ht="12.75" customHeight="1">
      <c r="A1043" s="130">
        <v>43248</v>
      </c>
      <c r="B1043" s="121" t="s">
        <v>18</v>
      </c>
      <c r="C1043" s="161" t="s">
        <v>122</v>
      </c>
      <c r="D1043" s="91" t="s">
        <v>99</v>
      </c>
      <c r="E1043" s="13">
        <v>11452.58</v>
      </c>
      <c r="F1043" s="13">
        <v>11160.05</v>
      </c>
      <c r="G1043" s="13">
        <v>11083.4</v>
      </c>
      <c r="H1043" s="13">
        <v>11186.72</v>
      </c>
      <c r="I1043" s="13">
        <v>11488.81</v>
      </c>
      <c r="J1043" s="13">
        <v>11053.41</v>
      </c>
      <c r="K1043" s="13">
        <v>11145.92</v>
      </c>
      <c r="L1043" s="13">
        <v>11145.65</v>
      </c>
      <c r="M1043" s="13">
        <v>11077.81</v>
      </c>
      <c r="N1043" s="99">
        <f>IF((M1044=""),"",MAX(E1045:M1045))</f>
        <v>559.7599999999984</v>
      </c>
      <c r="O1043" s="99">
        <f>IF(M1044="","",MIN(E1045:M1045))</f>
        <v>525.87999999999738</v>
      </c>
      <c r="P1043" s="99">
        <f>IF((M1045=""),"",AVERAGE(E1045:M1045))</f>
        <v>541.36444444444351</v>
      </c>
      <c r="Q1043" s="99">
        <f>IF((M1044=""),"",STDEV(E1045:M1045))</f>
        <v>10.245427164239835</v>
      </c>
      <c r="R1043" s="99">
        <f>IF((M1044=""),"",(N1043-O1043)/(N1043+O1043)*100)</f>
        <v>3.1207398400944282</v>
      </c>
      <c r="S1043" s="101" t="str">
        <f>IF(M1044="","",IF(R1043&lt;10,IF(P1043&gt;430,IF(P1043&lt;590,"Pass","Fail"),"Fail"),"Fail"))</f>
        <v>Pass</v>
      </c>
      <c r="T1043" s="241">
        <v>1428</v>
      </c>
      <c r="U1043" s="263"/>
      <c r="V1043" s="422" t="s">
        <v>318</v>
      </c>
      <c r="W1043" s="138">
        <v>490</v>
      </c>
      <c r="X1043" s="135">
        <v>590</v>
      </c>
      <c r="Y1043" s="135">
        <v>430</v>
      </c>
      <c r="Z1043" s="135">
        <v>590</v>
      </c>
      <c r="AA1043" s="137">
        <v>6.3</v>
      </c>
      <c r="AB1043" s="148">
        <v>6.3</v>
      </c>
    </row>
    <row r="1044" spans="1:28" ht="15.75" customHeight="1">
      <c r="A1044"/>
      <c r="B1044" s="93"/>
      <c r="C1044" s="162"/>
      <c r="D1044" s="90" t="s">
        <v>100</v>
      </c>
      <c r="E1044" s="13">
        <v>11184.25</v>
      </c>
      <c r="F1044" s="13">
        <v>10890.21</v>
      </c>
      <c r="G1044" s="13">
        <v>10814.09</v>
      </c>
      <c r="H1044" s="13">
        <v>10918.4</v>
      </c>
      <c r="I1044" s="13">
        <v>11225.87</v>
      </c>
      <c r="J1044" s="13">
        <v>10773.53</v>
      </c>
      <c r="K1044" s="13">
        <v>10876.32</v>
      </c>
      <c r="L1044" s="13">
        <v>10875.5</v>
      </c>
      <c r="M1044" s="13">
        <v>10800.04</v>
      </c>
      <c r="N1044" s="99"/>
      <c r="O1044" s="99"/>
      <c r="P1044" s="99"/>
      <c r="Q1044" s="99"/>
      <c r="R1044" s="100"/>
      <c r="S1044" s="101"/>
      <c r="T1044" s="241"/>
      <c r="U1044" s="234"/>
      <c r="V1044" s="238"/>
      <c r="W1044" s="138"/>
      <c r="X1044" s="135"/>
      <c r="Y1044" s="135"/>
      <c r="Z1044" s="135"/>
      <c r="AA1044" s="135"/>
      <c r="AB1044" s="139"/>
    </row>
    <row r="1045" spans="1:28" ht="25.5" customHeight="1">
      <c r="A1045"/>
      <c r="B1045" s="93"/>
      <c r="C1045" s="162"/>
      <c r="D1045" s="90" t="s">
        <v>120</v>
      </c>
      <c r="E1045" s="29">
        <f t="shared" ref="E1045:M1045" si="341">IF(((E1043="")*AND(E1044="")),"",(E1043-E1044)*2)</f>
        <v>536.65999999999985</v>
      </c>
      <c r="F1045" s="29">
        <f t="shared" si="341"/>
        <v>539.68000000000029</v>
      </c>
      <c r="G1045" s="29">
        <f t="shared" si="341"/>
        <v>538.61999999999898</v>
      </c>
      <c r="H1045" s="29">
        <f t="shared" si="341"/>
        <v>536.63999999999942</v>
      </c>
      <c r="I1045" s="29">
        <f t="shared" si="341"/>
        <v>525.87999999999738</v>
      </c>
      <c r="J1045" s="29">
        <f t="shared" si="341"/>
        <v>559.7599999999984</v>
      </c>
      <c r="K1045" s="29">
        <f t="shared" si="341"/>
        <v>539.20000000000073</v>
      </c>
      <c r="L1045" s="29">
        <f t="shared" si="341"/>
        <v>540.29999999999927</v>
      </c>
      <c r="M1045" s="29">
        <f t="shared" si="341"/>
        <v>555.53999999999724</v>
      </c>
      <c r="N1045" s="102"/>
      <c r="O1045" s="102"/>
      <c r="P1045" s="102"/>
      <c r="Q1045" s="102"/>
      <c r="R1045" s="103"/>
      <c r="S1045" s="104"/>
      <c r="T1045" s="282"/>
      <c r="U1045" s="281"/>
      <c r="V1045" s="285"/>
      <c r="W1045" s="140"/>
      <c r="X1045" s="141"/>
      <c r="Y1045" s="141"/>
      <c r="Z1045" s="141"/>
      <c r="AA1045" s="141"/>
      <c r="AB1045" s="142"/>
    </row>
    <row r="1046" spans="1:28" ht="12.75" customHeight="1">
      <c r="A1046" s="122">
        <v>43248</v>
      </c>
      <c r="B1046" s="93" t="s">
        <v>18</v>
      </c>
      <c r="C1046" s="162" t="s">
        <v>123</v>
      </c>
      <c r="D1046" s="90" t="s">
        <v>99</v>
      </c>
      <c r="E1046" s="13">
        <v>11561.08</v>
      </c>
      <c r="F1046" s="13">
        <v>11270.65</v>
      </c>
      <c r="G1046" s="13">
        <v>11196.57</v>
      </c>
      <c r="H1046" s="13">
        <v>11301.96</v>
      </c>
      <c r="I1046" s="13">
        <v>11597.29</v>
      </c>
      <c r="J1046" s="13">
        <v>11195.44</v>
      </c>
      <c r="K1046" s="13">
        <v>11260.06</v>
      </c>
      <c r="L1046" s="13">
        <v>11256.16</v>
      </c>
      <c r="M1046" s="13">
        <v>11295.62</v>
      </c>
      <c r="N1046" s="94">
        <f>IF((M1047=""),"",MAX(E1048:M1048))</f>
        <v>299.10000000000218</v>
      </c>
      <c r="O1046" s="94">
        <f>IF(M1047="","",MIN(E1048:M1048))</f>
        <v>262.05999999999767</v>
      </c>
      <c r="P1046" s="94">
        <f>IF((M1048=""),"",AVERAGE(E1048:M1048))</f>
        <v>279.26</v>
      </c>
      <c r="Q1046" s="94">
        <f>IF((M1047=""),"",STDEV(E1048:M1048))</f>
        <v>13.890856705043754</v>
      </c>
      <c r="R1046" s="94">
        <f>IF((M1047=""),"",(N1046-O1046)/(N1046+O1046)*100)</f>
        <v>6.6006130158964504</v>
      </c>
      <c r="S1046" s="96" t="str">
        <f>IF(M1047="","",IF(R1046&lt;15,IF(P1046&gt;155,IF(P1046&lt;315,"Pass","Fail"),"Fail"),"Fail"))</f>
        <v>Pass</v>
      </c>
      <c r="T1046" s="237">
        <v>1428</v>
      </c>
      <c r="U1046" s="237"/>
      <c r="V1046" s="301"/>
      <c r="W1046" s="143">
        <v>222</v>
      </c>
      <c r="X1046" s="136">
        <v>340</v>
      </c>
      <c r="Y1046" s="136">
        <v>155</v>
      </c>
      <c r="Z1046" s="136">
        <v>315</v>
      </c>
      <c r="AA1046" s="148">
        <v>15</v>
      </c>
      <c r="AB1046" s="154">
        <v>15</v>
      </c>
    </row>
    <row r="1047" spans="1:28" ht="15.75" customHeight="1">
      <c r="A1047"/>
      <c r="B1047" s="93"/>
      <c r="C1047" s="162"/>
      <c r="D1047" s="90" t="s">
        <v>100</v>
      </c>
      <c r="E1047" s="13">
        <v>11418.43</v>
      </c>
      <c r="F1047" s="13">
        <v>11137.85</v>
      </c>
      <c r="G1047" s="13">
        <v>11065.54</v>
      </c>
      <c r="H1047" s="13">
        <v>11166.49</v>
      </c>
      <c r="I1047" s="13">
        <v>11453.44</v>
      </c>
      <c r="J1047" s="13">
        <v>11045.89</v>
      </c>
      <c r="K1047" s="13">
        <v>11124.07</v>
      </c>
      <c r="L1047" s="13">
        <v>11120.24</v>
      </c>
      <c r="M1047" s="13">
        <v>11146.21</v>
      </c>
      <c r="N1047" s="99"/>
      <c r="O1047" s="99"/>
      <c r="P1047" s="99"/>
      <c r="Q1047" s="99"/>
      <c r="R1047" s="100"/>
      <c r="S1047" s="101"/>
      <c r="T1047" s="241"/>
      <c r="U1047" s="234"/>
      <c r="V1047" s="238"/>
      <c r="W1047" s="138"/>
      <c r="X1047" s="135"/>
      <c r="Y1047" s="135"/>
      <c r="Z1047" s="135"/>
      <c r="AA1047" s="135"/>
      <c r="AB1047" s="139"/>
    </row>
    <row r="1048" spans="1:28" s="180" customFormat="1" ht="26.25" customHeight="1" thickBot="1">
      <c r="A1048"/>
      <c r="B1048" s="105"/>
      <c r="C1048" s="163"/>
      <c r="D1048" s="106" t="s">
        <v>120</v>
      </c>
      <c r="E1048" s="107">
        <f t="shared" ref="E1048:M1048" si="342">IF(((E1046="")*AND(E1047="")),"",(E1046-E1047)*2)</f>
        <v>285.29999999999927</v>
      </c>
      <c r="F1048" s="107">
        <f t="shared" si="342"/>
        <v>265.59999999999854</v>
      </c>
      <c r="G1048" s="107">
        <f t="shared" si="342"/>
        <v>262.05999999999767</v>
      </c>
      <c r="H1048" s="107">
        <f t="shared" si="342"/>
        <v>270.93999999999869</v>
      </c>
      <c r="I1048" s="107">
        <f t="shared" si="342"/>
        <v>287.70000000000073</v>
      </c>
      <c r="J1048" s="107">
        <f t="shared" si="342"/>
        <v>299.10000000000218</v>
      </c>
      <c r="K1048" s="107">
        <f t="shared" si="342"/>
        <v>271.97999999999956</v>
      </c>
      <c r="L1048" s="107">
        <f t="shared" si="342"/>
        <v>271.84000000000015</v>
      </c>
      <c r="M1048" s="107">
        <f t="shared" si="342"/>
        <v>298.82000000000335</v>
      </c>
      <c r="N1048" s="108"/>
      <c r="O1048" s="108"/>
      <c r="P1048" s="108"/>
      <c r="Q1048" s="108"/>
      <c r="R1048" s="109"/>
      <c r="S1048" s="110"/>
      <c r="T1048" s="284"/>
      <c r="U1048" s="283"/>
      <c r="V1048" s="286"/>
      <c r="W1048" s="155"/>
      <c r="X1048" s="156"/>
      <c r="Y1048" s="156"/>
      <c r="Z1048" s="156"/>
      <c r="AA1048" s="156"/>
      <c r="AB1048" s="157"/>
    </row>
    <row r="1049" spans="1:28" ht="12.75" customHeight="1">
      <c r="A1049" s="130">
        <v>43252</v>
      </c>
      <c r="B1049" s="121" t="s">
        <v>18</v>
      </c>
      <c r="C1049" s="161" t="s">
        <v>119</v>
      </c>
      <c r="D1049" s="91" t="s">
        <v>99</v>
      </c>
      <c r="E1049" s="13">
        <v>2118.23</v>
      </c>
      <c r="F1049" s="13">
        <v>2090.15</v>
      </c>
      <c r="G1049" s="13">
        <v>2080.11</v>
      </c>
      <c r="H1049" s="13">
        <v>2067.6</v>
      </c>
      <c r="I1049" s="13">
        <v>2060.69</v>
      </c>
      <c r="J1049" s="13">
        <v>2060.5100000000002</v>
      </c>
      <c r="K1049" s="13">
        <v>2067.83</v>
      </c>
      <c r="L1049" s="13">
        <v>2091.6999999999998</v>
      </c>
      <c r="M1049" s="13">
        <v>2132.91</v>
      </c>
      <c r="N1049" s="99">
        <f>IF((M1050=""),"",MAX(E1051:M1051))</f>
        <v>758.68000000000029</v>
      </c>
      <c r="O1049" s="99">
        <f>IF(M1050="","",MIN(E1051:M1051))</f>
        <v>669.70000000000027</v>
      </c>
      <c r="P1049" s="99">
        <f>IF((M1051=""),"",AVERAGE(E1051:M1051))</f>
        <v>719.90000000000009</v>
      </c>
      <c r="Q1049" s="99">
        <f>IF((M1050=""),"",STDEV(E1051:M1051))</f>
        <v>36.748567319011855</v>
      </c>
      <c r="R1049" s="100">
        <f>IF((M1050=""),"",(N1049-O1049)/(N1049+O1049)*100)</f>
        <v>6.2294347442557285</v>
      </c>
      <c r="S1049" s="101" t="str">
        <f>IF(M1050="","",IF(R1049&lt;10,IF(P1049&gt;645,IF(P1049&lt;790,"Pass","Fail"),"Fail"),"Fail"))</f>
        <v>Pass</v>
      </c>
      <c r="T1049" s="241" t="s">
        <v>67</v>
      </c>
      <c r="U1049" s="234"/>
      <c r="V1049" s="238"/>
      <c r="W1049" s="147">
        <v>645</v>
      </c>
      <c r="X1049" s="88">
        <v>790</v>
      </c>
      <c r="Y1049" s="88">
        <v>670</v>
      </c>
      <c r="Z1049" s="88">
        <v>830</v>
      </c>
      <c r="AA1049" s="88">
        <v>8.6999999999999993</v>
      </c>
      <c r="AB1049" s="148">
        <v>10</v>
      </c>
    </row>
    <row r="1050" spans="1:28" ht="15.75" customHeight="1">
      <c r="A1050"/>
      <c r="B1050" s="93"/>
      <c r="C1050" s="162"/>
      <c r="D1050" s="90" t="s">
        <v>100</v>
      </c>
      <c r="E1050" s="13">
        <v>1739.21</v>
      </c>
      <c r="F1050" s="13">
        <v>1743.84</v>
      </c>
      <c r="G1050" s="13">
        <v>1745.26</v>
      </c>
      <c r="H1050" s="13">
        <v>1719.2</v>
      </c>
      <c r="I1050" s="13">
        <v>1681.35</v>
      </c>
      <c r="J1050" s="13">
        <v>1681.57</v>
      </c>
      <c r="K1050" s="13">
        <v>1722.2</v>
      </c>
      <c r="L1050" s="13">
        <v>1742.67</v>
      </c>
      <c r="M1050" s="13">
        <v>1754.88</v>
      </c>
      <c r="N1050" s="99"/>
      <c r="O1050" s="99"/>
      <c r="P1050" s="99"/>
      <c r="Q1050" s="99"/>
      <c r="R1050" s="100"/>
      <c r="S1050" s="101"/>
      <c r="T1050" s="241"/>
      <c r="U1050" s="234"/>
      <c r="V1050" s="238"/>
      <c r="W1050" s="138"/>
      <c r="X1050" s="135"/>
      <c r="Y1050" s="135"/>
      <c r="Z1050" s="135"/>
      <c r="AA1050" s="135"/>
      <c r="AB1050" s="139"/>
    </row>
    <row r="1051" spans="1:28" s="179" customFormat="1" ht="25.5" customHeight="1">
      <c r="A1051"/>
      <c r="B1051" s="93"/>
      <c r="C1051" s="162"/>
      <c r="D1051" s="90" t="s">
        <v>120</v>
      </c>
      <c r="E1051" s="29">
        <f t="shared" ref="E1051:M1051" si="343">IF(((E1049="")*AND(E1050="")),"",(E1049-E1050)*2)</f>
        <v>758.04</v>
      </c>
      <c r="F1051" s="29">
        <f t="shared" si="343"/>
        <v>692.62000000000035</v>
      </c>
      <c r="G1051" s="29">
        <f t="shared" si="343"/>
        <v>669.70000000000027</v>
      </c>
      <c r="H1051" s="29">
        <f t="shared" si="343"/>
        <v>696.79999999999973</v>
      </c>
      <c r="I1051" s="29">
        <f t="shared" si="343"/>
        <v>758.68000000000029</v>
      </c>
      <c r="J1051" s="29">
        <f t="shared" si="343"/>
        <v>757.88000000000056</v>
      </c>
      <c r="K1051" s="29">
        <f t="shared" si="343"/>
        <v>691.25999999999976</v>
      </c>
      <c r="L1051" s="29">
        <f t="shared" si="343"/>
        <v>698.05999999999949</v>
      </c>
      <c r="M1051" s="29">
        <f t="shared" si="343"/>
        <v>756.05999999999949</v>
      </c>
      <c r="N1051" s="102"/>
      <c r="O1051" s="102"/>
      <c r="P1051" s="102"/>
      <c r="Q1051" s="102"/>
      <c r="R1051" s="103"/>
      <c r="S1051" s="104"/>
      <c r="T1051" s="282"/>
      <c r="U1051" s="281"/>
      <c r="V1051" s="285"/>
      <c r="W1051" s="140"/>
      <c r="X1051" s="141"/>
      <c r="Y1051" s="141"/>
      <c r="Z1051" s="141"/>
      <c r="AA1051" s="141"/>
      <c r="AB1051" s="142"/>
    </row>
    <row r="1052" spans="1:28">
      <c r="A1052" s="188">
        <v>43252</v>
      </c>
      <c r="B1052" s="93" t="s">
        <v>18</v>
      </c>
      <c r="C1052" s="161" t="s">
        <v>121</v>
      </c>
      <c r="D1052" s="91" t="s">
        <v>99</v>
      </c>
      <c r="E1052" s="13">
        <v>1869.72</v>
      </c>
      <c r="F1052" s="13">
        <v>1916.12</v>
      </c>
      <c r="G1052" s="13">
        <v>1926.46</v>
      </c>
      <c r="H1052" s="13">
        <v>1894.02</v>
      </c>
      <c r="I1052" s="13">
        <v>1798.83</v>
      </c>
      <c r="J1052" s="13">
        <v>1821.08</v>
      </c>
      <c r="K1052" s="13">
        <v>1897.04</v>
      </c>
      <c r="L1052" s="13">
        <v>1914.01</v>
      </c>
      <c r="M1052" s="13">
        <v>1857.48</v>
      </c>
      <c r="N1052" s="99">
        <f>IF((M1053=""),"",MAX(E1054:M1054))</f>
        <v>1014.7399999999998</v>
      </c>
      <c r="O1052" s="99">
        <f>IF(M1053="","",MIN(E1054:M1054))</f>
        <v>795.18000000000029</v>
      </c>
      <c r="P1052" s="99">
        <f>IF((M1054=""),"",AVERAGE(E1054:M1054))</f>
        <v>909.37111111111108</v>
      </c>
      <c r="Q1052" s="99">
        <f>IF((M1053=""),"",STDEV(E1054:M1054))</f>
        <v>91.994029214461079</v>
      </c>
      <c r="R1052" s="99">
        <f>IF((M1053=""),"",(N1052-O1052)/(N1052+O1052)*100)</f>
        <v>12.130922913719914</v>
      </c>
      <c r="S1052" s="101" t="str">
        <f>IF(M1053="","",IF(R1052&lt;15,IF(P1052&gt;860,IF(P1052&lt;970,"Pass","Fail"),"Fail"),"Fail"))</f>
        <v>Pass</v>
      </c>
      <c r="T1052" s="249" t="s">
        <v>67</v>
      </c>
      <c r="U1052" s="255"/>
      <c r="V1052" s="265"/>
      <c r="W1052" s="135">
        <v>850</v>
      </c>
      <c r="X1052" s="135">
        <v>970</v>
      </c>
      <c r="Y1052" s="135">
        <v>710</v>
      </c>
      <c r="Z1052" s="135">
        <v>910</v>
      </c>
      <c r="AA1052" s="135">
        <v>14.5</v>
      </c>
      <c r="AB1052" s="139">
        <v>17</v>
      </c>
    </row>
    <row r="1053" spans="1:28" ht="15.75" customHeight="1">
      <c r="A1053"/>
      <c r="B1053" s="93"/>
      <c r="C1053" s="162"/>
      <c r="D1053" s="90" t="s">
        <v>100</v>
      </c>
      <c r="E1053" s="13">
        <v>1371.78</v>
      </c>
      <c r="F1053" s="13">
        <v>1495.38</v>
      </c>
      <c r="G1053" s="13">
        <v>1528.87</v>
      </c>
      <c r="H1053" s="13">
        <v>1472.58</v>
      </c>
      <c r="I1053" s="13">
        <v>1291.46</v>
      </c>
      <c r="J1053" s="13">
        <v>1314.89</v>
      </c>
      <c r="K1053" s="13">
        <v>1473.24</v>
      </c>
      <c r="L1053" s="13">
        <v>1494.99</v>
      </c>
      <c r="M1053" s="13">
        <v>1359.4</v>
      </c>
      <c r="N1053" s="99"/>
      <c r="O1053" s="99"/>
      <c r="P1053" s="99"/>
      <c r="Q1053" s="99"/>
      <c r="R1053" s="100"/>
      <c r="S1053" s="101"/>
      <c r="T1053" s="241"/>
      <c r="U1053" s="234"/>
      <c r="V1053" s="238"/>
      <c r="W1053" s="138"/>
      <c r="X1053" s="135"/>
      <c r="Y1053" s="135"/>
      <c r="Z1053" s="135"/>
      <c r="AA1053" s="135"/>
      <c r="AB1053" s="139"/>
    </row>
    <row r="1054" spans="1:28" s="179" customFormat="1" ht="25.5" customHeight="1">
      <c r="A1054"/>
      <c r="B1054" s="93"/>
      <c r="C1054" s="162"/>
      <c r="D1054" s="30" t="s">
        <v>120</v>
      </c>
      <c r="E1054" s="29">
        <f t="shared" ref="E1054:M1054" si="344">IF(((E1052="")*AND(E1053="")),"",(E1052-E1053)*2)</f>
        <v>995.88000000000011</v>
      </c>
      <c r="F1054" s="29">
        <f t="shared" si="344"/>
        <v>841.47999999999956</v>
      </c>
      <c r="G1054" s="29">
        <f t="shared" si="344"/>
        <v>795.18000000000029</v>
      </c>
      <c r="H1054" s="29">
        <f t="shared" si="344"/>
        <v>842.88000000000011</v>
      </c>
      <c r="I1054" s="29">
        <f t="shared" si="344"/>
        <v>1014.7399999999998</v>
      </c>
      <c r="J1054" s="29">
        <f t="shared" si="344"/>
        <v>1012.3799999999997</v>
      </c>
      <c r="K1054" s="29">
        <f t="shared" si="344"/>
        <v>847.59999999999991</v>
      </c>
      <c r="L1054" s="29">
        <f t="shared" si="344"/>
        <v>838.04</v>
      </c>
      <c r="M1054" s="29">
        <f t="shared" si="344"/>
        <v>996.15999999999985</v>
      </c>
      <c r="N1054" s="102"/>
      <c r="O1054" s="102"/>
      <c r="P1054" s="102"/>
      <c r="Q1054" s="102"/>
      <c r="R1054" s="103"/>
      <c r="S1054" s="104"/>
      <c r="T1054" s="282"/>
      <c r="U1054" s="281"/>
      <c r="V1054" s="285"/>
      <c r="W1054" s="140"/>
      <c r="X1054" s="141"/>
      <c r="Y1054" s="141"/>
      <c r="Z1054" s="141"/>
      <c r="AA1054" s="141"/>
      <c r="AB1054" s="142"/>
    </row>
    <row r="1055" spans="1:28" ht="12.75" customHeight="1">
      <c r="A1055" s="130">
        <v>43252</v>
      </c>
      <c r="B1055" s="121" t="s">
        <v>18</v>
      </c>
      <c r="C1055" s="161" t="s">
        <v>122</v>
      </c>
      <c r="D1055" s="91" t="s">
        <v>99</v>
      </c>
      <c r="E1055" s="13">
        <v>11184.25</v>
      </c>
      <c r="F1055" s="13">
        <v>10890.21</v>
      </c>
      <c r="G1055" s="13">
        <v>10814.09</v>
      </c>
      <c r="H1055" s="13">
        <v>10918.4</v>
      </c>
      <c r="I1055" s="13">
        <v>11225.87</v>
      </c>
      <c r="J1055" s="13">
        <v>10773.53</v>
      </c>
      <c r="K1055" s="13">
        <v>10876.32</v>
      </c>
      <c r="L1055" s="13">
        <v>10875.5</v>
      </c>
      <c r="M1055" s="13">
        <v>10800.04</v>
      </c>
      <c r="N1055" s="99">
        <f>IF((M1056=""),"",MAX(E1057:M1057))</f>
        <v>551.97999999999956</v>
      </c>
      <c r="O1055" s="99">
        <f>IF(M1056="","",MIN(E1057:M1057))</f>
        <v>526.27999999999884</v>
      </c>
      <c r="P1055" s="99">
        <f>IF((M1057=""),"",AVERAGE(E1057:M1057))</f>
        <v>541.30222222222233</v>
      </c>
      <c r="Q1055" s="99">
        <f>IF((M1056=""),"",STDEV(E1057:M1057))</f>
        <v>8.6640662765466487</v>
      </c>
      <c r="R1055" s="99">
        <f>IF((M1056=""),"",(N1055-O1055)/(N1055+O1055)*100)</f>
        <v>2.3834696640885098</v>
      </c>
      <c r="S1055" s="101" t="str">
        <f>IF(M1056="","",IF(R1055&lt;10,IF(P1055&gt;430,IF(P1055&lt;590,"Pass","Fail"),"Fail"),"Fail"))</f>
        <v>Pass</v>
      </c>
      <c r="T1055" s="241" t="s">
        <v>67</v>
      </c>
      <c r="U1055" s="263"/>
      <c r="V1055" s="272"/>
      <c r="W1055" s="138">
        <v>490</v>
      </c>
      <c r="X1055" s="135">
        <v>590</v>
      </c>
      <c r="Y1055" s="135">
        <v>430</v>
      </c>
      <c r="Z1055" s="135">
        <v>590</v>
      </c>
      <c r="AA1055" s="137">
        <v>6.3</v>
      </c>
      <c r="AB1055" s="148">
        <v>6.3</v>
      </c>
    </row>
    <row r="1056" spans="1:28" ht="15.75" customHeight="1">
      <c r="A1056"/>
      <c r="B1056" s="93"/>
      <c r="C1056" s="162"/>
      <c r="D1056" s="90" t="s">
        <v>100</v>
      </c>
      <c r="E1056" s="13">
        <v>10913.98</v>
      </c>
      <c r="F1056" s="13">
        <v>10616.85</v>
      </c>
      <c r="G1056" s="13">
        <v>10550.95</v>
      </c>
      <c r="H1056" s="13">
        <v>10650.24</v>
      </c>
      <c r="I1056" s="13">
        <v>10960.24</v>
      </c>
      <c r="J1056" s="13">
        <v>10497.54</v>
      </c>
      <c r="K1056" s="13">
        <v>10602.9</v>
      </c>
      <c r="L1056" s="13">
        <v>10604.57</v>
      </c>
      <c r="M1056" s="13">
        <v>10525.08</v>
      </c>
      <c r="N1056" s="99"/>
      <c r="O1056" s="99"/>
      <c r="P1056" s="99"/>
      <c r="Q1056" s="99"/>
      <c r="R1056" s="100"/>
      <c r="S1056" s="101"/>
      <c r="T1056" s="241"/>
      <c r="U1056" s="234"/>
      <c r="V1056" s="238"/>
      <c r="W1056" s="138"/>
      <c r="X1056" s="135"/>
      <c r="Y1056" s="135"/>
      <c r="Z1056" s="135"/>
      <c r="AA1056" s="135"/>
      <c r="AB1056" s="139"/>
    </row>
    <row r="1057" spans="1:28" s="179" customFormat="1" ht="25.5" customHeight="1">
      <c r="A1057"/>
      <c r="B1057" s="93"/>
      <c r="C1057" s="162"/>
      <c r="D1057" s="90" t="s">
        <v>120</v>
      </c>
      <c r="E1057" s="29">
        <f t="shared" ref="E1057:M1057" si="345">IF(((E1055="")*AND(E1056="")),"",(E1055-E1056)*2)</f>
        <v>540.54000000000087</v>
      </c>
      <c r="F1057" s="29">
        <f t="shared" si="345"/>
        <v>546.71999999999753</v>
      </c>
      <c r="G1057" s="29">
        <f t="shared" si="345"/>
        <v>526.27999999999884</v>
      </c>
      <c r="H1057" s="29">
        <f t="shared" si="345"/>
        <v>536.31999999999971</v>
      </c>
      <c r="I1057" s="29">
        <f t="shared" si="345"/>
        <v>531.26000000000204</v>
      </c>
      <c r="J1057" s="29">
        <f t="shared" si="345"/>
        <v>551.97999999999956</v>
      </c>
      <c r="K1057" s="29">
        <f t="shared" si="345"/>
        <v>546.84000000000015</v>
      </c>
      <c r="L1057" s="29">
        <f t="shared" si="345"/>
        <v>541.86000000000058</v>
      </c>
      <c r="M1057" s="29">
        <f t="shared" si="345"/>
        <v>549.92000000000189</v>
      </c>
      <c r="N1057" s="102"/>
      <c r="O1057" s="102"/>
      <c r="P1057" s="102"/>
      <c r="Q1057" s="102"/>
      <c r="R1057" s="103"/>
      <c r="S1057" s="104"/>
      <c r="T1057" s="282"/>
      <c r="U1057" s="281"/>
      <c r="V1057" s="285"/>
      <c r="W1057" s="140"/>
      <c r="X1057" s="141"/>
      <c r="Y1057" s="141"/>
      <c r="Z1057" s="141"/>
      <c r="AA1057" s="141"/>
      <c r="AB1057" s="142"/>
    </row>
    <row r="1058" spans="1:28" ht="12.75" customHeight="1">
      <c r="A1058" s="130">
        <v>43252</v>
      </c>
      <c r="B1058" s="121" t="s">
        <v>18</v>
      </c>
      <c r="C1058" s="161" t="s">
        <v>123</v>
      </c>
      <c r="D1058" s="91" t="s">
        <v>99</v>
      </c>
      <c r="E1058" s="13">
        <v>11418.43</v>
      </c>
      <c r="F1058" s="13">
        <v>11137.85</v>
      </c>
      <c r="G1058" s="13">
        <v>11065.54</v>
      </c>
      <c r="H1058" s="13">
        <v>11166.49</v>
      </c>
      <c r="I1058" s="13">
        <v>11453.44</v>
      </c>
      <c r="J1058" s="13">
        <v>11045.89</v>
      </c>
      <c r="K1058" s="13">
        <v>11124.07</v>
      </c>
      <c r="L1058" s="13">
        <v>11120.24</v>
      </c>
      <c r="M1058" s="13">
        <v>11146.21</v>
      </c>
      <c r="N1058" s="99">
        <f>IF((M1059=""),"",MAX(E1060:M1060))</f>
        <v>287.76000000000204</v>
      </c>
      <c r="O1058" s="99">
        <f>IF(M1059="","",MIN(E1060:M1060))</f>
        <v>232.68000000000029</v>
      </c>
      <c r="P1058" s="99">
        <f>IF((M1060=""),"",AVERAGE(E1060:M1060))</f>
        <v>258.96666666666715</v>
      </c>
      <c r="Q1058" s="99">
        <f>IF((M1059=""),"",STDEV(E1060:M1060))</f>
        <v>23.948455064992327</v>
      </c>
      <c r="R1058" s="99">
        <f>IF((M1059=""),"",(N1058-O1058)/(N1058+O1058)*100)</f>
        <v>10.58335254784442</v>
      </c>
      <c r="S1058" s="101" t="str">
        <f>IF(M1059="","",IF(R1058&lt;15,IF(P1058&gt;155,IF(P1058&lt;315,"Pass","Fail"),"Fail"),"Fail"))</f>
        <v>Pass</v>
      </c>
      <c r="T1058" s="241" t="s">
        <v>67</v>
      </c>
      <c r="U1058" s="241"/>
      <c r="V1058" s="272"/>
      <c r="W1058" s="147">
        <v>222</v>
      </c>
      <c r="X1058" s="88">
        <v>340</v>
      </c>
      <c r="Y1058" s="88">
        <v>155</v>
      </c>
      <c r="Z1058" s="88">
        <v>315</v>
      </c>
      <c r="AA1058" s="148">
        <v>15</v>
      </c>
      <c r="AB1058" s="139">
        <v>15</v>
      </c>
    </row>
    <row r="1059" spans="1:28" ht="15.75" customHeight="1">
      <c r="A1059"/>
      <c r="B1059" s="93"/>
      <c r="C1059" s="162"/>
      <c r="D1059" s="90" t="s">
        <v>100</v>
      </c>
      <c r="E1059" s="13">
        <v>11274.55</v>
      </c>
      <c r="F1059" s="13">
        <v>11018.63</v>
      </c>
      <c r="G1059" s="13">
        <v>10946.96</v>
      </c>
      <c r="H1059" s="13">
        <v>11047.7</v>
      </c>
      <c r="I1059" s="13">
        <v>11313.08</v>
      </c>
      <c r="J1059" s="13">
        <v>10906.52</v>
      </c>
      <c r="K1059" s="13">
        <v>10998.72</v>
      </c>
      <c r="L1059" s="13">
        <v>11003.9</v>
      </c>
      <c r="M1059" s="13">
        <v>11002.75</v>
      </c>
      <c r="N1059" s="99"/>
      <c r="O1059" s="99"/>
      <c r="P1059" s="99"/>
      <c r="Q1059" s="99"/>
      <c r="R1059" s="100"/>
      <c r="S1059" s="101"/>
      <c r="T1059" s="241"/>
      <c r="U1059" s="234"/>
      <c r="V1059" s="238"/>
      <c r="W1059" s="138"/>
      <c r="X1059" s="135"/>
      <c r="Y1059" s="135"/>
      <c r="Z1059" s="135"/>
      <c r="AA1059" s="135"/>
      <c r="AB1059" s="139"/>
    </row>
    <row r="1060" spans="1:28" s="180" customFormat="1" ht="26.25" customHeight="1" thickBot="1">
      <c r="A1060"/>
      <c r="B1060" s="105"/>
      <c r="C1060" s="163"/>
      <c r="D1060" s="106" t="s">
        <v>120</v>
      </c>
      <c r="E1060" s="107">
        <f t="shared" ref="E1060:M1060" si="346">IF(((E1058="")*AND(E1059="")),"",(E1058-E1059)*2)</f>
        <v>287.76000000000204</v>
      </c>
      <c r="F1060" s="107">
        <f t="shared" si="346"/>
        <v>238.44000000000233</v>
      </c>
      <c r="G1060" s="107">
        <f t="shared" si="346"/>
        <v>237.16000000000349</v>
      </c>
      <c r="H1060" s="107">
        <f t="shared" si="346"/>
        <v>237.57999999999811</v>
      </c>
      <c r="I1060" s="107">
        <f t="shared" si="346"/>
        <v>280.72000000000116</v>
      </c>
      <c r="J1060" s="107">
        <f t="shared" si="346"/>
        <v>278.73999999999796</v>
      </c>
      <c r="K1060" s="107">
        <f t="shared" si="346"/>
        <v>250.70000000000073</v>
      </c>
      <c r="L1060" s="107">
        <f t="shared" si="346"/>
        <v>232.68000000000029</v>
      </c>
      <c r="M1060" s="107">
        <f t="shared" si="346"/>
        <v>286.91999999999825</v>
      </c>
      <c r="N1060" s="108"/>
      <c r="O1060" s="108"/>
      <c r="P1060" s="108"/>
      <c r="Q1060" s="108"/>
      <c r="R1060" s="109"/>
      <c r="S1060" s="110"/>
      <c r="T1060" s="284"/>
      <c r="U1060" s="283"/>
      <c r="V1060" s="286"/>
      <c r="W1060" s="155"/>
      <c r="X1060" s="156"/>
      <c r="Y1060" s="156"/>
      <c r="Z1060" s="156"/>
      <c r="AA1060" s="156"/>
      <c r="AB1060" s="157"/>
    </row>
    <row r="1061" spans="1:28" ht="12.75" customHeight="1">
      <c r="A1061" s="189">
        <v>43256</v>
      </c>
      <c r="B1061" s="121" t="s">
        <v>18</v>
      </c>
      <c r="C1061" s="161" t="s">
        <v>119</v>
      </c>
      <c r="D1061" s="91" t="s">
        <v>99</v>
      </c>
      <c r="E1061" s="13">
        <v>2881.47</v>
      </c>
      <c r="F1061" s="13">
        <v>2791.18</v>
      </c>
      <c r="G1061" s="13">
        <v>2759.35</v>
      </c>
      <c r="H1061" s="13">
        <v>2772.9</v>
      </c>
      <c r="I1061" s="13">
        <v>2825.18</v>
      </c>
      <c r="J1061" s="13">
        <v>2831.01</v>
      </c>
      <c r="K1061" s="13">
        <v>2773.17</v>
      </c>
      <c r="L1061" s="13">
        <v>2793.71</v>
      </c>
      <c r="M1061" s="13">
        <v>2888.35</v>
      </c>
      <c r="N1061" s="99">
        <f>IF((M1062=""),"",MAX(E1063:M1063))</f>
        <v>744.11999999999989</v>
      </c>
      <c r="O1061" s="99">
        <f>IF(M1062="","",MIN(E1063:M1063))</f>
        <v>648.65999999999985</v>
      </c>
      <c r="P1061" s="99">
        <f>IF((M1063=""),"",AVERAGE(E1063:M1063))</f>
        <v>700.00222222222226</v>
      </c>
      <c r="Q1061" s="99">
        <f>IF((M1062=""),"",STDEV(E1063:M1063))</f>
        <v>37.413867007359485</v>
      </c>
      <c r="R1061" s="100">
        <f>IF((M1062=""),"",(N1061-O1061)/(N1061+O1061)*100)</f>
        <v>6.8539180631542713</v>
      </c>
      <c r="S1061" s="101" t="str">
        <f>IF(M1062="","",IF(R1061&lt;10,IF(P1061&gt;670,IF(P1061&lt;830,"Pass","Fail"),"Fail"),"Fail"))</f>
        <v>Pass</v>
      </c>
      <c r="T1061" s="241">
        <v>1335</v>
      </c>
      <c r="U1061" s="234"/>
      <c r="V1061" s="420" t="s">
        <v>315</v>
      </c>
      <c r="W1061" s="147">
        <v>645</v>
      </c>
      <c r="X1061" s="88">
        <v>790</v>
      </c>
      <c r="Y1061" s="88">
        <v>670</v>
      </c>
      <c r="Z1061" s="88">
        <v>830</v>
      </c>
      <c r="AA1061" s="88">
        <v>8.6999999999999993</v>
      </c>
      <c r="AB1061" s="148">
        <v>10</v>
      </c>
    </row>
    <row r="1062" spans="1:28" ht="16.5" customHeight="1">
      <c r="A1062"/>
      <c r="B1062" s="93"/>
      <c r="C1062" s="162"/>
      <c r="D1062" s="90" t="s">
        <v>100</v>
      </c>
      <c r="E1062" s="13">
        <v>2509.41</v>
      </c>
      <c r="F1062" s="13">
        <v>2453.66</v>
      </c>
      <c r="G1062" s="13">
        <v>2435.02</v>
      </c>
      <c r="H1062" s="13">
        <v>2436.06</v>
      </c>
      <c r="I1062" s="13">
        <v>2459.0300000000002</v>
      </c>
      <c r="J1062" s="13">
        <v>2463.9899999999998</v>
      </c>
      <c r="K1062" s="13">
        <v>2437.7199999999998</v>
      </c>
      <c r="L1062" s="13">
        <v>2454.3000000000002</v>
      </c>
      <c r="M1062" s="13">
        <v>2517.12</v>
      </c>
      <c r="N1062" s="99"/>
      <c r="O1062" s="99"/>
      <c r="P1062" s="99"/>
      <c r="Q1062" s="99"/>
      <c r="R1062" s="100"/>
      <c r="S1062" s="101"/>
      <c r="T1062" s="241"/>
      <c r="U1062" s="234"/>
      <c r="V1062" s="238"/>
      <c r="W1062" s="138"/>
      <c r="X1062" s="135"/>
      <c r="Y1062" s="135"/>
      <c r="Z1062" s="135"/>
      <c r="AA1062" s="135"/>
      <c r="AB1062" s="139"/>
    </row>
    <row r="1063" spans="1:28" ht="26.25" customHeight="1">
      <c r="A1063"/>
      <c r="B1063" s="93"/>
      <c r="C1063" s="162"/>
      <c r="D1063" s="90" t="s">
        <v>120</v>
      </c>
      <c r="E1063" s="29">
        <f t="shared" ref="E1063:M1063" si="347">IF(((E1061="")*AND(E1062="")),"",(E1061-E1062)*2)</f>
        <v>744.11999999999989</v>
      </c>
      <c r="F1063" s="29">
        <f t="shared" si="347"/>
        <v>675.04</v>
      </c>
      <c r="G1063" s="29">
        <f t="shared" si="347"/>
        <v>648.65999999999985</v>
      </c>
      <c r="H1063" s="29">
        <f t="shared" si="347"/>
        <v>673.68000000000029</v>
      </c>
      <c r="I1063" s="29">
        <f t="shared" si="347"/>
        <v>732.29999999999927</v>
      </c>
      <c r="J1063" s="29">
        <f t="shared" si="347"/>
        <v>734.04000000000087</v>
      </c>
      <c r="K1063" s="29">
        <f t="shared" si="347"/>
        <v>670.90000000000055</v>
      </c>
      <c r="L1063" s="29">
        <f t="shared" si="347"/>
        <v>678.81999999999971</v>
      </c>
      <c r="M1063" s="29">
        <f t="shared" si="347"/>
        <v>742.46</v>
      </c>
      <c r="N1063" s="102"/>
      <c r="O1063" s="102"/>
      <c r="P1063" s="102"/>
      <c r="Q1063" s="102"/>
      <c r="R1063" s="103"/>
      <c r="S1063" s="104"/>
      <c r="T1063" s="241"/>
      <c r="U1063" s="281"/>
      <c r="V1063" s="285"/>
      <c r="W1063" s="140"/>
      <c r="X1063" s="141"/>
      <c r="Y1063" s="141"/>
      <c r="Z1063" s="141"/>
      <c r="AA1063" s="141"/>
      <c r="AB1063" s="142"/>
    </row>
    <row r="1064" spans="1:28">
      <c r="A1064" s="48">
        <v>43256</v>
      </c>
      <c r="B1064" s="93" t="s">
        <v>18</v>
      </c>
      <c r="C1064" s="162" t="s">
        <v>121</v>
      </c>
      <c r="D1064" s="90" t="s">
        <v>99</v>
      </c>
      <c r="E1064" s="13">
        <v>2880.71</v>
      </c>
      <c r="F1064" s="13">
        <v>2791.01</v>
      </c>
      <c r="G1064" s="13">
        <v>2757.37</v>
      </c>
      <c r="H1064" s="13">
        <v>2770.17</v>
      </c>
      <c r="I1064" s="13">
        <v>2822.4</v>
      </c>
      <c r="J1064" s="13">
        <v>2827.57</v>
      </c>
      <c r="K1064" s="13">
        <v>2769.21</v>
      </c>
      <c r="L1064" s="13">
        <v>2792.21</v>
      </c>
      <c r="M1064" s="13">
        <v>2887.3</v>
      </c>
      <c r="N1064" s="94">
        <f>IF((M1065=""),"",MAX(E1066:M1066))</f>
        <v>1002.1199999999999</v>
      </c>
      <c r="O1064" s="94">
        <f>IF(M1065="","",MIN(E1066:M1066))</f>
        <v>800.27999999999975</v>
      </c>
      <c r="P1064" s="94">
        <f>IF((M1066=""),"",AVERAGE(E1066:M1066))</f>
        <v>906.46444444444455</v>
      </c>
      <c r="Q1064" s="94">
        <f>IF((M1065=""),"",STDEV(E1066:M1066))</f>
        <v>86.404403694358834</v>
      </c>
      <c r="R1064" s="94">
        <f>IF((M1065=""),"",(N1064-O1064)/(N1064+O1064)*100)</f>
        <v>11.198402130492687</v>
      </c>
      <c r="S1064" s="96" t="str">
        <f>IF(M1065="","",IF(R1064&lt;15,IF(P1064&gt;850,IF(P1064&lt;1000,"Pass","Fail"),"Fail"),"Fail"))</f>
        <v>Pass</v>
      </c>
      <c r="T1064" s="237">
        <v>1335</v>
      </c>
      <c r="U1064" s="255"/>
      <c r="V1064" s="421" t="s">
        <v>317</v>
      </c>
      <c r="W1064" s="153">
        <v>850</v>
      </c>
      <c r="X1064" s="153">
        <v>970</v>
      </c>
      <c r="Y1064" s="153">
        <v>710</v>
      </c>
      <c r="Z1064" s="153">
        <v>910</v>
      </c>
      <c r="AA1064" s="153">
        <v>14.5</v>
      </c>
      <c r="AB1064" s="154">
        <v>17</v>
      </c>
    </row>
    <row r="1065" spans="1:28" ht="15.75" customHeight="1">
      <c r="A1065"/>
      <c r="B1065" s="93"/>
      <c r="C1065" s="162"/>
      <c r="D1065" s="90" t="s">
        <v>100</v>
      </c>
      <c r="E1065" s="13">
        <v>2385.61</v>
      </c>
      <c r="F1065" s="13">
        <v>2370.2399999999998</v>
      </c>
      <c r="G1065" s="13">
        <v>2357.23</v>
      </c>
      <c r="H1065" s="13">
        <v>2347.77</v>
      </c>
      <c r="I1065" s="13">
        <v>2321.34</v>
      </c>
      <c r="J1065" s="13">
        <v>2330.83</v>
      </c>
      <c r="K1065" s="13">
        <v>2346.27</v>
      </c>
      <c r="L1065" s="13">
        <v>2372.0300000000002</v>
      </c>
      <c r="M1065" s="13">
        <v>2387.54</v>
      </c>
      <c r="N1065" s="99"/>
      <c r="O1065" s="99"/>
      <c r="P1065" s="99"/>
      <c r="Q1065" s="99"/>
      <c r="R1065" s="100"/>
      <c r="S1065" s="101"/>
      <c r="T1065" s="241"/>
      <c r="U1065" s="234"/>
      <c r="V1065" s="238"/>
      <c r="W1065" s="138"/>
      <c r="X1065" s="135"/>
      <c r="Y1065" s="135"/>
      <c r="Z1065" s="135"/>
      <c r="AA1065" s="135"/>
      <c r="AB1065" s="139"/>
    </row>
    <row r="1066" spans="1:28" s="179" customFormat="1" ht="25.5" customHeight="1">
      <c r="A1066"/>
      <c r="B1066" s="93"/>
      <c r="C1066" s="162"/>
      <c r="D1066" s="30" t="s">
        <v>120</v>
      </c>
      <c r="E1066" s="29">
        <f t="shared" ref="E1066:M1066" si="348">IF(((E1064="")*AND(E1065="")),"",(E1064-E1065)*2)</f>
        <v>990.19999999999982</v>
      </c>
      <c r="F1066" s="29">
        <f t="shared" si="348"/>
        <v>841.54000000000087</v>
      </c>
      <c r="G1066" s="29">
        <f t="shared" si="348"/>
        <v>800.27999999999975</v>
      </c>
      <c r="H1066" s="29">
        <f t="shared" si="348"/>
        <v>844.80000000000018</v>
      </c>
      <c r="I1066" s="29">
        <f t="shared" si="348"/>
        <v>1002.1199999999999</v>
      </c>
      <c r="J1066" s="29">
        <f t="shared" si="348"/>
        <v>993.48000000000047</v>
      </c>
      <c r="K1066" s="29">
        <f t="shared" si="348"/>
        <v>845.88000000000011</v>
      </c>
      <c r="L1066" s="29">
        <f t="shared" si="348"/>
        <v>840.35999999999967</v>
      </c>
      <c r="M1066" s="29">
        <f t="shared" si="348"/>
        <v>999.52000000000044</v>
      </c>
      <c r="N1066" s="102"/>
      <c r="O1066" s="102"/>
      <c r="P1066" s="102"/>
      <c r="Q1066" s="102"/>
      <c r="R1066" s="103"/>
      <c r="S1066" s="104"/>
      <c r="T1066" s="282"/>
      <c r="U1066" s="281"/>
      <c r="V1066" s="285"/>
      <c r="W1066" s="140"/>
      <c r="X1066" s="141"/>
      <c r="Y1066" s="141"/>
      <c r="Z1066" s="141"/>
      <c r="AA1066" s="141"/>
      <c r="AB1066" s="142"/>
    </row>
    <row r="1067" spans="1:28" ht="12.75" customHeight="1">
      <c r="A1067" s="189">
        <v>43256</v>
      </c>
      <c r="B1067" s="121" t="s">
        <v>18</v>
      </c>
      <c r="C1067" s="161" t="s">
        <v>122</v>
      </c>
      <c r="D1067" s="91" t="s">
        <v>99</v>
      </c>
      <c r="E1067" s="13">
        <v>10928.92</v>
      </c>
      <c r="F1067" s="13">
        <v>10632.29</v>
      </c>
      <c r="G1067" s="13">
        <v>10562.13</v>
      </c>
      <c r="H1067" s="13">
        <v>10661.75</v>
      </c>
      <c r="I1067" s="13">
        <v>10975.43</v>
      </c>
      <c r="J1067" s="13">
        <v>10513.58</v>
      </c>
      <c r="K1067" s="13">
        <v>10622.21</v>
      </c>
      <c r="L1067" s="13">
        <v>10617.68</v>
      </c>
      <c r="M1067" s="13">
        <v>10536.23</v>
      </c>
      <c r="N1067" s="99">
        <f>IF((M1068=""),"",MAX(E1069:M1069))</f>
        <v>570.90000000000146</v>
      </c>
      <c r="O1067" s="99">
        <f>IF(M1068="","",MIN(E1069:M1069))</f>
        <v>522.35999999999694</v>
      </c>
      <c r="P1067" s="99">
        <f>IF((M1069=""),"",AVERAGE(E1069:M1069))</f>
        <v>544.50888888888824</v>
      </c>
      <c r="Q1067" s="99">
        <f>IF((M1068=""),"",STDEV(E1069:M1069))</f>
        <v>14.042065770791504</v>
      </c>
      <c r="R1067" s="99">
        <f>IF((M1068=""),"",(N1067-O1067)/(N1067+O1067)*100)</f>
        <v>4.4399319466553777</v>
      </c>
      <c r="S1067" s="101" t="str">
        <f>IF(M1068="","",IF(R1067&lt;10,IF(P1067&gt;430,IF(P1067&lt;590,"Pass","Fail"),"Fail"),"Fail"))</f>
        <v>Pass</v>
      </c>
      <c r="T1067" s="241">
        <v>1335</v>
      </c>
      <c r="U1067" s="263"/>
      <c r="V1067" s="272"/>
      <c r="W1067" s="138">
        <v>490</v>
      </c>
      <c r="X1067" s="135">
        <v>590</v>
      </c>
      <c r="Y1067" s="135">
        <v>430</v>
      </c>
      <c r="Z1067" s="135">
        <v>590</v>
      </c>
      <c r="AA1067" s="137">
        <v>6.3</v>
      </c>
      <c r="AB1067" s="148">
        <v>6.3</v>
      </c>
    </row>
    <row r="1068" spans="1:28" ht="16.5" customHeight="1">
      <c r="A1068"/>
      <c r="B1068" s="93"/>
      <c r="C1068" s="162"/>
      <c r="D1068" s="90" t="s">
        <v>100</v>
      </c>
      <c r="E1068" s="13">
        <v>10643.47</v>
      </c>
      <c r="F1068" s="13">
        <v>10358.950000000001</v>
      </c>
      <c r="G1068" s="13">
        <v>10300.950000000001</v>
      </c>
      <c r="H1068" s="13">
        <v>10392.34</v>
      </c>
      <c r="I1068" s="13">
        <v>10695.01</v>
      </c>
      <c r="J1068" s="13">
        <v>10242.620000000001</v>
      </c>
      <c r="K1068" s="13">
        <v>10353.25</v>
      </c>
      <c r="L1068" s="13">
        <v>10348.219999999999</v>
      </c>
      <c r="M1068" s="13">
        <v>10265.120000000001</v>
      </c>
      <c r="N1068" s="99"/>
      <c r="O1068" s="99"/>
      <c r="P1068" s="99"/>
      <c r="Q1068" s="99"/>
      <c r="R1068" s="100"/>
      <c r="S1068" s="101"/>
      <c r="T1068" s="241"/>
      <c r="U1068" s="234"/>
      <c r="V1068" s="238"/>
      <c r="W1068" s="138"/>
      <c r="X1068" s="135"/>
      <c r="Y1068" s="135"/>
      <c r="Z1068" s="135"/>
      <c r="AA1068" s="135"/>
      <c r="AB1068" s="139"/>
    </row>
    <row r="1069" spans="1:28" ht="26.25" customHeight="1" thickBot="1">
      <c r="A1069"/>
      <c r="B1069" s="93"/>
      <c r="C1069" s="162"/>
      <c r="D1069" s="90" t="s">
        <v>120</v>
      </c>
      <c r="E1069" s="29">
        <f t="shared" ref="E1069:M1069" si="349">IF(((E1067="")*AND(E1068="")),"",(E1067-E1068)*2)</f>
        <v>570.90000000000146</v>
      </c>
      <c r="F1069" s="29">
        <f t="shared" si="349"/>
        <v>546.68000000000029</v>
      </c>
      <c r="G1069" s="29">
        <f t="shared" si="349"/>
        <v>522.35999999999694</v>
      </c>
      <c r="H1069" s="29">
        <f t="shared" si="349"/>
        <v>538.81999999999971</v>
      </c>
      <c r="I1069" s="29">
        <f t="shared" si="349"/>
        <v>560.84000000000015</v>
      </c>
      <c r="J1069" s="29">
        <f t="shared" si="349"/>
        <v>541.91999999999825</v>
      </c>
      <c r="K1069" s="29">
        <f t="shared" si="349"/>
        <v>537.91999999999825</v>
      </c>
      <c r="L1069" s="29">
        <f t="shared" si="349"/>
        <v>538.92000000000189</v>
      </c>
      <c r="M1069" s="29">
        <f t="shared" si="349"/>
        <v>542.21999999999753</v>
      </c>
      <c r="N1069" s="102"/>
      <c r="O1069" s="102"/>
      <c r="P1069" s="102"/>
      <c r="Q1069" s="102"/>
      <c r="R1069" s="103"/>
      <c r="S1069" s="104"/>
      <c r="T1069" s="282"/>
      <c r="U1069" s="281"/>
      <c r="V1069" s="285"/>
      <c r="W1069" s="140"/>
      <c r="X1069" s="141"/>
      <c r="Y1069" s="141"/>
      <c r="Z1069" s="141"/>
      <c r="AA1069" s="141"/>
      <c r="AB1069" s="142"/>
    </row>
    <row r="1070" spans="1:28" ht="12.75" customHeight="1">
      <c r="A1070" s="48">
        <v>43256</v>
      </c>
      <c r="B1070" s="93" t="s">
        <v>18</v>
      </c>
      <c r="C1070" s="162" t="s">
        <v>123</v>
      </c>
      <c r="D1070" s="90" t="s">
        <v>99</v>
      </c>
      <c r="E1070" s="13">
        <v>11289.17</v>
      </c>
      <c r="F1070" s="13">
        <v>11026.53</v>
      </c>
      <c r="G1070" s="13">
        <v>10963.77</v>
      </c>
      <c r="H1070" s="13">
        <v>11060.64</v>
      </c>
      <c r="I1070" s="13">
        <v>11320.99</v>
      </c>
      <c r="J1070" s="13">
        <v>10919.58</v>
      </c>
      <c r="K1070" s="13">
        <v>11016.06</v>
      </c>
      <c r="L1070" s="13">
        <v>11012.7</v>
      </c>
      <c r="M1070" s="13">
        <v>11017.74</v>
      </c>
      <c r="N1070" s="94">
        <f>IF((M1071=""),"",MAX(E1072:M1072))</f>
        <v>319.7599999999984</v>
      </c>
      <c r="O1070" s="94">
        <f>IF(M1071="","",MIN(E1072:M1072))</f>
        <v>261.47999999999956</v>
      </c>
      <c r="P1070" s="94">
        <f>IF((M1072=""),"",AVERAGE(E1072:M1072))</f>
        <v>285.18222222222175</v>
      </c>
      <c r="Q1070" s="94">
        <f>IF((M1071=""),"",STDEV(E1072:M1072))</f>
        <v>21.02638686138021</v>
      </c>
      <c r="R1070" s="94">
        <f>IF((M1071=""),"",(N1070-O1070)/(N1070+O1070)*100)</f>
        <v>10.02683917142644</v>
      </c>
      <c r="S1070" s="96" t="str">
        <f>IF(M1071="","",IF(R1070&lt;15,IF(P1070&gt;155,IF(P1070&lt;315,"Pass","Fail"),"Fail"),"Fail"))</f>
        <v>Pass</v>
      </c>
      <c r="T1070" s="242">
        <v>1335</v>
      </c>
      <c r="U1070" s="241"/>
      <c r="V1070" s="301"/>
      <c r="W1070" s="143">
        <v>222</v>
      </c>
      <c r="X1070" s="136">
        <v>340</v>
      </c>
      <c r="Y1070" s="136">
        <v>155</v>
      </c>
      <c r="Z1070" s="136">
        <v>315</v>
      </c>
      <c r="AA1070" s="148">
        <v>15</v>
      </c>
      <c r="AB1070" s="154">
        <v>15</v>
      </c>
    </row>
    <row r="1071" spans="1:28" ht="15.75" customHeight="1">
      <c r="A1071"/>
      <c r="B1071" s="93"/>
      <c r="C1071" s="162"/>
      <c r="D1071" s="90" t="s">
        <v>100</v>
      </c>
      <c r="E1071" s="13">
        <v>11139.24</v>
      </c>
      <c r="F1071" s="13">
        <v>10890.05</v>
      </c>
      <c r="G1071" s="13">
        <v>10833.03</v>
      </c>
      <c r="H1071" s="13">
        <v>10923.74</v>
      </c>
      <c r="I1071" s="13">
        <v>11178.69</v>
      </c>
      <c r="J1071" s="13">
        <v>10759.7</v>
      </c>
      <c r="K1071" s="13">
        <v>10878.44</v>
      </c>
      <c r="L1071" s="13">
        <v>10879.95</v>
      </c>
      <c r="M1071" s="13">
        <v>10861.02</v>
      </c>
      <c r="N1071" s="99"/>
      <c r="O1071" s="99"/>
      <c r="P1071" s="99"/>
      <c r="Q1071" s="99"/>
      <c r="R1071" s="100"/>
      <c r="S1071" s="101"/>
      <c r="T1071" s="241"/>
      <c r="U1071" s="234"/>
      <c r="V1071" s="238"/>
      <c r="W1071" s="138"/>
      <c r="X1071" s="135"/>
      <c r="Y1071" s="135"/>
      <c r="Z1071" s="135"/>
      <c r="AA1071" s="135"/>
      <c r="AB1071" s="139"/>
    </row>
    <row r="1072" spans="1:28" s="180" customFormat="1" ht="26.25" customHeight="1" thickBot="1">
      <c r="A1072"/>
      <c r="B1072" s="105"/>
      <c r="C1072" s="163"/>
      <c r="D1072" s="106" t="s">
        <v>120</v>
      </c>
      <c r="E1072" s="107">
        <f t="shared" ref="E1072:M1072" si="350">IF(((E1070="")*AND(E1071="")),"",(E1070-E1071)*2)</f>
        <v>299.86000000000058</v>
      </c>
      <c r="F1072" s="107">
        <f t="shared" si="350"/>
        <v>272.96000000000276</v>
      </c>
      <c r="G1072" s="107">
        <f t="shared" si="350"/>
        <v>261.47999999999956</v>
      </c>
      <c r="H1072" s="107">
        <f t="shared" si="350"/>
        <v>273.79999999999927</v>
      </c>
      <c r="I1072" s="107">
        <f t="shared" si="350"/>
        <v>284.59999999999854</v>
      </c>
      <c r="J1072" s="107">
        <f t="shared" si="350"/>
        <v>319.7599999999984</v>
      </c>
      <c r="K1072" s="107">
        <f t="shared" si="350"/>
        <v>275.23999999999796</v>
      </c>
      <c r="L1072" s="107">
        <f t="shared" si="350"/>
        <v>265.5</v>
      </c>
      <c r="M1072" s="107">
        <f t="shared" si="350"/>
        <v>313.43999999999869</v>
      </c>
      <c r="N1072" s="108"/>
      <c r="O1072" s="108"/>
      <c r="P1072" s="108"/>
      <c r="Q1072" s="108"/>
      <c r="R1072" s="109"/>
      <c r="S1072" s="110"/>
      <c r="T1072" s="284"/>
      <c r="U1072" s="283"/>
      <c r="V1072" s="286"/>
      <c r="W1072" s="155"/>
      <c r="X1072" s="156"/>
      <c r="Y1072" s="156"/>
      <c r="Z1072" s="156"/>
      <c r="AA1072" s="156"/>
      <c r="AB1072" s="157"/>
    </row>
    <row r="1073" spans="1:28" ht="12.75" customHeight="1">
      <c r="A1073" s="48">
        <v>43259</v>
      </c>
      <c r="B1073" s="121" t="s">
        <v>18</v>
      </c>
      <c r="C1073" s="161" t="s">
        <v>119</v>
      </c>
      <c r="D1073" s="91" t="s">
        <v>99</v>
      </c>
      <c r="E1073" s="13">
        <v>2509.34</v>
      </c>
      <c r="F1073" s="13">
        <v>2453.52</v>
      </c>
      <c r="G1073" s="13">
        <v>2434.96</v>
      </c>
      <c r="H1073" s="13">
        <v>2436.4499999999998</v>
      </c>
      <c r="I1073" s="13">
        <v>2459.17</v>
      </c>
      <c r="J1073" s="13">
        <v>2463.36</v>
      </c>
      <c r="K1073" s="13">
        <v>2437.6999999999998</v>
      </c>
      <c r="L1073" s="13">
        <v>2454.19</v>
      </c>
      <c r="M1073" s="13">
        <v>2517.48</v>
      </c>
      <c r="N1073" s="94">
        <f>IF((M1074=""),"",MAX(E1075:M1075))</f>
        <v>777.44000000000051</v>
      </c>
      <c r="O1073" s="94">
        <f>IF(M1074="","",MIN(E1075:M1075))</f>
        <v>681.34000000000015</v>
      </c>
      <c r="P1073" s="94">
        <f>IF((M1075=""),"",AVERAGE(E1075:M1075))</f>
        <v>729.56222222222232</v>
      </c>
      <c r="Q1073" s="94">
        <f>IF((M1074=""),"",STDEV(E1075:M1075))</f>
        <v>36.529332658076285</v>
      </c>
      <c r="R1073" s="95">
        <f>IF((M1074=""),"",(N1073-O1073)/(N1073+O1073)*100)</f>
        <v>6.5876965683653683</v>
      </c>
      <c r="S1073" s="96" t="str">
        <f>IF(M1074="","",IF(R1073&lt;10,IF(P1073&gt;670,IF(P1073&lt;830,"Pass","Fail"),"Fail"),"Fail"))</f>
        <v>Pass</v>
      </c>
      <c r="T1073" s="237">
        <v>1335</v>
      </c>
      <c r="U1073" s="235"/>
      <c r="V1073" s="300"/>
      <c r="W1073" s="147">
        <v>645</v>
      </c>
      <c r="X1073" s="88">
        <v>790</v>
      </c>
      <c r="Y1073" s="88">
        <v>670</v>
      </c>
      <c r="Z1073" s="88">
        <v>830</v>
      </c>
      <c r="AA1073" s="88">
        <v>8.6999999999999993</v>
      </c>
      <c r="AB1073" s="148">
        <v>10</v>
      </c>
    </row>
    <row r="1074" spans="1:28" ht="15.75" customHeight="1">
      <c r="A1074"/>
      <c r="B1074" s="93"/>
      <c r="C1074" s="162"/>
      <c r="D1074" s="90" t="s">
        <v>100</v>
      </c>
      <c r="E1074" s="13">
        <v>2120.62</v>
      </c>
      <c r="F1074" s="13">
        <v>2099.08</v>
      </c>
      <c r="G1074" s="13">
        <v>2094.29</v>
      </c>
      <c r="H1074" s="13">
        <v>2086.23</v>
      </c>
      <c r="I1074" s="13">
        <v>2082.85</v>
      </c>
      <c r="J1074" s="13">
        <v>2080.06</v>
      </c>
      <c r="K1074" s="13">
        <v>2087.06</v>
      </c>
      <c r="L1074" s="13">
        <v>2100.2800000000002</v>
      </c>
      <c r="M1074" s="13">
        <v>2132.67</v>
      </c>
      <c r="N1074" s="99"/>
      <c r="O1074" s="99"/>
      <c r="P1074" s="99"/>
      <c r="Q1074" s="99"/>
      <c r="R1074" s="100"/>
      <c r="S1074" s="101"/>
      <c r="T1074" s="241"/>
      <c r="U1074" s="234"/>
      <c r="V1074" s="238"/>
      <c r="W1074" s="138"/>
      <c r="X1074" s="135"/>
      <c r="Y1074" s="135"/>
      <c r="Z1074" s="135"/>
      <c r="AA1074" s="135"/>
      <c r="AB1074" s="139"/>
    </row>
    <row r="1075" spans="1:28" ht="25.5" customHeight="1">
      <c r="A1075"/>
      <c r="B1075" s="93"/>
      <c r="C1075" s="162"/>
      <c r="D1075" s="90" t="s">
        <v>120</v>
      </c>
      <c r="E1075" s="29">
        <f t="shared" ref="E1075:M1075" si="351">IF(((E1073="")*AND(E1074="")),"",(E1073-E1074)*2)</f>
        <v>777.44000000000051</v>
      </c>
      <c r="F1075" s="29">
        <f t="shared" si="351"/>
        <v>708.88000000000011</v>
      </c>
      <c r="G1075" s="29">
        <f t="shared" si="351"/>
        <v>681.34000000000015</v>
      </c>
      <c r="H1075" s="29">
        <f t="shared" si="351"/>
        <v>700.4399999999996</v>
      </c>
      <c r="I1075" s="29">
        <f t="shared" si="351"/>
        <v>752.64000000000033</v>
      </c>
      <c r="J1075" s="29">
        <f t="shared" si="351"/>
        <v>766.60000000000036</v>
      </c>
      <c r="K1075" s="29">
        <f t="shared" si="351"/>
        <v>701.27999999999975</v>
      </c>
      <c r="L1075" s="29">
        <f t="shared" si="351"/>
        <v>707.81999999999971</v>
      </c>
      <c r="M1075" s="29">
        <f t="shared" si="351"/>
        <v>769.61999999999989</v>
      </c>
      <c r="N1075" s="102"/>
      <c r="O1075" s="102"/>
      <c r="P1075" s="102"/>
      <c r="Q1075" s="102"/>
      <c r="R1075" s="103"/>
      <c r="S1075" s="104"/>
      <c r="T1075" s="282"/>
      <c r="U1075" s="281"/>
      <c r="V1075" s="285"/>
      <c r="W1075" s="140"/>
      <c r="X1075" s="141"/>
      <c r="Y1075" s="141"/>
      <c r="Z1075" s="141"/>
      <c r="AA1075" s="141"/>
      <c r="AB1075" s="142"/>
    </row>
    <row r="1076" spans="1:28">
      <c r="A1076" s="48">
        <v>43259</v>
      </c>
      <c r="B1076" s="93" t="s">
        <v>18</v>
      </c>
      <c r="C1076" s="162" t="s">
        <v>121</v>
      </c>
      <c r="D1076" s="90" t="s">
        <v>99</v>
      </c>
      <c r="E1076" s="13">
        <v>2385.23</v>
      </c>
      <c r="F1076" s="13">
        <v>2368.8200000000002</v>
      </c>
      <c r="G1076" s="13">
        <v>2356.2199999999998</v>
      </c>
      <c r="H1076" s="13">
        <v>2346.9699999999998</v>
      </c>
      <c r="I1076" s="13">
        <v>2320.35</v>
      </c>
      <c r="J1076" s="13">
        <v>2330.04</v>
      </c>
      <c r="K1076" s="13">
        <v>2345.34</v>
      </c>
      <c r="L1076" s="13">
        <v>2370.7800000000002</v>
      </c>
      <c r="M1076" s="13">
        <v>2387.4699999999998</v>
      </c>
      <c r="N1076" s="94">
        <f>IF((M1077=""),"",MAX(E1078:M1078))</f>
        <v>1024</v>
      </c>
      <c r="O1076" s="94">
        <f>IF(M1077="","",MIN(E1078:M1078))</f>
        <v>814.89999999999964</v>
      </c>
      <c r="P1076" s="94">
        <f>IF((M1078=""),"",AVERAGE(E1078:M1078))</f>
        <v>922.27555555555546</v>
      </c>
      <c r="Q1076" s="94">
        <f>IF((M1077=""),"",STDEV(E1078:M1078))</f>
        <v>86.740996522852797</v>
      </c>
      <c r="R1076" s="94">
        <f>IF((M1077=""),"",(N1076-O1076)/(N1076+O1076)*100)</f>
        <v>11.370928272336744</v>
      </c>
      <c r="S1076" s="96" t="str">
        <f>IF(M1077="","",IF(R1076&lt;15,IF(P1076&gt;850,IF(P1076&lt;1000,"Pass","Fail"),"Fail"),"Fail"))</f>
        <v>Pass</v>
      </c>
      <c r="T1076" s="237">
        <v>1335</v>
      </c>
      <c r="U1076" s="254"/>
      <c r="V1076" s="295"/>
      <c r="W1076" s="153">
        <v>850</v>
      </c>
      <c r="X1076" s="153">
        <v>970</v>
      </c>
      <c r="Y1076" s="153">
        <v>710</v>
      </c>
      <c r="Z1076" s="153">
        <v>910</v>
      </c>
      <c r="AA1076" s="153">
        <v>14.5</v>
      </c>
      <c r="AB1076" s="154">
        <v>17</v>
      </c>
    </row>
    <row r="1077" spans="1:28" ht="15.75" customHeight="1">
      <c r="A1077"/>
      <c r="B1077" s="93"/>
      <c r="C1077" s="162"/>
      <c r="D1077" s="90" t="s">
        <v>100</v>
      </c>
      <c r="E1077" s="13">
        <v>1887.11</v>
      </c>
      <c r="F1077" s="13">
        <v>1941.46</v>
      </c>
      <c r="G1077" s="13">
        <v>1948.77</v>
      </c>
      <c r="H1077" s="13">
        <v>1915.7</v>
      </c>
      <c r="I1077" s="13">
        <v>1808.35</v>
      </c>
      <c r="J1077" s="13">
        <v>1827.39</v>
      </c>
      <c r="K1077" s="13">
        <v>1915.17</v>
      </c>
      <c r="L1077" s="13">
        <v>1940.89</v>
      </c>
      <c r="M1077" s="13">
        <v>1876.14</v>
      </c>
      <c r="N1077" s="99"/>
      <c r="O1077" s="99"/>
      <c r="P1077" s="99"/>
      <c r="Q1077" s="99"/>
      <c r="R1077" s="100"/>
      <c r="S1077" s="101"/>
      <c r="T1077" s="241"/>
      <c r="U1077" s="234"/>
      <c r="V1077" s="238"/>
      <c r="W1077" s="138"/>
      <c r="X1077" s="135"/>
      <c r="Y1077" s="135"/>
      <c r="Z1077" s="135"/>
      <c r="AA1077" s="135"/>
      <c r="AB1077" s="139"/>
    </row>
    <row r="1078" spans="1:28" s="179" customFormat="1" ht="25.5" customHeight="1">
      <c r="A1078"/>
      <c r="B1078" s="93"/>
      <c r="C1078" s="162"/>
      <c r="D1078" s="30" t="s">
        <v>120</v>
      </c>
      <c r="E1078" s="29">
        <f t="shared" ref="E1078:M1078" si="352">IF(((E1076="")*AND(E1077="")),"",(E1076-E1077)*2)</f>
        <v>996.24000000000024</v>
      </c>
      <c r="F1078" s="29">
        <f t="shared" si="352"/>
        <v>854.72000000000025</v>
      </c>
      <c r="G1078" s="29">
        <f t="shared" si="352"/>
        <v>814.89999999999964</v>
      </c>
      <c r="H1078" s="29">
        <f t="shared" si="352"/>
        <v>862.53999999999951</v>
      </c>
      <c r="I1078" s="29">
        <f t="shared" si="352"/>
        <v>1024</v>
      </c>
      <c r="J1078" s="29">
        <f t="shared" si="352"/>
        <v>1005.2999999999997</v>
      </c>
      <c r="K1078" s="29">
        <f t="shared" si="352"/>
        <v>860.34000000000015</v>
      </c>
      <c r="L1078" s="29">
        <f t="shared" si="352"/>
        <v>859.7800000000002</v>
      </c>
      <c r="M1078" s="29">
        <f t="shared" si="352"/>
        <v>1022.6599999999994</v>
      </c>
      <c r="N1078" s="102"/>
      <c r="O1078" s="102"/>
      <c r="P1078" s="102"/>
      <c r="Q1078" s="102"/>
      <c r="R1078" s="103"/>
      <c r="S1078" s="104"/>
      <c r="T1078" s="282"/>
      <c r="U1078" s="281"/>
      <c r="V1078" s="285"/>
      <c r="W1078" s="140"/>
      <c r="X1078" s="141"/>
      <c r="Y1078" s="141"/>
      <c r="Z1078" s="141"/>
      <c r="AA1078" s="141"/>
      <c r="AB1078" s="142"/>
    </row>
    <row r="1079" spans="1:28" ht="12.75" customHeight="1">
      <c r="A1079" s="189">
        <v>43259</v>
      </c>
      <c r="B1079" s="121" t="s">
        <v>18</v>
      </c>
      <c r="C1079" s="161" t="s">
        <v>122</v>
      </c>
      <c r="D1079" s="91" t="s">
        <v>99</v>
      </c>
      <c r="E1079" s="13">
        <v>10650.54</v>
      </c>
      <c r="F1079" s="13">
        <v>10373.469999999999</v>
      </c>
      <c r="G1079" s="13">
        <v>10309.67</v>
      </c>
      <c r="H1079" s="13">
        <v>10401.67</v>
      </c>
      <c r="I1079" s="13">
        <v>10702.88</v>
      </c>
      <c r="J1079" s="13">
        <v>10254.19</v>
      </c>
      <c r="K1079" s="13">
        <v>10358.48</v>
      </c>
      <c r="L1079" s="13">
        <v>10355.290000000001</v>
      </c>
      <c r="M1079" s="13">
        <v>10274.1</v>
      </c>
      <c r="N1079" s="99">
        <f>IF((M1080=""),"",MAX(E1081:M1081))</f>
        <v>567.97999999999956</v>
      </c>
      <c r="O1079" s="99">
        <f>IF(M1080="","",MIN(E1081:M1081))</f>
        <v>530.13999999999942</v>
      </c>
      <c r="P1079" s="99">
        <f>IF((M1081=""),"",AVERAGE(E1081:M1081))</f>
        <v>544.7733333333332</v>
      </c>
      <c r="Q1079" s="99">
        <f>IF((M1080=""),"",STDEV(E1081:M1081))</f>
        <v>11.76690273606777</v>
      </c>
      <c r="R1079" s="99">
        <f>IF((M1080=""),"",(N1079-O1079)/(N1079+O1079)*100)</f>
        <v>3.4458893381415674</v>
      </c>
      <c r="S1079" s="101" t="str">
        <f>IF(M1080="","",IF(R1079&lt;10,IF(P1079&gt;430,IF(P1079&lt;590,"Pass","Fail"),"Fail"),"Fail"))</f>
        <v>Pass</v>
      </c>
      <c r="T1079" s="241">
        <v>1335</v>
      </c>
      <c r="U1079" s="263"/>
      <c r="V1079" s="272"/>
      <c r="W1079" s="138">
        <v>490</v>
      </c>
      <c r="X1079" s="135">
        <v>590</v>
      </c>
      <c r="Y1079" s="135">
        <v>430</v>
      </c>
      <c r="Z1079" s="135">
        <v>590</v>
      </c>
      <c r="AA1079" s="137">
        <v>6.3</v>
      </c>
      <c r="AB1079" s="148">
        <v>6.3</v>
      </c>
    </row>
    <row r="1080" spans="1:28" ht="15.75" customHeight="1">
      <c r="A1080"/>
      <c r="B1080" s="93"/>
      <c r="C1080" s="162"/>
      <c r="D1080" s="90" t="s">
        <v>100</v>
      </c>
      <c r="E1080" s="13">
        <v>10373.86</v>
      </c>
      <c r="F1080" s="13">
        <v>10104.44</v>
      </c>
      <c r="G1080" s="13">
        <v>10044.6</v>
      </c>
      <c r="H1080" s="13">
        <v>10131.66</v>
      </c>
      <c r="I1080" s="13">
        <v>10418.89</v>
      </c>
      <c r="J1080" s="13">
        <v>9976.99</v>
      </c>
      <c r="K1080" s="13">
        <v>10090.94</v>
      </c>
      <c r="L1080" s="13">
        <v>10085.49</v>
      </c>
      <c r="M1080" s="13">
        <v>10001.94</v>
      </c>
      <c r="N1080" s="99"/>
      <c r="O1080" s="99"/>
      <c r="P1080" s="99"/>
      <c r="Q1080" s="99"/>
      <c r="R1080" s="100"/>
      <c r="S1080" s="101"/>
      <c r="T1080" s="241"/>
      <c r="U1080" s="234"/>
      <c r="V1080" s="238"/>
      <c r="W1080" s="138"/>
      <c r="X1080" s="135"/>
      <c r="Y1080" s="135"/>
      <c r="Z1080" s="135"/>
      <c r="AA1080" s="135"/>
      <c r="AB1080" s="139"/>
    </row>
    <row r="1081" spans="1:28" ht="25.5" customHeight="1">
      <c r="A1081"/>
      <c r="B1081" s="93"/>
      <c r="C1081" s="162"/>
      <c r="D1081" s="90" t="s">
        <v>120</v>
      </c>
      <c r="E1081" s="29">
        <f t="shared" ref="E1081:M1081" si="353">IF(((E1079="")*AND(E1080="")),"",(E1079-E1080)*2)</f>
        <v>553.36000000000058</v>
      </c>
      <c r="F1081" s="29">
        <f t="shared" si="353"/>
        <v>538.05999999999767</v>
      </c>
      <c r="G1081" s="29">
        <f t="shared" si="353"/>
        <v>530.13999999999942</v>
      </c>
      <c r="H1081" s="29">
        <f t="shared" si="353"/>
        <v>540.02000000000044</v>
      </c>
      <c r="I1081" s="29">
        <f t="shared" si="353"/>
        <v>567.97999999999956</v>
      </c>
      <c r="J1081" s="29">
        <f t="shared" si="353"/>
        <v>554.40000000000146</v>
      </c>
      <c r="K1081" s="29">
        <f t="shared" si="353"/>
        <v>535.07999999999811</v>
      </c>
      <c r="L1081" s="29">
        <f t="shared" si="353"/>
        <v>539.60000000000218</v>
      </c>
      <c r="M1081" s="29">
        <f t="shared" si="353"/>
        <v>544.31999999999971</v>
      </c>
      <c r="N1081" s="102"/>
      <c r="O1081" s="102"/>
      <c r="P1081" s="102"/>
      <c r="Q1081" s="102"/>
      <c r="R1081" s="103"/>
      <c r="S1081" s="104"/>
      <c r="T1081" s="282"/>
      <c r="U1081" s="281"/>
      <c r="V1081" s="285"/>
      <c r="W1081" s="140"/>
      <c r="X1081" s="141"/>
      <c r="Y1081" s="141"/>
      <c r="Z1081" s="141"/>
      <c r="AA1081" s="141"/>
      <c r="AB1081" s="142"/>
    </row>
    <row r="1082" spans="1:28" ht="12.75" customHeight="1">
      <c r="A1082" s="48">
        <v>43259</v>
      </c>
      <c r="B1082" s="93" t="s">
        <v>18</v>
      </c>
      <c r="C1082" s="162" t="s">
        <v>123</v>
      </c>
      <c r="D1082" s="90" t="s">
        <v>99</v>
      </c>
      <c r="E1082" s="13">
        <v>11148.01</v>
      </c>
      <c r="F1082" s="13">
        <v>10901.23</v>
      </c>
      <c r="G1082" s="13">
        <v>10841.27</v>
      </c>
      <c r="H1082" s="13">
        <v>10934.54</v>
      </c>
      <c r="I1082" s="13">
        <v>11180.67</v>
      </c>
      <c r="J1082" s="13">
        <v>10771.8</v>
      </c>
      <c r="K1082" s="13">
        <v>10891.05</v>
      </c>
      <c r="L1082" s="13">
        <v>10885.96</v>
      </c>
      <c r="M1082" s="13">
        <v>10866.74</v>
      </c>
      <c r="N1082" s="94">
        <f>IF((M1083=""),"",MAX(E1084:M1084))</f>
        <v>327.37999999999738</v>
      </c>
      <c r="O1082" s="94">
        <f>IF(M1083="","",MIN(E1084:M1084))</f>
        <v>275.06000000000131</v>
      </c>
      <c r="P1082" s="94">
        <f>IF((M1084=""),"",AVERAGE(E1084:M1084))</f>
        <v>298.88222222222208</v>
      </c>
      <c r="Q1082" s="94">
        <f>IF((M1083=""),"",STDEV(E1084:M1084))</f>
        <v>17.294905158584481</v>
      </c>
      <c r="R1082" s="94">
        <f>IF((M1083=""),"",(N1082-O1082)/(N1082+O1082)*100)</f>
        <v>8.6846822920118498</v>
      </c>
      <c r="S1082" s="96" t="str">
        <f>IF(M1083="","",IF(R1082&lt;15,IF(P1082&gt;155,IF(P1082&lt;315,"Pass","Fail"),"Fail"),"Fail"))</f>
        <v>Pass</v>
      </c>
      <c r="T1082" s="237">
        <v>1335</v>
      </c>
      <c r="U1082" s="237"/>
      <c r="V1082" s="301"/>
      <c r="W1082" s="143">
        <v>222</v>
      </c>
      <c r="X1082" s="136">
        <v>340</v>
      </c>
      <c r="Y1082" s="136">
        <v>155</v>
      </c>
      <c r="Z1082" s="136">
        <v>315</v>
      </c>
      <c r="AA1082" s="148">
        <v>15</v>
      </c>
      <c r="AB1082" s="154">
        <v>15</v>
      </c>
    </row>
    <row r="1083" spans="1:28" ht="15.75" customHeight="1">
      <c r="A1083"/>
      <c r="B1083" s="93"/>
      <c r="C1083" s="162"/>
      <c r="D1083" s="90" t="s">
        <v>100</v>
      </c>
      <c r="E1083" s="13">
        <v>10999.44</v>
      </c>
      <c r="F1083" s="13">
        <v>10757.96</v>
      </c>
      <c r="G1083" s="13">
        <v>10703.74</v>
      </c>
      <c r="H1083" s="13">
        <v>10787.31</v>
      </c>
      <c r="I1083" s="13">
        <v>11027.73</v>
      </c>
      <c r="J1083" s="13">
        <v>10608.11</v>
      </c>
      <c r="K1083" s="13">
        <v>10744.82</v>
      </c>
      <c r="L1083" s="13">
        <v>10742.29</v>
      </c>
      <c r="M1083" s="13">
        <v>10704.9</v>
      </c>
      <c r="N1083" s="99"/>
      <c r="O1083" s="99"/>
      <c r="P1083" s="99"/>
      <c r="Q1083" s="99"/>
      <c r="R1083" s="100"/>
      <c r="S1083" s="101"/>
      <c r="T1083" s="241"/>
      <c r="U1083" s="234"/>
      <c r="V1083" s="238"/>
      <c r="W1083" s="138"/>
      <c r="X1083" s="135"/>
      <c r="Y1083" s="135"/>
      <c r="Z1083" s="135"/>
      <c r="AA1083" s="135"/>
      <c r="AB1083" s="139"/>
    </row>
    <row r="1084" spans="1:28" s="180" customFormat="1" ht="26.25" customHeight="1" thickBot="1">
      <c r="A1084"/>
      <c r="B1084" s="105"/>
      <c r="C1084" s="163"/>
      <c r="D1084" s="106" t="s">
        <v>120</v>
      </c>
      <c r="E1084" s="107">
        <f t="shared" ref="E1084:M1084" si="354">IF(((E1082="")*AND(E1083="")),"",(E1082-E1083)*2)</f>
        <v>297.13999999999942</v>
      </c>
      <c r="F1084" s="107">
        <f t="shared" si="354"/>
        <v>286.54000000000087</v>
      </c>
      <c r="G1084" s="107">
        <f t="shared" si="354"/>
        <v>275.06000000000131</v>
      </c>
      <c r="H1084" s="107">
        <f t="shared" si="354"/>
        <v>294.46000000000276</v>
      </c>
      <c r="I1084" s="107">
        <f t="shared" si="354"/>
        <v>305.88000000000102</v>
      </c>
      <c r="J1084" s="107">
        <f t="shared" si="354"/>
        <v>327.37999999999738</v>
      </c>
      <c r="K1084" s="107">
        <f t="shared" si="354"/>
        <v>292.45999999999913</v>
      </c>
      <c r="L1084" s="107">
        <f t="shared" si="354"/>
        <v>287.33999999999651</v>
      </c>
      <c r="M1084" s="107">
        <f t="shared" si="354"/>
        <v>323.68000000000029</v>
      </c>
      <c r="N1084" s="108"/>
      <c r="O1084" s="108"/>
      <c r="P1084" s="108"/>
      <c r="Q1084" s="108"/>
      <c r="R1084" s="109"/>
      <c r="S1084" s="110"/>
      <c r="T1084" s="284"/>
      <c r="U1084" s="283"/>
      <c r="V1084" s="286"/>
      <c r="W1084" s="155"/>
      <c r="X1084" s="156"/>
      <c r="Y1084" s="156"/>
      <c r="Z1084" s="156"/>
      <c r="AA1084" s="156"/>
      <c r="AB1084" s="157"/>
    </row>
    <row r="1085" spans="1:28" ht="12.75" customHeight="1">
      <c r="A1085" s="48">
        <v>43287</v>
      </c>
      <c r="B1085" s="121" t="s">
        <v>18</v>
      </c>
      <c r="C1085" s="161" t="s">
        <v>119</v>
      </c>
      <c r="D1085" s="91" t="s">
        <v>99</v>
      </c>
      <c r="E1085" s="13">
        <v>2886.51</v>
      </c>
      <c r="F1085" s="13">
        <v>2796.44</v>
      </c>
      <c r="G1085" s="13">
        <v>2764.42</v>
      </c>
      <c r="H1085" s="13">
        <v>2777.63</v>
      </c>
      <c r="I1085" s="13">
        <v>2830.46</v>
      </c>
      <c r="J1085" s="13">
        <v>2835.2</v>
      </c>
      <c r="K1085" s="13">
        <v>2777.26</v>
      </c>
      <c r="L1085" s="13">
        <v>2799.09</v>
      </c>
      <c r="M1085" s="13">
        <v>2892.05</v>
      </c>
      <c r="N1085" s="94">
        <f>IF((M1086=""),"",MAX(E1087:M1087))</f>
        <v>757.90000000000055</v>
      </c>
      <c r="O1085" s="94">
        <f>IF(M1086="","",MIN(E1087:M1087))</f>
        <v>657.44000000000051</v>
      </c>
      <c r="P1085" s="94">
        <f>IF((M1087=""),"",AVERAGE(E1087:M1087))</f>
        <v>709.38000000000034</v>
      </c>
      <c r="Q1085" s="94">
        <f>IF((M1086=""),"",STDEV(E1087:M1087))</f>
        <v>38.650359636102344</v>
      </c>
      <c r="R1085" s="95">
        <f>IF((M1086=""),"",(N1085-O1085)/(N1085+O1085)*100)</f>
        <v>7.0979411307530311</v>
      </c>
      <c r="S1085" s="96" t="str">
        <f>IF(M1086="","",IF(R1085&lt;10,IF(P1085&gt;670,IF(P1085&lt;830,"Pass","Fail"),"Fail"),"Fail"))</f>
        <v>Pass</v>
      </c>
      <c r="T1085" s="237">
        <v>1159</v>
      </c>
      <c r="U1085" s="235"/>
      <c r="V1085" s="300"/>
      <c r="W1085" s="147">
        <v>645</v>
      </c>
      <c r="X1085" s="88">
        <v>790</v>
      </c>
      <c r="Y1085" s="88">
        <v>670</v>
      </c>
      <c r="Z1085" s="88">
        <v>830</v>
      </c>
      <c r="AA1085" s="88">
        <v>8.6999999999999993</v>
      </c>
      <c r="AB1085" s="148">
        <v>10</v>
      </c>
    </row>
    <row r="1086" spans="1:28" ht="15.75" customHeight="1">
      <c r="A1086"/>
      <c r="B1086" s="93"/>
      <c r="C1086" s="162"/>
      <c r="D1086" s="90" t="s">
        <v>100</v>
      </c>
      <c r="E1086" s="13">
        <v>2507.56</v>
      </c>
      <c r="F1086" s="13">
        <v>2453.4499999999998</v>
      </c>
      <c r="G1086" s="13">
        <v>2435.6999999999998</v>
      </c>
      <c r="H1086" s="13">
        <v>2438.15</v>
      </c>
      <c r="I1086" s="13">
        <v>2461.39</v>
      </c>
      <c r="J1086" s="13">
        <v>2459.79</v>
      </c>
      <c r="K1086" s="13">
        <v>2436.39</v>
      </c>
      <c r="L1086" s="13">
        <v>2456.58</v>
      </c>
      <c r="M1086" s="13">
        <v>2517.84</v>
      </c>
      <c r="N1086" s="99"/>
      <c r="O1086" s="99"/>
      <c r="P1086" s="99"/>
      <c r="Q1086" s="99"/>
      <c r="R1086" s="100"/>
      <c r="S1086" s="101"/>
      <c r="T1086" s="241"/>
      <c r="U1086" s="234"/>
      <c r="V1086" s="238"/>
      <c r="W1086" s="138"/>
      <c r="X1086" s="135"/>
      <c r="Y1086" s="135"/>
      <c r="Z1086" s="135"/>
      <c r="AA1086" s="135"/>
      <c r="AB1086" s="139"/>
    </row>
    <row r="1087" spans="1:28" ht="25.5" customHeight="1">
      <c r="A1087"/>
      <c r="B1087" s="93"/>
      <c r="C1087" s="162"/>
      <c r="D1087" s="90" t="s">
        <v>120</v>
      </c>
      <c r="E1087" s="29">
        <f t="shared" ref="E1087:M1087" si="355">IF(((E1085="")*AND(E1086="")),"",(E1085-E1086)*2)</f>
        <v>757.90000000000055</v>
      </c>
      <c r="F1087" s="29">
        <f t="shared" si="355"/>
        <v>685.98000000000047</v>
      </c>
      <c r="G1087" s="29">
        <f t="shared" si="355"/>
        <v>657.44000000000051</v>
      </c>
      <c r="H1087" s="29">
        <f t="shared" si="355"/>
        <v>678.96</v>
      </c>
      <c r="I1087" s="29">
        <f t="shared" si="355"/>
        <v>738.14000000000033</v>
      </c>
      <c r="J1087" s="29">
        <f t="shared" si="355"/>
        <v>750.81999999999971</v>
      </c>
      <c r="K1087" s="29">
        <f t="shared" si="355"/>
        <v>681.74000000000069</v>
      </c>
      <c r="L1087" s="29">
        <f t="shared" si="355"/>
        <v>685.02000000000044</v>
      </c>
      <c r="M1087" s="29">
        <f t="shared" si="355"/>
        <v>748.42000000000007</v>
      </c>
      <c r="N1087" s="102"/>
      <c r="O1087" s="102"/>
      <c r="P1087" s="102"/>
      <c r="Q1087" s="102"/>
      <c r="R1087" s="103"/>
      <c r="S1087" s="104"/>
      <c r="T1087" s="282"/>
      <c r="U1087" s="281"/>
      <c r="V1087" s="285"/>
      <c r="W1087" s="140"/>
      <c r="X1087" s="141"/>
      <c r="Y1087" s="141"/>
      <c r="Z1087" s="141"/>
      <c r="AA1087" s="141"/>
      <c r="AB1087" s="142"/>
    </row>
    <row r="1088" spans="1:28">
      <c r="A1088" s="48">
        <v>43287</v>
      </c>
      <c r="B1088" s="93" t="s">
        <v>18</v>
      </c>
      <c r="C1088" s="162" t="s">
        <v>121</v>
      </c>
      <c r="D1088" s="90" t="s">
        <v>99</v>
      </c>
      <c r="E1088" s="13">
        <v>2780.33</v>
      </c>
      <c r="F1088" s="13">
        <v>2723.74</v>
      </c>
      <c r="G1088" s="13">
        <v>2705.31</v>
      </c>
      <c r="H1088" s="13">
        <v>2724.93</v>
      </c>
      <c r="I1088" s="13">
        <v>2792.08</v>
      </c>
      <c r="J1088" s="13">
        <v>2828.65</v>
      </c>
      <c r="K1088" s="13">
        <v>2739.41</v>
      </c>
      <c r="L1088" s="13">
        <v>2720.81</v>
      </c>
      <c r="M1088" s="13">
        <v>2799.04</v>
      </c>
      <c r="N1088" s="94">
        <f>IF((M1089=""),"",MAX(E1090:M1090))</f>
        <v>999.07999999999993</v>
      </c>
      <c r="O1088" s="94">
        <f>IF(M1089="","",MIN(E1090:M1090))</f>
        <v>795.57999999999993</v>
      </c>
      <c r="P1088" s="94">
        <f>IF((M1090=""),"",AVERAGE(E1090:M1090))</f>
        <v>903.91111111111093</v>
      </c>
      <c r="Q1088" s="94">
        <f>IF((M1089=""),"",STDEV(E1090:M1090))</f>
        <v>85.234358160961619</v>
      </c>
      <c r="R1088" s="94">
        <f>IF((M1089=""),"",(N1088-O1088)/(N1088+O1088)*100)</f>
        <v>11.339195167886954</v>
      </c>
      <c r="S1088" s="96" t="str">
        <f>IF(M1089="","",IF(R1088&lt;15,IF(P1088&gt;850,IF(P1088&lt;1000,"Pass","Fail"),"Fail"),"Fail"))</f>
        <v>Pass</v>
      </c>
      <c r="T1088" s="237">
        <v>1159</v>
      </c>
      <c r="U1088" s="254"/>
      <c r="V1088" s="295"/>
      <c r="W1088" s="153">
        <v>850</v>
      </c>
      <c r="X1088" s="153">
        <v>970</v>
      </c>
      <c r="Y1088" s="153">
        <v>710</v>
      </c>
      <c r="Z1088" s="153">
        <v>910</v>
      </c>
      <c r="AA1088" s="153">
        <v>14.5</v>
      </c>
      <c r="AB1088" s="154">
        <v>17</v>
      </c>
    </row>
    <row r="1089" spans="1:28" ht="15.75" customHeight="1">
      <c r="A1089"/>
      <c r="B1089" s="93"/>
      <c r="C1089" s="162"/>
      <c r="D1089" s="90" t="s">
        <v>100</v>
      </c>
      <c r="E1089" s="13">
        <v>2280.79</v>
      </c>
      <c r="F1089" s="13">
        <v>2301.81</v>
      </c>
      <c r="G1089" s="13">
        <v>2307.52</v>
      </c>
      <c r="H1089" s="13">
        <v>2304.13</v>
      </c>
      <c r="I1089" s="13">
        <v>2295.4499999999998</v>
      </c>
      <c r="J1089" s="13">
        <v>2332.59</v>
      </c>
      <c r="K1089" s="13">
        <v>2316.7600000000002</v>
      </c>
      <c r="L1089" s="13">
        <v>2300.94</v>
      </c>
      <c r="M1089" s="13">
        <v>2306.71</v>
      </c>
      <c r="N1089" s="99"/>
      <c r="O1089" s="99"/>
      <c r="P1089" s="99"/>
      <c r="Q1089" s="99"/>
      <c r="R1089" s="100"/>
      <c r="S1089" s="101"/>
      <c r="T1089" s="241"/>
      <c r="U1089" s="234"/>
      <c r="V1089" s="238"/>
      <c r="W1089" s="138"/>
      <c r="X1089" s="135"/>
      <c r="Y1089" s="135"/>
      <c r="Z1089" s="135"/>
      <c r="AA1089" s="135"/>
      <c r="AB1089" s="139"/>
    </row>
    <row r="1090" spans="1:28" s="179" customFormat="1" ht="25.5" customHeight="1">
      <c r="A1090"/>
      <c r="B1090" s="93"/>
      <c r="C1090" s="162"/>
      <c r="D1090" s="30" t="s">
        <v>120</v>
      </c>
      <c r="E1090" s="29">
        <f t="shared" ref="E1090:M1090" si="356">IF(((E1088="")*AND(E1089="")),"",(E1088-E1089)*2)</f>
        <v>999.07999999999993</v>
      </c>
      <c r="F1090" s="29">
        <f t="shared" si="356"/>
        <v>843.85999999999967</v>
      </c>
      <c r="G1090" s="29">
        <f t="shared" si="356"/>
        <v>795.57999999999993</v>
      </c>
      <c r="H1090" s="29">
        <f t="shared" si="356"/>
        <v>841.59999999999945</v>
      </c>
      <c r="I1090" s="29">
        <f t="shared" si="356"/>
        <v>993.26000000000022</v>
      </c>
      <c r="J1090" s="29">
        <f t="shared" si="356"/>
        <v>992.11999999999989</v>
      </c>
      <c r="K1090" s="29">
        <f t="shared" si="356"/>
        <v>845.29999999999927</v>
      </c>
      <c r="L1090" s="29">
        <f t="shared" si="356"/>
        <v>839.73999999999978</v>
      </c>
      <c r="M1090" s="29">
        <f t="shared" si="356"/>
        <v>984.65999999999985</v>
      </c>
      <c r="N1090" s="102"/>
      <c r="O1090" s="102"/>
      <c r="P1090" s="102"/>
      <c r="Q1090" s="102"/>
      <c r="R1090" s="103"/>
      <c r="S1090" s="104"/>
      <c r="T1090" s="282"/>
      <c r="U1090" s="281"/>
      <c r="V1090" s="285"/>
      <c r="W1090" s="140"/>
      <c r="X1090" s="141"/>
      <c r="Y1090" s="141"/>
      <c r="Z1090" s="141"/>
      <c r="AA1090" s="141"/>
      <c r="AB1090" s="142"/>
    </row>
    <row r="1091" spans="1:28" ht="12.75" customHeight="1">
      <c r="A1091" s="189">
        <v>43287</v>
      </c>
      <c r="B1091" s="121" t="s">
        <v>18</v>
      </c>
      <c r="C1091" s="161" t="s">
        <v>122</v>
      </c>
      <c r="D1091" s="91" t="s">
        <v>99</v>
      </c>
      <c r="E1091" s="13">
        <v>10251.83</v>
      </c>
      <c r="F1091" s="13">
        <v>9993.98</v>
      </c>
      <c r="G1091" s="13">
        <v>9937.17</v>
      </c>
      <c r="H1091" s="13">
        <v>10023.08</v>
      </c>
      <c r="I1091" s="13">
        <v>10296.25</v>
      </c>
      <c r="J1091" s="13">
        <v>9846.98</v>
      </c>
      <c r="K1091" s="13">
        <v>9980.68</v>
      </c>
      <c r="L1091" s="13">
        <v>9976.4699999999993</v>
      </c>
      <c r="M1091" s="13">
        <v>9877.5400000000009</v>
      </c>
      <c r="N1091" s="99">
        <f>IF((M1092=""),"",MAX(E1093:M1093))</f>
        <v>549.66000000000349</v>
      </c>
      <c r="O1091" s="99">
        <f>IF(M1092="","",MIN(E1093:M1093))</f>
        <v>513.08000000000175</v>
      </c>
      <c r="P1091" s="99">
        <f>IF((M1093=""),"",AVERAGE(E1093:M1093))</f>
        <v>534.65777777777839</v>
      </c>
      <c r="Q1091" s="99">
        <f>IF((M1092=""),"",STDEV(E1093:M1093))</f>
        <v>11.441881158463328</v>
      </c>
      <c r="R1091" s="99">
        <f>IF((M1092=""),"",(N1091-O1091)/(N1091+O1091)*100)</f>
        <v>3.4420460319552824</v>
      </c>
      <c r="S1091" s="101" t="str">
        <f>IF(M1092="","",IF(R1091&lt;10,IF(P1091&gt;430,IF(P1091&lt;590,"Pass","Fail"),"Fail"),"Fail"))</f>
        <v>Pass</v>
      </c>
      <c r="T1091" s="241">
        <v>1159</v>
      </c>
      <c r="U1091" s="263"/>
      <c r="V1091" s="272"/>
      <c r="W1091" s="138">
        <v>490</v>
      </c>
      <c r="X1091" s="135">
        <v>590</v>
      </c>
      <c r="Y1091" s="135">
        <v>430</v>
      </c>
      <c r="Z1091" s="135">
        <v>590</v>
      </c>
      <c r="AA1091" s="137">
        <v>6.3</v>
      </c>
      <c r="AB1091" s="148">
        <v>6.3</v>
      </c>
    </row>
    <row r="1092" spans="1:28" ht="15.75" customHeight="1">
      <c r="A1092"/>
      <c r="B1092" s="93"/>
      <c r="C1092" s="162"/>
      <c r="D1092" s="90" t="s">
        <v>100</v>
      </c>
      <c r="E1092" s="13">
        <v>9978.31</v>
      </c>
      <c r="F1092" s="13">
        <v>9729.98</v>
      </c>
      <c r="G1092" s="13">
        <v>9680.6299999999992</v>
      </c>
      <c r="H1092" s="13">
        <v>9755.9</v>
      </c>
      <c r="I1092" s="13">
        <v>10025.34</v>
      </c>
      <c r="J1092" s="13">
        <v>9576.73</v>
      </c>
      <c r="K1092" s="13">
        <v>9716.9500000000007</v>
      </c>
      <c r="L1092" s="13">
        <v>9711.4699999999993</v>
      </c>
      <c r="M1092" s="13">
        <v>9602.7099999999991</v>
      </c>
      <c r="N1092" s="99"/>
      <c r="O1092" s="99"/>
      <c r="P1092" s="99"/>
      <c r="Q1092" s="99"/>
      <c r="R1092" s="100"/>
      <c r="S1092" s="101"/>
      <c r="T1092" s="241"/>
      <c r="U1092" s="234"/>
      <c r="V1092" s="238"/>
      <c r="W1092" s="138"/>
      <c r="X1092" s="135"/>
      <c r="Y1092" s="135"/>
      <c r="Z1092" s="135"/>
      <c r="AA1092" s="135"/>
      <c r="AB1092" s="139"/>
    </row>
    <row r="1093" spans="1:28" ht="25.5" customHeight="1">
      <c r="A1093"/>
      <c r="B1093" s="93"/>
      <c r="C1093" s="162"/>
      <c r="D1093" s="90" t="s">
        <v>120</v>
      </c>
      <c r="E1093" s="29">
        <f t="shared" ref="E1093:M1093" si="357">IF(((E1091="")*AND(E1092="")),"",(E1091-E1092)*2)</f>
        <v>547.04000000000087</v>
      </c>
      <c r="F1093" s="29">
        <f t="shared" si="357"/>
        <v>528</v>
      </c>
      <c r="G1093" s="29">
        <f t="shared" si="357"/>
        <v>513.08000000000175</v>
      </c>
      <c r="H1093" s="29">
        <f t="shared" si="357"/>
        <v>534.36000000000058</v>
      </c>
      <c r="I1093" s="29">
        <f t="shared" si="357"/>
        <v>541.81999999999971</v>
      </c>
      <c r="J1093" s="29">
        <f t="shared" si="357"/>
        <v>540.5</v>
      </c>
      <c r="K1093" s="29">
        <f t="shared" si="357"/>
        <v>527.45999999999913</v>
      </c>
      <c r="L1093" s="29">
        <f t="shared" si="357"/>
        <v>530</v>
      </c>
      <c r="M1093" s="29">
        <f t="shared" si="357"/>
        <v>549.66000000000349</v>
      </c>
      <c r="N1093" s="102"/>
      <c r="O1093" s="102"/>
      <c r="P1093" s="102"/>
      <c r="Q1093" s="102"/>
      <c r="R1093" s="103"/>
      <c r="S1093" s="104"/>
      <c r="T1093" s="282"/>
      <c r="U1093" s="281"/>
      <c r="V1093" s="285"/>
      <c r="W1093" s="140"/>
      <c r="X1093" s="141"/>
      <c r="Y1093" s="141"/>
      <c r="Z1093" s="141"/>
      <c r="AA1093" s="141"/>
      <c r="AB1093" s="142"/>
    </row>
    <row r="1094" spans="1:28" ht="12.75" customHeight="1">
      <c r="A1094" s="48">
        <v>43287</v>
      </c>
      <c r="B1094" s="93" t="s">
        <v>18</v>
      </c>
      <c r="C1094" s="162" t="s">
        <v>123</v>
      </c>
      <c r="D1094" s="90" t="s">
        <v>99</v>
      </c>
      <c r="E1094" s="13">
        <v>10867.5</v>
      </c>
      <c r="F1094" s="13">
        <v>10651.38</v>
      </c>
      <c r="G1094" s="13">
        <v>10601.81</v>
      </c>
      <c r="H1094" s="13">
        <v>10678.97</v>
      </c>
      <c r="I1094" s="13">
        <v>10899.78</v>
      </c>
      <c r="J1094" s="13">
        <v>10478.73</v>
      </c>
      <c r="K1094" s="13">
        <v>10631.74</v>
      </c>
      <c r="L1094" s="13">
        <v>10634.31</v>
      </c>
      <c r="M1094" s="13">
        <v>10576.89</v>
      </c>
      <c r="N1094" s="94">
        <f>IF((M1095=""),"",MAX(E1096:M1096))</f>
        <v>317.95999999999913</v>
      </c>
      <c r="O1094" s="94">
        <f>IF(M1095="","",MIN(E1096:M1096))</f>
        <v>257.73999999999796</v>
      </c>
      <c r="P1094" s="94">
        <f>IF((M1096=""),"",AVERAGE(E1096:M1096))</f>
        <v>288.56444444444344</v>
      </c>
      <c r="Q1094" s="94">
        <f>IF((M1095=""),"",STDEV(E1096:M1096))</f>
        <v>19.922845624503974</v>
      </c>
      <c r="R1094" s="94">
        <f>IF((M1095=""),"",(N1094-O1094)/(N1094+O1094)*100)</f>
        <v>10.460309188813874</v>
      </c>
      <c r="S1094" s="96" t="str">
        <f>IF(M1095="","",IF(R1094&lt;15,IF(P1094&gt;155,IF(P1094&lt;315,"Pass","Fail"),"Fail"),"Fail"))</f>
        <v>Pass</v>
      </c>
      <c r="T1094" s="237">
        <v>1159</v>
      </c>
      <c r="U1094" s="237"/>
      <c r="V1094" s="301"/>
      <c r="W1094" s="143">
        <v>222</v>
      </c>
      <c r="X1094" s="136">
        <v>340</v>
      </c>
      <c r="Y1094" s="136">
        <v>155</v>
      </c>
      <c r="Z1094" s="136">
        <v>315</v>
      </c>
      <c r="AA1094" s="148">
        <v>15</v>
      </c>
      <c r="AB1094" s="154">
        <v>15</v>
      </c>
    </row>
    <row r="1095" spans="1:28" ht="15.75" customHeight="1">
      <c r="A1095"/>
      <c r="B1095" s="93"/>
      <c r="C1095" s="162"/>
      <c r="D1095" s="90" t="s">
        <v>100</v>
      </c>
      <c r="E1095" s="13">
        <v>10708.52</v>
      </c>
      <c r="F1095" s="13">
        <v>10512.04</v>
      </c>
      <c r="G1095" s="13">
        <v>10472.94</v>
      </c>
      <c r="H1095" s="13">
        <v>10538.17</v>
      </c>
      <c r="I1095" s="13">
        <v>10744.48</v>
      </c>
      <c r="J1095" s="13">
        <v>10329.959999999999</v>
      </c>
      <c r="K1095" s="13">
        <v>10496.2</v>
      </c>
      <c r="L1095" s="13">
        <v>10495.28</v>
      </c>
      <c r="M1095" s="13">
        <v>10424.98</v>
      </c>
      <c r="N1095" s="99"/>
      <c r="O1095" s="99"/>
      <c r="P1095" s="99"/>
      <c r="Q1095" s="99"/>
      <c r="R1095" s="100"/>
      <c r="S1095" s="101"/>
      <c r="T1095" s="241"/>
      <c r="U1095" s="234"/>
      <c r="V1095" s="238"/>
      <c r="W1095" s="138"/>
      <c r="X1095" s="135"/>
      <c r="Y1095" s="135"/>
      <c r="Z1095" s="135"/>
      <c r="AA1095" s="135"/>
      <c r="AB1095" s="139"/>
    </row>
    <row r="1096" spans="1:28" s="180" customFormat="1" ht="26.25" customHeight="1" thickBot="1">
      <c r="A1096"/>
      <c r="B1096" s="105"/>
      <c r="C1096" s="163"/>
      <c r="D1096" s="106" t="s">
        <v>120</v>
      </c>
      <c r="E1096" s="107">
        <f t="shared" ref="E1096:M1096" si="358">IF(((E1094="")*AND(E1095="")),"",(E1094-E1095)*2)</f>
        <v>317.95999999999913</v>
      </c>
      <c r="F1096" s="107">
        <f t="shared" si="358"/>
        <v>278.67999999999665</v>
      </c>
      <c r="G1096" s="107">
        <f t="shared" si="358"/>
        <v>257.73999999999796</v>
      </c>
      <c r="H1096" s="107">
        <f t="shared" si="358"/>
        <v>281.59999999999854</v>
      </c>
      <c r="I1096" s="107">
        <f t="shared" si="358"/>
        <v>310.60000000000218</v>
      </c>
      <c r="J1096" s="107">
        <f t="shared" si="358"/>
        <v>297.54000000000087</v>
      </c>
      <c r="K1096" s="107">
        <f t="shared" si="358"/>
        <v>271.07999999999811</v>
      </c>
      <c r="L1096" s="107">
        <f t="shared" si="358"/>
        <v>278.05999999999767</v>
      </c>
      <c r="M1096" s="107">
        <f t="shared" si="358"/>
        <v>303.81999999999971</v>
      </c>
      <c r="N1096" s="108"/>
      <c r="O1096" s="108"/>
      <c r="P1096" s="108"/>
      <c r="Q1096" s="108"/>
      <c r="R1096" s="109"/>
      <c r="S1096" s="110"/>
      <c r="T1096" s="284"/>
      <c r="U1096" s="283"/>
      <c r="V1096" s="286"/>
      <c r="W1096" s="155"/>
      <c r="X1096" s="156"/>
      <c r="Y1096" s="156"/>
      <c r="Z1096" s="156"/>
      <c r="AA1096" s="156"/>
      <c r="AB1096" s="157"/>
    </row>
    <row r="1097" spans="1:28" ht="12.75" customHeight="1">
      <c r="A1097" s="48">
        <v>43292</v>
      </c>
      <c r="B1097" s="121" t="s">
        <v>18</v>
      </c>
      <c r="C1097" s="161" t="s">
        <v>119</v>
      </c>
      <c r="D1097" s="91" t="s">
        <v>99</v>
      </c>
      <c r="E1097" s="13">
        <v>2133.27</v>
      </c>
      <c r="F1097" s="13">
        <v>2112.6799999999998</v>
      </c>
      <c r="G1097" s="13">
        <v>2105.29</v>
      </c>
      <c r="H1097" s="13">
        <v>2096.58</v>
      </c>
      <c r="I1097" s="13">
        <v>2089.44</v>
      </c>
      <c r="J1097" s="13">
        <v>2086.85</v>
      </c>
      <c r="K1097" s="13">
        <v>2096.63</v>
      </c>
      <c r="L1097" s="13">
        <v>2113.6799999999998</v>
      </c>
      <c r="M1097" s="13">
        <v>2140.98</v>
      </c>
      <c r="N1097" s="94">
        <f>IF((M1098=""),"",MAX(E1099:M1099))</f>
        <v>760.96</v>
      </c>
      <c r="O1097" s="94">
        <f>IF(M1098="","",MIN(E1099:M1099))</f>
        <v>660.56</v>
      </c>
      <c r="P1097" s="94">
        <f>IF((M1099=""),"",AVERAGE(E1099:M1099))</f>
        <v>710.7800000000002</v>
      </c>
      <c r="Q1097" s="94">
        <f>IF((M1098=""),"",STDEV(E1099:M1099))</f>
        <v>37.168802778672323</v>
      </c>
      <c r="R1097" s="95">
        <f>IF((M1098=""),"",(N1097-O1097)/(N1097+O1097)*100)</f>
        <v>7.0628622882548324</v>
      </c>
      <c r="S1097" s="96" t="str">
        <f>IF(M1098="","",IF(R1097&lt;10,IF(P1097&gt;670,IF(P1097&lt;830,"Pass","Fail"),"Fail"),"Fail"))</f>
        <v>Pass</v>
      </c>
      <c r="T1097" s="237">
        <v>1335</v>
      </c>
      <c r="U1097" s="235"/>
      <c r="V1097" s="300"/>
      <c r="W1097" s="147">
        <v>645</v>
      </c>
      <c r="X1097" s="88">
        <v>790</v>
      </c>
      <c r="Y1097" s="88">
        <v>670</v>
      </c>
      <c r="Z1097" s="88">
        <v>830</v>
      </c>
      <c r="AA1097" s="88">
        <v>8.6999999999999993</v>
      </c>
      <c r="AB1097" s="148">
        <v>10</v>
      </c>
    </row>
    <row r="1098" spans="1:28" ht="15.75" customHeight="1">
      <c r="A1098"/>
      <c r="B1098" s="93"/>
      <c r="C1098" s="162"/>
      <c r="D1098" s="90" t="s">
        <v>100</v>
      </c>
      <c r="E1098" s="13">
        <v>1758.19</v>
      </c>
      <c r="F1098" s="13">
        <v>1770.52</v>
      </c>
      <c r="G1098" s="13">
        <v>1775.01</v>
      </c>
      <c r="H1098" s="13">
        <v>1753.85</v>
      </c>
      <c r="I1098" s="13">
        <v>1716.79</v>
      </c>
      <c r="J1098" s="13">
        <v>1706.37</v>
      </c>
      <c r="K1098" s="13">
        <v>1753.11</v>
      </c>
      <c r="L1098" s="13">
        <v>1770.93</v>
      </c>
      <c r="M1098" s="13">
        <v>1772.12</v>
      </c>
      <c r="N1098" s="99"/>
      <c r="O1098" s="99"/>
      <c r="P1098" s="99"/>
      <c r="Q1098" s="99"/>
      <c r="R1098" s="100"/>
      <c r="S1098" s="101"/>
      <c r="T1098" s="241"/>
      <c r="U1098" s="234"/>
      <c r="V1098" s="238"/>
      <c r="W1098" s="138"/>
      <c r="X1098" s="135"/>
      <c r="Y1098" s="135"/>
      <c r="Z1098" s="135"/>
      <c r="AA1098" s="135"/>
      <c r="AB1098" s="139"/>
    </row>
    <row r="1099" spans="1:28" ht="25.5" customHeight="1">
      <c r="A1099"/>
      <c r="B1099" s="93"/>
      <c r="C1099" s="162"/>
      <c r="D1099" s="90" t="s">
        <v>120</v>
      </c>
      <c r="E1099" s="29">
        <f t="shared" ref="E1099:M1099" si="359">IF(((E1097="")*AND(E1098="")),"",(E1097-E1098)*2)</f>
        <v>750.15999999999985</v>
      </c>
      <c r="F1099" s="29">
        <f t="shared" si="359"/>
        <v>684.31999999999971</v>
      </c>
      <c r="G1099" s="29">
        <f t="shared" si="359"/>
        <v>660.56</v>
      </c>
      <c r="H1099" s="29">
        <f t="shared" si="359"/>
        <v>685.46</v>
      </c>
      <c r="I1099" s="29">
        <f t="shared" si="359"/>
        <v>745.30000000000018</v>
      </c>
      <c r="J1099" s="29">
        <f t="shared" si="359"/>
        <v>760.96</v>
      </c>
      <c r="K1099" s="29">
        <f t="shared" si="359"/>
        <v>687.04000000000042</v>
      </c>
      <c r="L1099" s="29">
        <f t="shared" si="359"/>
        <v>685.49999999999955</v>
      </c>
      <c r="M1099" s="29">
        <f t="shared" si="359"/>
        <v>737.72000000000025</v>
      </c>
      <c r="N1099" s="102"/>
      <c r="O1099" s="102"/>
      <c r="P1099" s="102"/>
      <c r="Q1099" s="102"/>
      <c r="R1099" s="103"/>
      <c r="S1099" s="104"/>
      <c r="T1099" s="282"/>
      <c r="U1099" s="281"/>
      <c r="V1099" s="285"/>
      <c r="W1099" s="140"/>
      <c r="X1099" s="141"/>
      <c r="Y1099" s="141"/>
      <c r="Z1099" s="141"/>
      <c r="AA1099" s="141"/>
      <c r="AB1099" s="142"/>
    </row>
    <row r="1100" spans="1:28">
      <c r="A1100" s="48">
        <v>43292</v>
      </c>
      <c r="B1100" s="93" t="s">
        <v>18</v>
      </c>
      <c r="C1100" s="162" t="s">
        <v>121</v>
      </c>
      <c r="D1100" s="90" t="s">
        <v>99</v>
      </c>
      <c r="E1100" s="13">
        <v>1779.63</v>
      </c>
      <c r="F1100" s="13">
        <v>1869.14</v>
      </c>
      <c r="G1100" s="13">
        <v>1897.51</v>
      </c>
      <c r="H1100" s="13">
        <v>1871.38</v>
      </c>
      <c r="I1100" s="13">
        <v>1796.31</v>
      </c>
      <c r="J1100" s="13">
        <v>1827.84</v>
      </c>
      <c r="K1100" s="13">
        <v>1882.05</v>
      </c>
      <c r="L1100" s="13">
        <v>1869.34</v>
      </c>
      <c r="M1100" s="13">
        <v>1805.7</v>
      </c>
      <c r="N1100" s="94">
        <f>IF((M1101=""),"",MAX(E1102:M1102))</f>
        <v>1000.2999999999997</v>
      </c>
      <c r="O1100" s="94">
        <f>IF(M1101="","",MIN(E1102:M1102))</f>
        <v>788.36000000000013</v>
      </c>
      <c r="P1100" s="94">
        <f>IF((M1102=""),"",AVERAGE(E1102:M1102))</f>
        <v>898.91555555555556</v>
      </c>
      <c r="Q1100" s="94">
        <f>IF((M1101=""),"",STDEV(E1102:M1102))</f>
        <v>86.638582500972262</v>
      </c>
      <c r="R1100" s="94">
        <f>IF((M1101=""),"",(N1100-O1100)/(N1100+O1100)*100)</f>
        <v>11.849093734974764</v>
      </c>
      <c r="S1100" s="96" t="str">
        <f>IF(M1101="","",IF(R1100&lt;15,IF(P1100&gt;850,IF(P1100&lt;1000,"Pass","Fail"),"Fail"),"Fail"))</f>
        <v>Pass</v>
      </c>
      <c r="T1100" s="237">
        <v>1335</v>
      </c>
      <c r="U1100" s="254"/>
      <c r="V1100" s="295"/>
      <c r="W1100" s="153">
        <v>850</v>
      </c>
      <c r="X1100" s="153">
        <v>970</v>
      </c>
      <c r="Y1100" s="153">
        <v>710</v>
      </c>
      <c r="Z1100" s="153">
        <v>910</v>
      </c>
      <c r="AA1100" s="153">
        <v>14.5</v>
      </c>
      <c r="AB1100" s="154">
        <v>17</v>
      </c>
    </row>
    <row r="1101" spans="1:28" ht="15.75" customHeight="1">
      <c r="A1101"/>
      <c r="B1101" s="93"/>
      <c r="C1101" s="162"/>
      <c r="D1101" s="90" t="s">
        <v>100</v>
      </c>
      <c r="E1101" s="13">
        <v>1289.1300000000001</v>
      </c>
      <c r="F1101" s="13">
        <v>1452.72</v>
      </c>
      <c r="G1101" s="13">
        <v>1503.33</v>
      </c>
      <c r="H1101" s="13">
        <v>1450.79</v>
      </c>
      <c r="I1101" s="13">
        <v>1296.1600000000001</v>
      </c>
      <c r="J1101" s="13">
        <v>1332.2</v>
      </c>
      <c r="K1101" s="13">
        <v>1464.64</v>
      </c>
      <c r="L1101" s="13">
        <v>1449.96</v>
      </c>
      <c r="M1101" s="13">
        <v>1314.85</v>
      </c>
      <c r="N1101" s="99"/>
      <c r="O1101" s="99"/>
      <c r="P1101" s="99"/>
      <c r="Q1101" s="99"/>
      <c r="R1101" s="100"/>
      <c r="S1101" s="101"/>
      <c r="T1101" s="241"/>
      <c r="U1101" s="234"/>
      <c r="V1101" s="238"/>
      <c r="W1101" s="138"/>
      <c r="X1101" s="135"/>
      <c r="Y1101" s="135"/>
      <c r="Z1101" s="135"/>
      <c r="AA1101" s="135"/>
      <c r="AB1101" s="139"/>
    </row>
    <row r="1102" spans="1:28" s="179" customFormat="1" ht="25.5" customHeight="1">
      <c r="A1102"/>
      <c r="B1102" s="93"/>
      <c r="C1102" s="162"/>
      <c r="D1102" s="30" t="s">
        <v>120</v>
      </c>
      <c r="E1102" s="29">
        <f t="shared" ref="E1102:M1102" si="360">IF(((E1100="")*AND(E1101="")),"",(E1100-E1101)*2)</f>
        <v>981</v>
      </c>
      <c r="F1102" s="29">
        <f t="shared" si="360"/>
        <v>832.84000000000015</v>
      </c>
      <c r="G1102" s="29">
        <f t="shared" si="360"/>
        <v>788.36000000000013</v>
      </c>
      <c r="H1102" s="29">
        <f t="shared" si="360"/>
        <v>841.18000000000029</v>
      </c>
      <c r="I1102" s="29">
        <f t="shared" si="360"/>
        <v>1000.2999999999997</v>
      </c>
      <c r="J1102" s="29">
        <f t="shared" si="360"/>
        <v>991.27999999999975</v>
      </c>
      <c r="K1102" s="29">
        <f t="shared" si="360"/>
        <v>834.81999999999971</v>
      </c>
      <c r="L1102" s="29">
        <f t="shared" si="360"/>
        <v>838.75999999999976</v>
      </c>
      <c r="M1102" s="29">
        <f t="shared" si="360"/>
        <v>981.70000000000027</v>
      </c>
      <c r="N1102" s="102"/>
      <c r="O1102" s="102"/>
      <c r="P1102" s="102"/>
      <c r="Q1102" s="102"/>
      <c r="R1102" s="103"/>
      <c r="S1102" s="104"/>
      <c r="T1102" s="282"/>
      <c r="U1102" s="281"/>
      <c r="V1102" s="285"/>
      <c r="W1102" s="140"/>
      <c r="X1102" s="141"/>
      <c r="Y1102" s="141"/>
      <c r="Z1102" s="141"/>
      <c r="AA1102" s="141"/>
      <c r="AB1102" s="142"/>
    </row>
    <row r="1103" spans="1:28" ht="12.75" customHeight="1">
      <c r="A1103" s="189">
        <v>43292</v>
      </c>
      <c r="B1103" s="121" t="s">
        <v>18</v>
      </c>
      <c r="C1103" s="161" t="s">
        <v>122</v>
      </c>
      <c r="D1103" s="91" t="s">
        <v>99</v>
      </c>
      <c r="E1103" s="13">
        <v>9999.16</v>
      </c>
      <c r="F1103" s="13">
        <v>9746.2199999999993</v>
      </c>
      <c r="G1103" s="13">
        <v>9698.86</v>
      </c>
      <c r="H1103" s="13">
        <v>9772.27</v>
      </c>
      <c r="I1103" s="13">
        <v>10039.68</v>
      </c>
      <c r="J1103" s="13">
        <v>9596.6200000000008</v>
      </c>
      <c r="K1103" s="13">
        <v>9728.6299999999992</v>
      </c>
      <c r="L1103" s="13">
        <v>9727.16</v>
      </c>
      <c r="M1103" s="13">
        <v>9612.69</v>
      </c>
      <c r="N1103" s="99">
        <f>IF((M1104=""),"",MAX(E1105:M1105))</f>
        <v>557</v>
      </c>
      <c r="O1103" s="99">
        <f>IF(M1104="","",MIN(E1105:M1105))</f>
        <v>532.21999999999753</v>
      </c>
      <c r="P1103" s="99">
        <f>IF((M1105=""),"",AVERAGE(E1105:M1105))</f>
        <v>544.11333333333334</v>
      </c>
      <c r="Q1103" s="99">
        <f>IF((M1104=""),"",STDEV(E1105:M1105))</f>
        <v>7.8839710806133931</v>
      </c>
      <c r="R1103" s="99">
        <f>IF((M1104=""),"",(N1103-O1103)/(N1103+O1103)*100)</f>
        <v>2.2750224931604754</v>
      </c>
      <c r="S1103" s="101" t="str">
        <f>IF(M1104="","",IF(R1103&lt;10,IF(P1103&gt;430,IF(P1103&lt;590,"Pass","Fail"),"Fail"),"Fail"))</f>
        <v>Pass</v>
      </c>
      <c r="T1103" s="241">
        <v>1335</v>
      </c>
      <c r="U1103" s="263"/>
      <c r="V1103" s="272"/>
      <c r="W1103" s="138">
        <v>490</v>
      </c>
      <c r="X1103" s="135">
        <v>590</v>
      </c>
      <c r="Y1103" s="135">
        <v>430</v>
      </c>
      <c r="Z1103" s="135">
        <v>590</v>
      </c>
      <c r="AA1103" s="137">
        <v>6.3</v>
      </c>
      <c r="AB1103" s="148">
        <v>6.3</v>
      </c>
    </row>
    <row r="1104" spans="1:28" ht="15.75" customHeight="1">
      <c r="A1104"/>
      <c r="B1104" s="93"/>
      <c r="C1104" s="162"/>
      <c r="D1104" s="90" t="s">
        <v>100</v>
      </c>
      <c r="E1104" s="13">
        <v>9720.66</v>
      </c>
      <c r="F1104" s="13">
        <v>9473.76</v>
      </c>
      <c r="G1104" s="13">
        <v>9430.18</v>
      </c>
      <c r="H1104" s="13">
        <v>9500.3799999999992</v>
      </c>
      <c r="I1104" s="13">
        <v>9763.7999999999993</v>
      </c>
      <c r="J1104" s="13">
        <v>9321.35</v>
      </c>
      <c r="K1104" s="13">
        <v>9462.52</v>
      </c>
      <c r="L1104" s="13">
        <v>9458.09</v>
      </c>
      <c r="M1104" s="13">
        <v>9342.0400000000009</v>
      </c>
      <c r="N1104" s="99"/>
      <c r="O1104" s="99"/>
      <c r="P1104" s="99"/>
      <c r="Q1104" s="99"/>
      <c r="R1104" s="100"/>
      <c r="S1104" s="101"/>
      <c r="T1104" s="241"/>
      <c r="U1104" s="234"/>
      <c r="V1104" s="238"/>
      <c r="W1104" s="138"/>
      <c r="X1104" s="135"/>
      <c r="Y1104" s="135"/>
      <c r="Z1104" s="135"/>
      <c r="AA1104" s="135"/>
      <c r="AB1104" s="139"/>
    </row>
    <row r="1105" spans="1:28" ht="25.5" customHeight="1">
      <c r="A1105"/>
      <c r="B1105" s="93"/>
      <c r="C1105" s="162"/>
      <c r="D1105" s="90" t="s">
        <v>120</v>
      </c>
      <c r="E1105" s="29">
        <f t="shared" ref="E1105:M1105" si="361">IF(((E1103="")*AND(E1104="")),"",(E1103-E1104)*2)</f>
        <v>557</v>
      </c>
      <c r="F1105" s="29">
        <f t="shared" si="361"/>
        <v>544.91999999999825</v>
      </c>
      <c r="G1105" s="29">
        <f t="shared" si="361"/>
        <v>537.36000000000058</v>
      </c>
      <c r="H1105" s="29">
        <f t="shared" si="361"/>
        <v>543.78000000000247</v>
      </c>
      <c r="I1105" s="29">
        <f t="shared" si="361"/>
        <v>551.76000000000204</v>
      </c>
      <c r="J1105" s="29">
        <f t="shared" si="361"/>
        <v>550.54000000000087</v>
      </c>
      <c r="K1105" s="29">
        <f t="shared" si="361"/>
        <v>532.21999999999753</v>
      </c>
      <c r="L1105" s="29">
        <f t="shared" si="361"/>
        <v>538.13999999999942</v>
      </c>
      <c r="M1105" s="29">
        <f t="shared" si="361"/>
        <v>541.29999999999927</v>
      </c>
      <c r="N1105" s="102"/>
      <c r="O1105" s="102"/>
      <c r="P1105" s="102"/>
      <c r="Q1105" s="102"/>
      <c r="R1105" s="103"/>
      <c r="S1105" s="104"/>
      <c r="T1105" s="282"/>
      <c r="U1105" s="281"/>
      <c r="V1105" s="285"/>
      <c r="W1105" s="140"/>
      <c r="X1105" s="141"/>
      <c r="Y1105" s="141"/>
      <c r="Z1105" s="141"/>
      <c r="AA1105" s="141"/>
      <c r="AB1105" s="142"/>
    </row>
    <row r="1106" spans="1:28" ht="12.75" customHeight="1">
      <c r="A1106" s="48">
        <v>43292</v>
      </c>
      <c r="B1106" s="93" t="s">
        <v>18</v>
      </c>
      <c r="C1106" s="162" t="s">
        <v>123</v>
      </c>
      <c r="D1106" s="90" t="s">
        <v>99</v>
      </c>
      <c r="E1106" s="13">
        <v>10730.4</v>
      </c>
      <c r="F1106" s="13">
        <v>10525.55</v>
      </c>
      <c r="G1106" s="13">
        <v>10489.52</v>
      </c>
      <c r="H1106" s="13">
        <v>10555.69</v>
      </c>
      <c r="I1106" s="13">
        <v>10764.99</v>
      </c>
      <c r="J1106" s="13">
        <v>10345.31</v>
      </c>
      <c r="K1106" s="13">
        <v>10513.55</v>
      </c>
      <c r="L1106" s="13">
        <v>10515.92</v>
      </c>
      <c r="M1106" s="13">
        <v>10439.5</v>
      </c>
      <c r="N1106" s="94">
        <f>IF((M1107=""),"",MAX(E1108:M1108))</f>
        <v>326.56000000000131</v>
      </c>
      <c r="O1106" s="94">
        <f>IF(M1107="","",MIN(E1108:M1108))</f>
        <v>260.40000000000146</v>
      </c>
      <c r="P1106" s="94">
        <f>IF((M1108=""),"",AVERAGE(E1108:M1108))</f>
        <v>288.17777777777764</v>
      </c>
      <c r="Q1106" s="94">
        <f>IF((M1107=""),"",STDEV(E1108:M1108))</f>
        <v>25.737232649305231</v>
      </c>
      <c r="R1106" s="94">
        <f>IF((M1107=""),"",(N1106-O1106)/(N1106+O1106)*100)</f>
        <v>11.271636908818241</v>
      </c>
      <c r="S1106" s="96" t="str">
        <f>IF(M1107="","",IF(R1106&lt;15,IF(P1106&gt;155,IF(P1106&lt;315,"Pass","Fail"),"Fail"),"Fail"))</f>
        <v>Pass</v>
      </c>
      <c r="T1106" s="237">
        <v>1335</v>
      </c>
      <c r="U1106" s="237"/>
      <c r="V1106" s="301"/>
      <c r="W1106" s="143">
        <v>222</v>
      </c>
      <c r="X1106" s="136">
        <v>340</v>
      </c>
      <c r="Y1106" s="136">
        <v>155</v>
      </c>
      <c r="Z1106" s="136">
        <v>315</v>
      </c>
      <c r="AA1106" s="148">
        <v>15</v>
      </c>
      <c r="AB1106" s="154">
        <v>15</v>
      </c>
    </row>
    <row r="1107" spans="1:28" ht="15.75" customHeight="1">
      <c r="A1107"/>
      <c r="B1107" s="93"/>
      <c r="C1107" s="162"/>
      <c r="D1107" s="90" t="s">
        <v>100</v>
      </c>
      <c r="E1107" s="13">
        <v>10570.38</v>
      </c>
      <c r="F1107" s="13">
        <v>10395.030000000001</v>
      </c>
      <c r="G1107" s="13">
        <v>10359.32</v>
      </c>
      <c r="H1107" s="13">
        <v>10418.780000000001</v>
      </c>
      <c r="I1107" s="13">
        <v>10601.71</v>
      </c>
      <c r="J1107" s="13">
        <v>10192.950000000001</v>
      </c>
      <c r="K1107" s="13">
        <v>10379.030000000001</v>
      </c>
      <c r="L1107" s="13">
        <v>10378.969999999999</v>
      </c>
      <c r="M1107" s="13">
        <v>10287.459999999999</v>
      </c>
      <c r="N1107" s="99"/>
      <c r="O1107" s="99"/>
      <c r="P1107" s="99"/>
      <c r="Q1107" s="99"/>
      <c r="R1107" s="100"/>
      <c r="S1107" s="101"/>
      <c r="T1107" s="241"/>
      <c r="U1107" s="234"/>
      <c r="V1107" s="238"/>
      <c r="W1107" s="138"/>
      <c r="X1107" s="135"/>
      <c r="Y1107" s="135"/>
      <c r="Z1107" s="135"/>
      <c r="AA1107" s="135"/>
      <c r="AB1107" s="139"/>
    </row>
    <row r="1108" spans="1:28" s="180" customFormat="1" ht="26.25" customHeight="1" thickBot="1">
      <c r="A1108"/>
      <c r="B1108" s="105"/>
      <c r="C1108" s="163"/>
      <c r="D1108" s="106" t="s">
        <v>120</v>
      </c>
      <c r="E1108" s="107">
        <f t="shared" ref="E1108:M1108" si="362">IF(((E1106="")*AND(E1107="")),"",(E1106-E1107)*2)</f>
        <v>320.04000000000087</v>
      </c>
      <c r="F1108" s="107">
        <f t="shared" si="362"/>
        <v>261.03999999999724</v>
      </c>
      <c r="G1108" s="107">
        <f t="shared" si="362"/>
        <v>260.40000000000146</v>
      </c>
      <c r="H1108" s="107">
        <f t="shared" si="362"/>
        <v>273.81999999999971</v>
      </c>
      <c r="I1108" s="107">
        <f t="shared" si="362"/>
        <v>326.56000000000131</v>
      </c>
      <c r="J1108" s="107">
        <f t="shared" si="362"/>
        <v>304.71999999999753</v>
      </c>
      <c r="K1108" s="107">
        <f t="shared" si="362"/>
        <v>269.03999999999724</v>
      </c>
      <c r="L1108" s="107">
        <f t="shared" si="362"/>
        <v>273.90000000000146</v>
      </c>
      <c r="M1108" s="107">
        <f t="shared" si="362"/>
        <v>304.08000000000175</v>
      </c>
      <c r="N1108" s="108"/>
      <c r="O1108" s="108"/>
      <c r="P1108" s="108"/>
      <c r="Q1108" s="108"/>
      <c r="R1108" s="109"/>
      <c r="S1108" s="110"/>
      <c r="T1108" s="284"/>
      <c r="U1108" s="283"/>
      <c r="V1108" s="286"/>
      <c r="W1108" s="155"/>
      <c r="X1108" s="156"/>
      <c r="Y1108" s="156"/>
      <c r="Z1108" s="156"/>
      <c r="AA1108" s="156"/>
      <c r="AB1108" s="157"/>
    </row>
    <row r="1109" spans="1:28" ht="12.75" customHeight="1">
      <c r="A1109" s="48">
        <v>43302</v>
      </c>
      <c r="B1109" s="121" t="s">
        <v>18</v>
      </c>
      <c r="C1109" s="161" t="s">
        <v>119</v>
      </c>
      <c r="D1109" s="91" t="s">
        <v>99</v>
      </c>
      <c r="E1109" s="13">
        <v>2883.23</v>
      </c>
      <c r="F1109" s="13">
        <v>2818.51</v>
      </c>
      <c r="G1109" s="13">
        <v>2794.64</v>
      </c>
      <c r="H1109" s="13">
        <v>2808.33</v>
      </c>
      <c r="I1109" s="13">
        <v>2872.02</v>
      </c>
      <c r="J1109" s="13">
        <v>2881.42</v>
      </c>
      <c r="K1109" s="13">
        <v>2806.89</v>
      </c>
      <c r="L1109" s="13">
        <v>2832.6</v>
      </c>
      <c r="M1109" s="13">
        <v>2930.49</v>
      </c>
      <c r="N1109" s="94">
        <f>IF((M1110=""),"",MAX(E1111:M1111))</f>
        <v>772.22000000000025</v>
      </c>
      <c r="O1109" s="94">
        <f>IF(M1110="","",MIN(E1111:M1111))</f>
        <v>673.71999999999935</v>
      </c>
      <c r="P1109" s="94">
        <f>IF((M1111=""),"",AVERAGE(E1111:M1111))</f>
        <v>726.2288888888886</v>
      </c>
      <c r="Q1109" s="94">
        <f>IF((M1110=""),"",STDEV(E1111:M1111))</f>
        <v>40.124091405426761</v>
      </c>
      <c r="R1109" s="95">
        <f>IF((M1110=""),"",(N1109-O1109)/(N1109+O1109)*100)</f>
        <v>6.8121775454030562</v>
      </c>
      <c r="S1109" s="96" t="str">
        <f>IF(M1110="","",IF(R1109&lt;10,IF(P1109&gt;670,IF(P1109&lt;830,"Pass","Fail"),"Fail"),"Fail"))</f>
        <v>Pass</v>
      </c>
      <c r="T1109" s="237">
        <v>1335</v>
      </c>
      <c r="U1109" s="237"/>
      <c r="V1109" s="237"/>
      <c r="W1109" s="147">
        <v>645</v>
      </c>
      <c r="X1109" s="88">
        <v>790</v>
      </c>
      <c r="Y1109" s="88">
        <v>670</v>
      </c>
      <c r="Z1109" s="88">
        <v>830</v>
      </c>
      <c r="AA1109" s="88">
        <v>8.6999999999999993</v>
      </c>
      <c r="AB1109" s="148">
        <v>10</v>
      </c>
    </row>
    <row r="1110" spans="1:28" ht="15.75" customHeight="1">
      <c r="A1110"/>
      <c r="B1110" s="93"/>
      <c r="C1110" s="162"/>
      <c r="D1110" s="90" t="s">
        <v>100</v>
      </c>
      <c r="E1110" s="13">
        <v>2501.84</v>
      </c>
      <c r="F1110" s="13">
        <v>2471.56</v>
      </c>
      <c r="G1110" s="13">
        <v>2457.7800000000002</v>
      </c>
      <c r="H1110" s="13">
        <v>2458.67</v>
      </c>
      <c r="I1110" s="13">
        <v>2487.0700000000002</v>
      </c>
      <c r="J1110" s="13">
        <v>2495.31</v>
      </c>
      <c r="K1110" s="13">
        <v>2457.5300000000002</v>
      </c>
      <c r="L1110" s="13">
        <v>2482.63</v>
      </c>
      <c r="M1110" s="13">
        <v>2547.71</v>
      </c>
      <c r="N1110" s="99"/>
      <c r="O1110" s="99"/>
      <c r="P1110" s="99"/>
      <c r="Q1110" s="99"/>
      <c r="R1110" s="100"/>
      <c r="S1110" s="101"/>
      <c r="T1110" s="241"/>
      <c r="U1110" s="241"/>
      <c r="V1110" s="241"/>
      <c r="W1110" s="138"/>
      <c r="X1110" s="135"/>
      <c r="Y1110" s="135"/>
      <c r="Z1110" s="135"/>
      <c r="AA1110" s="135"/>
      <c r="AB1110" s="139"/>
    </row>
    <row r="1111" spans="1:28" ht="25.5" customHeight="1">
      <c r="A1111"/>
      <c r="B1111" s="93"/>
      <c r="C1111" s="162"/>
      <c r="D1111" s="90" t="s">
        <v>120</v>
      </c>
      <c r="E1111" s="29">
        <f t="shared" ref="E1111:M1111" si="363">IF(((E1109="")*AND(E1110="")),"",(E1109-E1110)*2)</f>
        <v>762.77999999999975</v>
      </c>
      <c r="F1111" s="29">
        <f t="shared" si="363"/>
        <v>693.90000000000055</v>
      </c>
      <c r="G1111" s="29">
        <f t="shared" si="363"/>
        <v>673.71999999999935</v>
      </c>
      <c r="H1111" s="29">
        <f t="shared" si="363"/>
        <v>699.31999999999971</v>
      </c>
      <c r="I1111" s="29">
        <f t="shared" si="363"/>
        <v>769.89999999999964</v>
      </c>
      <c r="J1111" s="29">
        <f t="shared" si="363"/>
        <v>772.22000000000025</v>
      </c>
      <c r="K1111" s="29">
        <f t="shared" si="363"/>
        <v>698.71999999999935</v>
      </c>
      <c r="L1111" s="29">
        <f t="shared" si="363"/>
        <v>699.9399999999996</v>
      </c>
      <c r="M1111" s="29">
        <f t="shared" si="363"/>
        <v>765.55999999999949</v>
      </c>
      <c r="N1111" s="102"/>
      <c r="O1111" s="102"/>
      <c r="P1111" s="102"/>
      <c r="Q1111" s="102"/>
      <c r="R1111" s="103"/>
      <c r="S1111" s="104"/>
      <c r="T1111" s="282"/>
      <c r="U1111" s="282"/>
      <c r="V1111" s="282"/>
      <c r="W1111" s="140"/>
      <c r="X1111" s="141"/>
      <c r="Y1111" s="141"/>
      <c r="Z1111" s="141"/>
      <c r="AA1111" s="141"/>
      <c r="AB1111" s="142"/>
    </row>
    <row r="1112" spans="1:28">
      <c r="A1112" s="48">
        <v>43302</v>
      </c>
      <c r="B1112" s="93" t="s">
        <v>18</v>
      </c>
      <c r="C1112" s="162" t="s">
        <v>121</v>
      </c>
      <c r="D1112" s="90" t="s">
        <v>99</v>
      </c>
      <c r="E1112" s="13">
        <v>2914.73</v>
      </c>
      <c r="F1112" s="13">
        <v>2826.16</v>
      </c>
      <c r="G1112" s="13">
        <v>2794.16</v>
      </c>
      <c r="H1112" s="13">
        <v>2804.71</v>
      </c>
      <c r="I1112" s="13">
        <v>2858.92</v>
      </c>
      <c r="J1112" s="13">
        <v>2868.98</v>
      </c>
      <c r="K1112" s="13">
        <v>2807.44</v>
      </c>
      <c r="L1112" s="13">
        <v>2826.9</v>
      </c>
      <c r="M1112" s="13">
        <v>2920.25</v>
      </c>
      <c r="N1112" s="94">
        <f>IF((M1113=""),"",MAX(E1114:M1114))</f>
        <v>1005.2399999999998</v>
      </c>
      <c r="O1112" s="94">
        <f>IF(M1113="","",MIN(E1114:M1114))</f>
        <v>794.57999999999993</v>
      </c>
      <c r="P1112" s="94">
        <f>IF((M1114=""),"",AVERAGE(E1114:M1114))</f>
        <v>906.07333333333338</v>
      </c>
      <c r="Q1112" s="94">
        <f>IF((M1113=""),"",STDEV(E1114:M1114))</f>
        <v>87.583057722370114</v>
      </c>
      <c r="R1112" s="94">
        <f>IF((M1113=""),"",(N1112-O1112)/(N1112+O1112)*100)</f>
        <v>11.704503783711697</v>
      </c>
      <c r="S1112" s="96" t="str">
        <f>IF(M1113="","",IF(R1112&lt;15,IF(P1112&gt;850,IF(P1112&lt;1000,"Pass","Fail"),"Fail"),"Fail"))</f>
        <v>Pass</v>
      </c>
      <c r="T1112" s="237">
        <v>1335</v>
      </c>
      <c r="U1112" s="254"/>
      <c r="V1112" s="145"/>
      <c r="W1112" s="153">
        <v>850</v>
      </c>
      <c r="X1112" s="153">
        <v>970</v>
      </c>
      <c r="Y1112" s="153">
        <v>710</v>
      </c>
      <c r="Z1112" s="153">
        <v>910</v>
      </c>
      <c r="AA1112" s="153">
        <v>14.5</v>
      </c>
      <c r="AB1112" s="154">
        <v>17</v>
      </c>
    </row>
    <row r="1113" spans="1:28" ht="15.75" customHeight="1">
      <c r="A1113"/>
      <c r="B1113" s="93"/>
      <c r="C1113" s="162"/>
      <c r="D1113" s="90" t="s">
        <v>100</v>
      </c>
      <c r="E1113" s="13">
        <v>2418.7399999999998</v>
      </c>
      <c r="F1113" s="13">
        <v>2405.35</v>
      </c>
      <c r="G1113" s="13">
        <v>2396.87</v>
      </c>
      <c r="H1113" s="13">
        <v>2382.35</v>
      </c>
      <c r="I1113" s="13">
        <v>2358.42</v>
      </c>
      <c r="J1113" s="13">
        <v>2374.4699999999998</v>
      </c>
      <c r="K1113" s="13">
        <v>2387.33</v>
      </c>
      <c r="L1113" s="13">
        <v>2403.7600000000002</v>
      </c>
      <c r="M1113" s="13">
        <v>2417.63</v>
      </c>
      <c r="N1113" s="99"/>
      <c r="O1113" s="99"/>
      <c r="P1113" s="99"/>
      <c r="Q1113" s="99"/>
      <c r="R1113" s="100"/>
      <c r="S1113" s="101"/>
      <c r="T1113" s="241"/>
      <c r="U1113" s="234"/>
      <c r="V1113" s="238"/>
      <c r="W1113" s="138"/>
      <c r="X1113" s="135"/>
      <c r="Y1113" s="135"/>
      <c r="Z1113" s="135"/>
      <c r="AA1113" s="135"/>
      <c r="AB1113" s="139"/>
    </row>
    <row r="1114" spans="1:28" s="179" customFormat="1" ht="25.5" customHeight="1">
      <c r="A1114"/>
      <c r="B1114" s="93"/>
      <c r="C1114" s="162"/>
      <c r="D1114" s="30" t="s">
        <v>120</v>
      </c>
      <c r="E1114" s="29">
        <f t="shared" ref="E1114:M1114" si="364">IF(((E1112="")*AND(E1113="")),"",(E1112-E1113)*2)</f>
        <v>991.98000000000047</v>
      </c>
      <c r="F1114" s="29">
        <f t="shared" si="364"/>
        <v>841.61999999999989</v>
      </c>
      <c r="G1114" s="29">
        <f t="shared" si="364"/>
        <v>794.57999999999993</v>
      </c>
      <c r="H1114" s="29">
        <f t="shared" si="364"/>
        <v>844.72000000000025</v>
      </c>
      <c r="I1114" s="29">
        <f t="shared" si="364"/>
        <v>1001</v>
      </c>
      <c r="J1114" s="29">
        <f t="shared" si="364"/>
        <v>989.02000000000044</v>
      </c>
      <c r="K1114" s="29">
        <f t="shared" si="364"/>
        <v>840.22000000000025</v>
      </c>
      <c r="L1114" s="29">
        <f t="shared" si="364"/>
        <v>846.27999999999975</v>
      </c>
      <c r="M1114" s="29">
        <f t="shared" si="364"/>
        <v>1005.2399999999998</v>
      </c>
      <c r="N1114" s="102"/>
      <c r="O1114" s="102"/>
      <c r="P1114" s="102"/>
      <c r="Q1114" s="102"/>
      <c r="R1114" s="103"/>
      <c r="S1114" s="104"/>
      <c r="T1114" s="282"/>
      <c r="U1114" s="281"/>
      <c r="V1114" s="285"/>
      <c r="W1114" s="140"/>
      <c r="X1114" s="141"/>
      <c r="Y1114" s="141"/>
      <c r="Z1114" s="141"/>
      <c r="AA1114" s="141"/>
      <c r="AB1114" s="142"/>
    </row>
    <row r="1115" spans="1:28" ht="12.75" customHeight="1">
      <c r="A1115" s="189">
        <v>43302</v>
      </c>
      <c r="B1115" s="121" t="s">
        <v>18</v>
      </c>
      <c r="C1115" s="161" t="s">
        <v>122</v>
      </c>
      <c r="D1115" s="91" t="s">
        <v>99</v>
      </c>
      <c r="E1115" s="13">
        <v>9740.7199999999993</v>
      </c>
      <c r="F1115" s="13">
        <v>9488.2800000000007</v>
      </c>
      <c r="G1115" s="13">
        <v>9446.7199999999993</v>
      </c>
      <c r="H1115" s="13">
        <v>9516.98</v>
      </c>
      <c r="I1115" s="13">
        <v>9785.25</v>
      </c>
      <c r="J1115" s="13">
        <v>9332</v>
      </c>
      <c r="K1115" s="13">
        <v>9474.74</v>
      </c>
      <c r="L1115" s="13">
        <v>9477.2000000000007</v>
      </c>
      <c r="M1115" s="13">
        <v>9362.6299999999992</v>
      </c>
      <c r="N1115" s="99">
        <f>IF((M1116=""),"",MAX(E1117:M1117))</f>
        <v>564.41999999999825</v>
      </c>
      <c r="O1115" s="99">
        <f>IF(M1116="","",MIN(E1117:M1117))</f>
        <v>528.65999999999985</v>
      </c>
      <c r="P1115" s="99">
        <f>IF((M1117=""),"",AVERAGE(E1117:M1117))</f>
        <v>538.88222222222169</v>
      </c>
      <c r="Q1115" s="99">
        <f>IF((M1116=""),"",STDEV(E1117:M1117))</f>
        <v>12.080862735930591</v>
      </c>
      <c r="R1115" s="99">
        <f>IF((M1116=""),"",(N1115-O1115)/(N1115+O1115)*100)</f>
        <v>3.2714897354263606</v>
      </c>
      <c r="S1115" s="101" t="str">
        <f>IF(M1116="","",IF(R1115&lt;10,IF(P1115&gt;430,IF(P1115&lt;590,"Pass","Fail"),"Fail"),"Fail"))</f>
        <v>Pass</v>
      </c>
      <c r="T1115" s="241">
        <v>1335</v>
      </c>
      <c r="U1115" s="263"/>
      <c r="V1115" s="263"/>
      <c r="W1115" s="138">
        <v>490</v>
      </c>
      <c r="X1115" s="135">
        <v>590</v>
      </c>
      <c r="Y1115" s="135">
        <v>430</v>
      </c>
      <c r="Z1115" s="135">
        <v>590</v>
      </c>
      <c r="AA1115" s="137">
        <v>6.3</v>
      </c>
      <c r="AB1115" s="148">
        <v>6.3</v>
      </c>
    </row>
    <row r="1116" spans="1:28" ht="15.75" customHeight="1">
      <c r="A1116"/>
      <c r="B1116" s="93"/>
      <c r="C1116" s="162"/>
      <c r="D1116" s="90" t="s">
        <v>100</v>
      </c>
      <c r="E1116" s="13">
        <v>9458.51</v>
      </c>
      <c r="F1116" s="13">
        <v>9222.41</v>
      </c>
      <c r="G1116" s="13">
        <v>9182.39</v>
      </c>
      <c r="H1116" s="13">
        <v>9248.6</v>
      </c>
      <c r="I1116" s="13">
        <v>9515.6200000000008</v>
      </c>
      <c r="J1116" s="13">
        <v>9055.34</v>
      </c>
      <c r="K1116" s="13">
        <v>9209.2999999999993</v>
      </c>
      <c r="L1116" s="13">
        <v>9211.02</v>
      </c>
      <c r="M1116" s="13">
        <v>9096.36</v>
      </c>
      <c r="N1116" s="99"/>
      <c r="O1116" s="99"/>
      <c r="P1116" s="99"/>
      <c r="Q1116" s="99"/>
      <c r="R1116" s="100"/>
      <c r="S1116" s="101"/>
      <c r="T1116" s="241"/>
      <c r="U1116" s="241"/>
      <c r="V1116" s="241"/>
      <c r="W1116" s="138"/>
      <c r="X1116" s="135"/>
      <c r="Y1116" s="135"/>
      <c r="Z1116" s="135"/>
      <c r="AA1116" s="135"/>
      <c r="AB1116" s="139"/>
    </row>
    <row r="1117" spans="1:28" ht="25.5" customHeight="1">
      <c r="A1117"/>
      <c r="B1117" s="93"/>
      <c r="C1117" s="162"/>
      <c r="D1117" s="90" t="s">
        <v>120</v>
      </c>
      <c r="E1117" s="29">
        <f t="shared" ref="E1117:M1117" si="365">IF(((E1115="")*AND(E1116="")),"",(E1115-E1116)*2)</f>
        <v>564.41999999999825</v>
      </c>
      <c r="F1117" s="29">
        <f t="shared" si="365"/>
        <v>531.7400000000016</v>
      </c>
      <c r="G1117" s="29">
        <f t="shared" si="365"/>
        <v>528.65999999999985</v>
      </c>
      <c r="H1117" s="29">
        <f t="shared" si="365"/>
        <v>536.7599999999984</v>
      </c>
      <c r="I1117" s="29">
        <f t="shared" si="365"/>
        <v>539.2599999999984</v>
      </c>
      <c r="J1117" s="29">
        <f t="shared" si="365"/>
        <v>553.31999999999971</v>
      </c>
      <c r="K1117" s="29">
        <f t="shared" si="365"/>
        <v>530.88000000000102</v>
      </c>
      <c r="L1117" s="29">
        <f t="shared" si="365"/>
        <v>532.36000000000058</v>
      </c>
      <c r="M1117" s="29">
        <f t="shared" si="365"/>
        <v>532.53999999999724</v>
      </c>
      <c r="N1117" s="102"/>
      <c r="O1117" s="102"/>
      <c r="P1117" s="102"/>
      <c r="Q1117" s="102"/>
      <c r="R1117" s="103"/>
      <c r="S1117" s="104"/>
      <c r="T1117" s="282"/>
      <c r="U1117" s="282"/>
      <c r="V1117" s="282"/>
      <c r="W1117" s="140"/>
      <c r="X1117" s="141"/>
      <c r="Y1117" s="141"/>
      <c r="Z1117" s="141"/>
      <c r="AA1117" s="141"/>
      <c r="AB1117" s="142"/>
    </row>
    <row r="1118" spans="1:28" ht="12.75" customHeight="1">
      <c r="A1118" s="48">
        <v>43302</v>
      </c>
      <c r="B1118" s="93" t="s">
        <v>18</v>
      </c>
      <c r="C1118" s="162" t="s">
        <v>123</v>
      </c>
      <c r="D1118" s="90" t="s">
        <v>99</v>
      </c>
      <c r="E1118" s="13">
        <v>10586.99</v>
      </c>
      <c r="F1118" s="13">
        <v>10411.780000000001</v>
      </c>
      <c r="G1118" s="13">
        <v>10375.280000000001</v>
      </c>
      <c r="H1118" s="13">
        <v>10436.15</v>
      </c>
      <c r="I1118" s="13">
        <v>10621.34</v>
      </c>
      <c r="J1118" s="13">
        <v>10208.01</v>
      </c>
      <c r="K1118" s="13">
        <v>10398.200000000001</v>
      </c>
      <c r="L1118" s="13">
        <v>10398.709999999999</v>
      </c>
      <c r="M1118" s="13">
        <v>10305.61</v>
      </c>
      <c r="N1118" s="94">
        <f>IF((M1119=""),"",MAX(E1120:M1120))</f>
        <v>321.77999999999884</v>
      </c>
      <c r="O1118" s="94">
        <f>IF(M1119="","",MIN(E1120:M1120))</f>
        <v>254.52000000000044</v>
      </c>
      <c r="P1118" s="94">
        <f>IF((M1120=""),"",AVERAGE(E1120:M1120))</f>
        <v>293.04000000000008</v>
      </c>
      <c r="Q1118" s="94">
        <f>IF((M1119=""),"",STDEV(E1120:M1120))</f>
        <v>24.654222762033918</v>
      </c>
      <c r="R1118" s="94">
        <f>IF((M1119=""),"",(N1118-O1118)/(N1118+O1118)*100)</f>
        <v>11.671004685059602</v>
      </c>
      <c r="S1118" s="96" t="str">
        <f>IF(M1119="","",IF(R1118&lt;15,IF(P1118&gt;155,IF(P1118&lt;315,"Pass","Fail"),"Fail"),"Fail"))</f>
        <v>Pass</v>
      </c>
      <c r="T1118" s="237">
        <v>1335</v>
      </c>
      <c r="U1118" s="237"/>
      <c r="V1118" s="145"/>
      <c r="W1118" s="143">
        <v>222</v>
      </c>
      <c r="X1118" s="136">
        <v>340</v>
      </c>
      <c r="Y1118" s="136">
        <v>155</v>
      </c>
      <c r="Z1118" s="136">
        <v>315</v>
      </c>
      <c r="AA1118" s="148">
        <v>15</v>
      </c>
      <c r="AB1118" s="154">
        <v>15</v>
      </c>
    </row>
    <row r="1119" spans="1:28" ht="15.75" customHeight="1">
      <c r="A1119"/>
      <c r="B1119" s="93"/>
      <c r="C1119" s="162"/>
      <c r="D1119" s="90" t="s">
        <v>100</v>
      </c>
      <c r="E1119" s="13">
        <v>10427.81</v>
      </c>
      <c r="F1119" s="13">
        <v>10276.4</v>
      </c>
      <c r="G1119" s="13">
        <v>10248.02</v>
      </c>
      <c r="H1119" s="13">
        <v>10295.41</v>
      </c>
      <c r="I1119" s="13">
        <v>10460.450000000001</v>
      </c>
      <c r="J1119" s="13">
        <v>10050.51</v>
      </c>
      <c r="K1119" s="13">
        <v>10257.91</v>
      </c>
      <c r="L1119" s="13">
        <v>10258.69</v>
      </c>
      <c r="M1119" s="13">
        <v>10148.19</v>
      </c>
      <c r="N1119" s="99"/>
      <c r="O1119" s="99"/>
      <c r="P1119" s="99"/>
      <c r="Q1119" s="99"/>
      <c r="R1119" s="100"/>
      <c r="S1119" s="101"/>
      <c r="T1119" s="241"/>
      <c r="U1119" s="241"/>
      <c r="V1119" s="241"/>
      <c r="W1119" s="138"/>
      <c r="X1119" s="135"/>
      <c r="Y1119" s="135"/>
      <c r="Z1119" s="135"/>
      <c r="AA1119" s="135"/>
      <c r="AB1119" s="139"/>
    </row>
    <row r="1120" spans="1:28" s="180" customFormat="1" ht="26.25" customHeight="1" thickBot="1">
      <c r="A1120"/>
      <c r="B1120" s="105"/>
      <c r="C1120" s="163"/>
      <c r="D1120" s="106" t="s">
        <v>120</v>
      </c>
      <c r="E1120" s="107">
        <f t="shared" ref="E1120:M1120" si="366">IF(((E1118="")*AND(E1119="")),"",(E1118-E1119)*2)</f>
        <v>318.36000000000058</v>
      </c>
      <c r="F1120" s="107">
        <f t="shared" si="366"/>
        <v>270.76000000000204</v>
      </c>
      <c r="G1120" s="107">
        <f t="shared" si="366"/>
        <v>254.52000000000044</v>
      </c>
      <c r="H1120" s="107">
        <f t="shared" si="366"/>
        <v>281.47999999999956</v>
      </c>
      <c r="I1120" s="107">
        <f t="shared" si="366"/>
        <v>321.77999999999884</v>
      </c>
      <c r="J1120" s="107">
        <f t="shared" si="366"/>
        <v>315</v>
      </c>
      <c r="K1120" s="107">
        <f t="shared" si="366"/>
        <v>280.58000000000175</v>
      </c>
      <c r="L1120" s="107">
        <f t="shared" si="366"/>
        <v>280.03999999999724</v>
      </c>
      <c r="M1120" s="107">
        <f t="shared" si="366"/>
        <v>314.84000000000015</v>
      </c>
      <c r="N1120" s="108"/>
      <c r="O1120" s="108"/>
      <c r="P1120" s="108"/>
      <c r="Q1120" s="108"/>
      <c r="R1120" s="109"/>
      <c r="S1120" s="110"/>
      <c r="T1120" s="284"/>
      <c r="U1120" s="284"/>
      <c r="V1120" s="284"/>
      <c r="W1120" s="155"/>
      <c r="X1120" s="156"/>
      <c r="Y1120" s="156"/>
      <c r="Z1120" s="156"/>
      <c r="AA1120" s="156"/>
      <c r="AB1120" s="157"/>
    </row>
    <row r="1121" spans="1:28" ht="12.75" customHeight="1">
      <c r="A1121" s="130">
        <v>43318</v>
      </c>
      <c r="B1121" s="121" t="s">
        <v>18</v>
      </c>
      <c r="C1121" s="161" t="s">
        <v>119</v>
      </c>
      <c r="D1121" s="91" t="s">
        <v>99</v>
      </c>
      <c r="E1121" s="13">
        <v>2501.84</v>
      </c>
      <c r="F1121" s="13">
        <v>2471.56</v>
      </c>
      <c r="G1121" s="13">
        <v>2457.7800000000002</v>
      </c>
      <c r="H1121" s="13">
        <v>2458.67</v>
      </c>
      <c r="I1121" s="13">
        <v>2487.0700000000002</v>
      </c>
      <c r="J1121" s="13">
        <v>2495.31</v>
      </c>
      <c r="K1121" s="13">
        <v>2457.5300000000002</v>
      </c>
      <c r="L1121" s="13">
        <v>2482.63</v>
      </c>
      <c r="M1121" s="13">
        <v>2547.71</v>
      </c>
      <c r="N1121" s="99">
        <f>IF((M1122=""),"",MAX(E1123:M1123))</f>
        <v>823.42000000000007</v>
      </c>
      <c r="O1121" s="99">
        <f>IF(M1122="","",MIN(E1123:M1123))</f>
        <v>680.08000000000084</v>
      </c>
      <c r="P1121" s="99">
        <f>IF((M1123=""),"",AVERAGE(E1123:M1123))</f>
        <v>735.16000000000031</v>
      </c>
      <c r="Q1121" s="99">
        <f>IF((M1122=""),"",STDEV(E1123:M1123))</f>
        <v>47.551504708052413</v>
      </c>
      <c r="R1121" s="100">
        <f>IF((M1122=""),"",(N1121-O1121)/(N1121+O1121)*100)</f>
        <v>9.5337545726637281</v>
      </c>
      <c r="S1121" s="101" t="str">
        <f>IF(M1122="","",IF(R1121&lt;10,IF(P1121&gt;670,IF(P1121&lt;830,"Pass","Fail"),"Fail"),"Fail"))</f>
        <v>Pass</v>
      </c>
      <c r="T1121" s="241">
        <v>1340</v>
      </c>
      <c r="U1121" s="234"/>
      <c r="V1121" s="238"/>
      <c r="W1121" s="147">
        <v>645</v>
      </c>
      <c r="X1121" s="88">
        <v>790</v>
      </c>
      <c r="Y1121" s="88">
        <v>670</v>
      </c>
      <c r="Z1121" s="88">
        <v>830</v>
      </c>
      <c r="AA1121" s="88">
        <v>8.6999999999999993</v>
      </c>
      <c r="AB1121" s="148">
        <v>10</v>
      </c>
    </row>
    <row r="1122" spans="1:28" ht="15.75" customHeight="1">
      <c r="A1122"/>
      <c r="B1122" s="93"/>
      <c r="C1122" s="162"/>
      <c r="D1122" s="90" t="s">
        <v>100</v>
      </c>
      <c r="E1122" s="13">
        <v>2118.38</v>
      </c>
      <c r="F1122" s="13">
        <v>2118.9499999999998</v>
      </c>
      <c r="G1122" s="13">
        <v>2117.7399999999998</v>
      </c>
      <c r="H1122" s="13">
        <v>2108.0700000000002</v>
      </c>
      <c r="I1122" s="13">
        <v>2104.1799999999998</v>
      </c>
      <c r="J1122" s="13">
        <v>2111.0500000000002</v>
      </c>
      <c r="K1122" s="13">
        <v>2108.52</v>
      </c>
      <c r="L1122" s="13">
        <v>2128.9899999999998</v>
      </c>
      <c r="M1122" s="13">
        <v>2136</v>
      </c>
      <c r="N1122" s="99"/>
      <c r="O1122" s="99"/>
      <c r="P1122" s="99"/>
      <c r="Q1122" s="99"/>
      <c r="R1122" s="100"/>
      <c r="S1122" s="101"/>
      <c r="T1122" s="241"/>
      <c r="U1122" s="234"/>
      <c r="V1122" s="238"/>
      <c r="W1122" s="138"/>
      <c r="X1122" s="135"/>
      <c r="Y1122" s="135"/>
      <c r="Z1122" s="135"/>
      <c r="AA1122" s="135"/>
      <c r="AB1122" s="139"/>
    </row>
    <row r="1123" spans="1:28" ht="25.5" customHeight="1">
      <c r="A1123"/>
      <c r="B1123" s="93"/>
      <c r="C1123" s="162"/>
      <c r="D1123" s="90" t="s">
        <v>120</v>
      </c>
      <c r="E1123" s="29">
        <f t="shared" ref="E1123:M1123" si="367">IF(((E1121="")*AND(E1122="")),"",(E1121-E1122)*2)</f>
        <v>766.92000000000007</v>
      </c>
      <c r="F1123" s="29">
        <f t="shared" si="367"/>
        <v>705.22000000000025</v>
      </c>
      <c r="G1123" s="29">
        <f t="shared" si="367"/>
        <v>680.08000000000084</v>
      </c>
      <c r="H1123" s="29">
        <f t="shared" si="367"/>
        <v>701.19999999999982</v>
      </c>
      <c r="I1123" s="29">
        <f t="shared" si="367"/>
        <v>765.78000000000065</v>
      </c>
      <c r="J1123" s="29">
        <f t="shared" si="367"/>
        <v>768.51999999999953</v>
      </c>
      <c r="K1123" s="29">
        <f t="shared" si="367"/>
        <v>698.02000000000044</v>
      </c>
      <c r="L1123" s="29">
        <f t="shared" si="367"/>
        <v>707.28000000000065</v>
      </c>
      <c r="M1123" s="29">
        <f t="shared" si="367"/>
        <v>823.42000000000007</v>
      </c>
      <c r="N1123" s="102"/>
      <c r="O1123" s="102"/>
      <c r="P1123" s="102"/>
      <c r="Q1123" s="102"/>
      <c r="R1123" s="103"/>
      <c r="S1123" s="104"/>
      <c r="T1123" s="282"/>
      <c r="U1123" s="281"/>
      <c r="V1123" s="285"/>
      <c r="W1123" s="140"/>
      <c r="X1123" s="141"/>
      <c r="Y1123" s="141"/>
      <c r="Z1123" s="141"/>
      <c r="AA1123" s="141"/>
      <c r="AB1123" s="142"/>
    </row>
    <row r="1124" spans="1:28">
      <c r="A1124" s="122">
        <v>43318</v>
      </c>
      <c r="B1124" s="93" t="s">
        <v>18</v>
      </c>
      <c r="C1124" s="162" t="s">
        <v>121</v>
      </c>
      <c r="D1124" s="90" t="s">
        <v>99</v>
      </c>
      <c r="E1124" s="13">
        <v>2418.7399999999998</v>
      </c>
      <c r="F1124" s="13">
        <v>2405.35</v>
      </c>
      <c r="G1124" s="13">
        <v>2396.87</v>
      </c>
      <c r="H1124" s="13">
        <v>2382.35</v>
      </c>
      <c r="I1124" s="13">
        <v>2358.42</v>
      </c>
      <c r="J1124" s="13">
        <v>2374.4699999999998</v>
      </c>
      <c r="K1124" s="13">
        <v>2387.33</v>
      </c>
      <c r="L1124" s="13">
        <v>2403.7600000000002</v>
      </c>
      <c r="M1124" s="13">
        <v>2417.63</v>
      </c>
      <c r="N1124" s="94">
        <f>IF((M1125=""),"",MAX(E1126:M1126))</f>
        <v>1014.8199999999997</v>
      </c>
      <c r="O1124" s="94">
        <f>IF(M1125="","",MIN(E1126:M1126))</f>
        <v>810.47999999999956</v>
      </c>
      <c r="P1124" s="94">
        <f>IF((M1126=""),"",AVERAGE(E1126:M1126))</f>
        <v>919.76666666666665</v>
      </c>
      <c r="Q1124" s="94">
        <f>IF((M1125=""),"",STDEV(E1126:M1126))</f>
        <v>82.448691924130117</v>
      </c>
      <c r="R1124" s="94">
        <f>IF((M1125=""),"",(N1124-O1124)/(N1124+O1124)*100)</f>
        <v>11.194872075823165</v>
      </c>
      <c r="S1124" s="96" t="str">
        <f>IF(M1125="","",IF(R1124&lt;15,IF(P1124&gt;850,IF(P1124&lt;1000,"Pass","Fail"),"Fail"),"Fail"))</f>
        <v>Pass</v>
      </c>
      <c r="T1124" s="237">
        <v>1340</v>
      </c>
      <c r="U1124" s="254"/>
      <c r="V1124" s="295"/>
      <c r="W1124" s="153">
        <v>850</v>
      </c>
      <c r="X1124" s="153">
        <v>970</v>
      </c>
      <c r="Y1124" s="153">
        <v>710</v>
      </c>
      <c r="Z1124" s="153">
        <v>910</v>
      </c>
      <c r="AA1124" s="153">
        <v>14.5</v>
      </c>
      <c r="AB1124" s="154">
        <v>17</v>
      </c>
    </row>
    <row r="1125" spans="1:28" ht="15.75" customHeight="1">
      <c r="A1125"/>
      <c r="B1125" s="93"/>
      <c r="C1125" s="162"/>
      <c r="D1125" s="90" t="s">
        <v>100</v>
      </c>
      <c r="E1125" s="13">
        <v>1919.87</v>
      </c>
      <c r="F1125" s="13">
        <v>1975.57</v>
      </c>
      <c r="G1125" s="13">
        <v>1991.63</v>
      </c>
      <c r="H1125" s="13">
        <v>1950.48</v>
      </c>
      <c r="I1125" s="13">
        <v>1852.73</v>
      </c>
      <c r="J1125" s="13">
        <v>1867.06</v>
      </c>
      <c r="K1125" s="13">
        <v>1954.57</v>
      </c>
      <c r="L1125" s="13">
        <v>1973.84</v>
      </c>
      <c r="M1125" s="13">
        <v>1920.22</v>
      </c>
      <c r="N1125" s="99"/>
      <c r="O1125" s="99"/>
      <c r="P1125" s="99"/>
      <c r="Q1125" s="99"/>
      <c r="R1125" s="100"/>
      <c r="S1125" s="101"/>
      <c r="T1125" s="241"/>
      <c r="U1125" s="234"/>
      <c r="V1125" s="238"/>
      <c r="W1125" s="138"/>
      <c r="X1125" s="135"/>
      <c r="Y1125" s="135"/>
      <c r="Z1125" s="135"/>
      <c r="AA1125" s="135"/>
      <c r="AB1125" s="139"/>
    </row>
    <row r="1126" spans="1:28" s="179" customFormat="1" ht="25.5" customHeight="1">
      <c r="A1126"/>
      <c r="B1126" s="93"/>
      <c r="C1126" s="162"/>
      <c r="D1126" s="30" t="s">
        <v>120</v>
      </c>
      <c r="E1126" s="29">
        <f t="shared" ref="E1126:M1126" si="368">IF(((E1124="")*AND(E1125="")),"",(E1124-E1125)*2)</f>
        <v>997.73999999999978</v>
      </c>
      <c r="F1126" s="29">
        <f t="shared" si="368"/>
        <v>859.56</v>
      </c>
      <c r="G1126" s="29">
        <f t="shared" si="368"/>
        <v>810.47999999999956</v>
      </c>
      <c r="H1126" s="29">
        <f t="shared" si="368"/>
        <v>863.73999999999978</v>
      </c>
      <c r="I1126" s="29">
        <f t="shared" si="368"/>
        <v>1011.3800000000001</v>
      </c>
      <c r="J1126" s="29">
        <f t="shared" si="368"/>
        <v>1014.8199999999997</v>
      </c>
      <c r="K1126" s="29">
        <f t="shared" si="368"/>
        <v>865.52</v>
      </c>
      <c r="L1126" s="29">
        <f t="shared" si="368"/>
        <v>859.8400000000006</v>
      </c>
      <c r="M1126" s="29">
        <f t="shared" si="368"/>
        <v>994.82000000000016</v>
      </c>
      <c r="N1126" s="102"/>
      <c r="O1126" s="102"/>
      <c r="P1126" s="102"/>
      <c r="Q1126" s="102"/>
      <c r="R1126" s="103"/>
      <c r="S1126" s="104"/>
      <c r="T1126" s="282"/>
      <c r="U1126" s="281"/>
      <c r="V1126" s="285"/>
      <c r="W1126" s="140"/>
      <c r="X1126" s="141"/>
      <c r="Y1126" s="141"/>
      <c r="Z1126" s="141"/>
      <c r="AA1126" s="141"/>
      <c r="AB1126" s="142"/>
    </row>
    <row r="1127" spans="1:28" ht="12.75" customHeight="1">
      <c r="A1127" s="130">
        <v>43318</v>
      </c>
      <c r="B1127" s="121" t="s">
        <v>18</v>
      </c>
      <c r="C1127" s="161" t="s">
        <v>122</v>
      </c>
      <c r="D1127" s="91" t="s">
        <v>99</v>
      </c>
      <c r="E1127" s="13">
        <v>9458.51</v>
      </c>
      <c r="F1127" s="13">
        <v>9222.41</v>
      </c>
      <c r="G1127" s="13">
        <v>9182.39</v>
      </c>
      <c r="H1127" s="13">
        <v>9248.6</v>
      </c>
      <c r="I1127" s="13">
        <v>9515.6200000000008</v>
      </c>
      <c r="J1127" s="13">
        <v>9055.34</v>
      </c>
      <c r="K1127" s="13">
        <v>9209.2999999999993</v>
      </c>
      <c r="L1127" s="13">
        <v>9211.02</v>
      </c>
      <c r="M1127" s="13">
        <v>9096.36</v>
      </c>
      <c r="N1127" s="99">
        <f>IF((M1128=""),"",MAX(E1129:M1129))</f>
        <v>520.7400000000016</v>
      </c>
      <c r="O1127" s="99">
        <f>IF(M1128="","",MIN(E1129:M1129))</f>
        <v>457.61999999999898</v>
      </c>
      <c r="P1127" s="99">
        <f>IF((M1129=""),"",AVERAGE(E1129:M1129))</f>
        <v>478.19777777777722</v>
      </c>
      <c r="Q1127" s="99">
        <f>IF((M1128=""),"",STDEV(E1129:M1129))</f>
        <v>18.332344215743134</v>
      </c>
      <c r="R1127" s="99">
        <f>IF((M1128=""),"",(N1127-O1127)/(N1127+O1127)*100)</f>
        <v>6.4516129032260698</v>
      </c>
      <c r="S1127" s="101" t="str">
        <f>IF(M1128="","",IF(R1127&lt;10,IF(P1127&gt;430,IF(P1127&lt;590,"Pass","Fail"),"Fail"),"Fail"))</f>
        <v>Pass</v>
      </c>
      <c r="T1127" s="241">
        <v>1340</v>
      </c>
      <c r="U1127" s="263"/>
      <c r="V1127" s="272"/>
      <c r="W1127" s="138">
        <v>490</v>
      </c>
      <c r="X1127" s="135">
        <v>590</v>
      </c>
      <c r="Y1127" s="135">
        <v>430</v>
      </c>
      <c r="Z1127" s="135">
        <v>590</v>
      </c>
      <c r="AA1127" s="137">
        <v>6.3</v>
      </c>
      <c r="AB1127" s="148">
        <v>6.3</v>
      </c>
    </row>
    <row r="1128" spans="1:28" ht="15.75" customHeight="1">
      <c r="A1128"/>
      <c r="B1128" s="93"/>
      <c r="C1128" s="162"/>
      <c r="D1128" s="90" t="s">
        <v>100</v>
      </c>
      <c r="E1128" s="13">
        <v>9229.7000000000007</v>
      </c>
      <c r="F1128" s="13">
        <v>8985.09</v>
      </c>
      <c r="G1128" s="13">
        <v>8946.86</v>
      </c>
      <c r="H1128" s="13">
        <v>9007.5400000000009</v>
      </c>
      <c r="I1128" s="13">
        <v>9255.25</v>
      </c>
      <c r="J1128" s="13">
        <v>8818.07</v>
      </c>
      <c r="K1128" s="13">
        <v>8970.6200000000008</v>
      </c>
      <c r="L1128" s="13">
        <v>8968.42</v>
      </c>
      <c r="M1128" s="13">
        <v>8866.11</v>
      </c>
      <c r="N1128" s="99"/>
      <c r="O1128" s="99"/>
      <c r="P1128" s="99"/>
      <c r="Q1128" s="99"/>
      <c r="R1128" s="100"/>
      <c r="S1128" s="101"/>
      <c r="T1128" s="241"/>
      <c r="U1128" s="234"/>
      <c r="V1128" s="238"/>
      <c r="W1128" s="138"/>
      <c r="X1128" s="135"/>
      <c r="Y1128" s="135"/>
      <c r="Z1128" s="135"/>
      <c r="AA1128" s="135"/>
      <c r="AB1128" s="139"/>
    </row>
    <row r="1129" spans="1:28" ht="25.5" customHeight="1">
      <c r="A1129"/>
      <c r="B1129" s="93"/>
      <c r="C1129" s="162"/>
      <c r="D1129" s="90" t="s">
        <v>120</v>
      </c>
      <c r="E1129" s="29">
        <f t="shared" ref="E1129:M1129" si="369">IF(((E1127="")*AND(E1128="")),"",(E1127-E1128)*2)</f>
        <v>457.61999999999898</v>
      </c>
      <c r="F1129" s="29">
        <f t="shared" si="369"/>
        <v>474.63999999999942</v>
      </c>
      <c r="G1129" s="29">
        <f t="shared" si="369"/>
        <v>471.05999999999767</v>
      </c>
      <c r="H1129" s="29">
        <f t="shared" si="369"/>
        <v>482.11999999999898</v>
      </c>
      <c r="I1129" s="29">
        <f t="shared" si="369"/>
        <v>520.7400000000016</v>
      </c>
      <c r="J1129" s="29">
        <f t="shared" si="369"/>
        <v>474.54000000000087</v>
      </c>
      <c r="K1129" s="29">
        <f t="shared" si="369"/>
        <v>477.35999999999694</v>
      </c>
      <c r="L1129" s="29">
        <f t="shared" si="369"/>
        <v>485.20000000000073</v>
      </c>
      <c r="M1129" s="29">
        <f t="shared" si="369"/>
        <v>460.5</v>
      </c>
      <c r="N1129" s="102"/>
      <c r="O1129" s="102"/>
      <c r="P1129" s="102"/>
      <c r="Q1129" s="102"/>
      <c r="R1129" s="103"/>
      <c r="S1129" s="104"/>
      <c r="T1129" s="282"/>
      <c r="U1129" s="281"/>
      <c r="V1129" s="285"/>
      <c r="W1129" s="140"/>
      <c r="X1129" s="141"/>
      <c r="Y1129" s="141"/>
      <c r="Z1129" s="141"/>
      <c r="AA1129" s="141"/>
      <c r="AB1129" s="142"/>
    </row>
    <row r="1130" spans="1:28" ht="12.75" customHeight="1">
      <c r="A1130" s="122">
        <v>43318</v>
      </c>
      <c r="B1130" s="93" t="s">
        <v>18</v>
      </c>
      <c r="C1130" s="162" t="s">
        <v>123</v>
      </c>
      <c r="D1130" s="90" t="s">
        <v>99</v>
      </c>
      <c r="E1130" s="13">
        <v>10427.81</v>
      </c>
      <c r="F1130" s="13">
        <v>10276.4</v>
      </c>
      <c r="G1130" s="13">
        <v>10248.02</v>
      </c>
      <c r="H1130" s="13">
        <v>10295.41</v>
      </c>
      <c r="I1130" s="13">
        <v>10460.450000000001</v>
      </c>
      <c r="J1130" s="13">
        <v>10050.51</v>
      </c>
      <c r="K1130" s="13">
        <v>10257.91</v>
      </c>
      <c r="L1130" s="13">
        <v>10258.69</v>
      </c>
      <c r="M1130" s="13">
        <v>10148.19</v>
      </c>
      <c r="N1130" s="94">
        <f>IF((M1131=""),"",MAX(E1132:M1132))</f>
        <v>250.31999999999971</v>
      </c>
      <c r="O1130" s="94">
        <f>IF(M1131="","",MIN(E1132:M1132))</f>
        <v>203.36000000000058</v>
      </c>
      <c r="P1130" s="94">
        <f>IF((M1132=""),"",AVERAGE(E1132:M1132))</f>
        <v>218.83333333333374</v>
      </c>
      <c r="Q1130" s="94">
        <f>IF((M1131=""),"",STDEV(E1132:M1132))</f>
        <v>19.280046680441313</v>
      </c>
      <c r="R1130" s="94">
        <f>IF((M1131=""),"",(N1130-O1130)/(N1130+O1130)*100)</f>
        <v>10.350908129077565</v>
      </c>
      <c r="S1130" s="96" t="str">
        <f>IF(M1131="","",IF(R1130&lt;15,IF(P1130&gt;155,IF(P1130&lt;315,"Pass","Fail"),"Fail"),"Fail"))</f>
        <v>Pass</v>
      </c>
      <c r="T1130" s="237">
        <v>1340</v>
      </c>
      <c r="U1130" s="237"/>
      <c r="V1130" s="301"/>
      <c r="W1130" s="143">
        <v>222</v>
      </c>
      <c r="X1130" s="136">
        <v>340</v>
      </c>
      <c r="Y1130" s="136">
        <v>155</v>
      </c>
      <c r="Z1130" s="136">
        <v>315</v>
      </c>
      <c r="AA1130" s="148">
        <v>15</v>
      </c>
      <c r="AB1130" s="154">
        <v>15</v>
      </c>
    </row>
    <row r="1131" spans="1:28" ht="15.75" customHeight="1">
      <c r="A1131"/>
      <c r="B1131" s="93"/>
      <c r="C1131" s="162"/>
      <c r="D1131" s="90" t="s">
        <v>100</v>
      </c>
      <c r="E1131" s="13">
        <v>10317.84</v>
      </c>
      <c r="F1131" s="13">
        <v>10172.76</v>
      </c>
      <c r="G1131" s="13">
        <v>10145.17</v>
      </c>
      <c r="H1131" s="13">
        <v>10193.379999999999</v>
      </c>
      <c r="I1131" s="13">
        <v>10335.32</v>
      </c>
      <c r="J1131" s="13">
        <v>9925.35</v>
      </c>
      <c r="K1131" s="13">
        <v>10156.23</v>
      </c>
      <c r="L1131" s="13">
        <v>10156.4</v>
      </c>
      <c r="M1131" s="13">
        <v>10036.19</v>
      </c>
      <c r="N1131" s="99"/>
      <c r="O1131" s="99"/>
      <c r="P1131" s="99"/>
      <c r="Q1131" s="99"/>
      <c r="R1131" s="100"/>
      <c r="S1131" s="101"/>
      <c r="T1131" s="241"/>
      <c r="U1131" s="234"/>
      <c r="V1131" s="238"/>
      <c r="W1131" s="138"/>
      <c r="X1131" s="135"/>
      <c r="Y1131" s="135"/>
      <c r="Z1131" s="135"/>
      <c r="AA1131" s="135"/>
      <c r="AB1131" s="139"/>
    </row>
    <row r="1132" spans="1:28" s="180" customFormat="1" ht="26.25" customHeight="1" thickBot="1">
      <c r="A1132"/>
      <c r="B1132" s="105"/>
      <c r="C1132" s="163"/>
      <c r="D1132" s="106" t="s">
        <v>120</v>
      </c>
      <c r="E1132" s="107">
        <f t="shared" ref="E1132:M1132" si="370">IF(((E1130="")*AND(E1131="")),"",(E1130-E1131)*2)</f>
        <v>219.93999999999869</v>
      </c>
      <c r="F1132" s="107">
        <f t="shared" si="370"/>
        <v>207.27999999999884</v>
      </c>
      <c r="G1132" s="107">
        <f t="shared" si="370"/>
        <v>205.70000000000073</v>
      </c>
      <c r="H1132" s="107">
        <f t="shared" si="370"/>
        <v>204.06000000000131</v>
      </c>
      <c r="I1132" s="107">
        <f t="shared" si="370"/>
        <v>250.26000000000204</v>
      </c>
      <c r="J1132" s="107">
        <f t="shared" si="370"/>
        <v>250.31999999999971</v>
      </c>
      <c r="K1132" s="107">
        <f t="shared" si="370"/>
        <v>203.36000000000058</v>
      </c>
      <c r="L1132" s="107">
        <f t="shared" si="370"/>
        <v>204.58000000000175</v>
      </c>
      <c r="M1132" s="107">
        <f t="shared" si="370"/>
        <v>224</v>
      </c>
      <c r="N1132" s="108"/>
      <c r="O1132" s="108"/>
      <c r="P1132" s="108"/>
      <c r="Q1132" s="108"/>
      <c r="R1132" s="109"/>
      <c r="S1132" s="110"/>
      <c r="T1132" s="284"/>
      <c r="U1132" s="283"/>
      <c r="V1132" s="286"/>
      <c r="W1132" s="155"/>
      <c r="X1132" s="156"/>
      <c r="Y1132" s="156"/>
      <c r="Z1132" s="156"/>
      <c r="AA1132" s="156"/>
      <c r="AB1132" s="157"/>
    </row>
    <row r="1133" spans="1:28" ht="12.75" customHeight="1">
      <c r="A1133" s="122">
        <v>43322</v>
      </c>
      <c r="B1133" s="121" t="s">
        <v>18</v>
      </c>
      <c r="C1133" s="161" t="s">
        <v>119</v>
      </c>
      <c r="D1133" s="91" t="s">
        <v>99</v>
      </c>
      <c r="E1133" s="13">
        <v>2118.4899999999998</v>
      </c>
      <c r="F1133" s="13">
        <v>2118.92</v>
      </c>
      <c r="G1133" s="13">
        <v>2118.39</v>
      </c>
      <c r="H1133" s="13">
        <v>2109.5100000000002</v>
      </c>
      <c r="I1133" s="13">
        <v>2106.0100000000002</v>
      </c>
      <c r="J1133" s="13">
        <v>2113.1799999999998</v>
      </c>
      <c r="K1133" s="13">
        <v>2109.88</v>
      </c>
      <c r="L1133" s="13">
        <v>2128.73</v>
      </c>
      <c r="M1133" s="13">
        <v>2161.09</v>
      </c>
      <c r="N1133" s="94">
        <f>IF((M1134=""),"",MAX(E1135:M1135))</f>
        <v>765.79999999999973</v>
      </c>
      <c r="O1133" s="94">
        <f>IF(M1134="","",MIN(E1135:M1135))</f>
        <v>658.2199999999998</v>
      </c>
      <c r="P1133" s="94">
        <f>IF((M1135=""),"",AVERAGE(E1135:M1135))</f>
        <v>710.78666666666675</v>
      </c>
      <c r="Q1133" s="94">
        <f>IF((M1134=""),"",STDEV(E1135:M1135))</f>
        <v>40.168656935477266</v>
      </c>
      <c r="R1133" s="95">
        <f>IF((M1134=""),"",(N1133-O1133)/(N1133+O1133)*100)</f>
        <v>7.5546691759947162</v>
      </c>
      <c r="S1133" s="96" t="str">
        <f>IF(M1134="","",IF(R1133&lt;10,IF(P1133&gt;670,IF(P1133&lt;830,"Pass","Fail"),"Fail"),"Fail"))</f>
        <v>Pass</v>
      </c>
      <c r="T1133" s="237">
        <v>1428</v>
      </c>
      <c r="U1133" s="235"/>
      <c r="V1133" s="300"/>
      <c r="W1133" s="147">
        <v>645</v>
      </c>
      <c r="X1133" s="88">
        <v>790</v>
      </c>
      <c r="Y1133" s="88">
        <v>670</v>
      </c>
      <c r="Z1133" s="88">
        <v>830</v>
      </c>
      <c r="AA1133" s="88">
        <v>8.6999999999999993</v>
      </c>
      <c r="AB1133" s="148">
        <v>10</v>
      </c>
    </row>
    <row r="1134" spans="1:28" ht="15.75" customHeight="1">
      <c r="A1134"/>
      <c r="B1134" s="93"/>
      <c r="C1134" s="162"/>
      <c r="D1134" s="90" t="s">
        <v>100</v>
      </c>
      <c r="E1134" s="13">
        <v>1745.08</v>
      </c>
      <c r="F1134" s="13">
        <v>1777.76</v>
      </c>
      <c r="G1134" s="13">
        <v>1789.28</v>
      </c>
      <c r="H1134" s="13">
        <v>1766.7</v>
      </c>
      <c r="I1134" s="13">
        <v>1729.25</v>
      </c>
      <c r="J1134" s="13">
        <v>1730.28</v>
      </c>
      <c r="K1134" s="13">
        <v>1764.89</v>
      </c>
      <c r="L1134" s="13">
        <v>1791.21</v>
      </c>
      <c r="M1134" s="13">
        <v>1791.21</v>
      </c>
      <c r="N1134" s="99"/>
      <c r="O1134" s="99"/>
      <c r="P1134" s="99"/>
      <c r="Q1134" s="99"/>
      <c r="R1134" s="100"/>
      <c r="S1134" s="101"/>
      <c r="T1134" s="241"/>
      <c r="U1134" s="234"/>
      <c r="V1134" s="238"/>
      <c r="W1134" s="138"/>
      <c r="X1134" s="135"/>
      <c r="Y1134" s="135"/>
      <c r="Z1134" s="135"/>
      <c r="AA1134" s="135"/>
      <c r="AB1134" s="139"/>
    </row>
    <row r="1135" spans="1:28" ht="25.5" customHeight="1">
      <c r="A1135"/>
      <c r="B1135" s="93"/>
      <c r="C1135" s="162"/>
      <c r="D1135" s="90" t="s">
        <v>120</v>
      </c>
      <c r="E1135" s="29">
        <f t="shared" ref="E1135:M1135" si="371">IF(((E1133="")*AND(E1134="")),"",(E1133-E1134)*2)</f>
        <v>746.81999999999971</v>
      </c>
      <c r="F1135" s="29">
        <f t="shared" si="371"/>
        <v>682.32000000000016</v>
      </c>
      <c r="G1135" s="29">
        <f t="shared" si="371"/>
        <v>658.2199999999998</v>
      </c>
      <c r="H1135" s="29">
        <f t="shared" si="371"/>
        <v>685.62000000000035</v>
      </c>
      <c r="I1135" s="29">
        <f t="shared" si="371"/>
        <v>753.52000000000044</v>
      </c>
      <c r="J1135" s="29">
        <f t="shared" si="371"/>
        <v>765.79999999999973</v>
      </c>
      <c r="K1135" s="29">
        <f t="shared" si="371"/>
        <v>689.98</v>
      </c>
      <c r="L1135" s="29">
        <f t="shared" si="371"/>
        <v>675.04</v>
      </c>
      <c r="M1135" s="29">
        <f t="shared" si="371"/>
        <v>739.76000000000022</v>
      </c>
      <c r="N1135" s="102"/>
      <c r="O1135" s="102"/>
      <c r="P1135" s="102"/>
      <c r="Q1135" s="102"/>
      <c r="R1135" s="103"/>
      <c r="S1135" s="104"/>
      <c r="T1135" s="282"/>
      <c r="U1135" s="281"/>
      <c r="V1135" s="285"/>
      <c r="W1135" s="140"/>
      <c r="X1135" s="141"/>
      <c r="Y1135" s="141"/>
      <c r="Z1135" s="141"/>
      <c r="AA1135" s="141"/>
      <c r="AB1135" s="142"/>
    </row>
    <row r="1136" spans="1:28">
      <c r="A1136" s="122">
        <v>43322</v>
      </c>
      <c r="B1136" s="93" t="s">
        <v>18</v>
      </c>
      <c r="C1136" s="162" t="s">
        <v>121</v>
      </c>
      <c r="D1136" s="90" t="s">
        <v>99</v>
      </c>
      <c r="E1136" s="13">
        <v>1915.63</v>
      </c>
      <c r="F1136" s="13">
        <v>1971.11</v>
      </c>
      <c r="G1136" s="13">
        <v>1988.56</v>
      </c>
      <c r="H1136" s="13">
        <v>1946.13</v>
      </c>
      <c r="I1136" s="13">
        <v>1850.56</v>
      </c>
      <c r="J1136" s="13">
        <v>1863.31</v>
      </c>
      <c r="K1136" s="13">
        <v>1950.42</v>
      </c>
      <c r="L1136" s="13">
        <v>1969.8</v>
      </c>
      <c r="M1136" s="13">
        <v>1917.46</v>
      </c>
      <c r="N1136" s="94">
        <f>IF((M1137=""),"",MAX(E1138:M1138))</f>
        <v>990.25999999999976</v>
      </c>
      <c r="O1136" s="94">
        <f>IF(M1137="","",MIN(E1138:M1138))</f>
        <v>778.92000000000007</v>
      </c>
      <c r="P1136" s="94">
        <f>IF((M1138=""),"",AVERAGE(E1138:M1138))</f>
        <v>887.65111111111116</v>
      </c>
      <c r="Q1136" s="94">
        <f>IF((M1137=""),"",STDEV(E1138:M1138))</f>
        <v>85.672809637077634</v>
      </c>
      <c r="R1136" s="94">
        <f>IF((M1137=""),"",(N1136-O1136)/(N1136+O1136)*100)</f>
        <v>11.945647135961277</v>
      </c>
      <c r="S1136" s="96" t="str">
        <f>IF(M1137="","",IF(R1136&lt;15,IF(P1136&gt;850,IF(P1136&lt;1000,"Pass","Fail"),"Fail"),"Fail"))</f>
        <v>Pass</v>
      </c>
      <c r="T1136" s="237">
        <v>1428</v>
      </c>
      <c r="U1136" s="254"/>
      <c r="V1136" s="295"/>
      <c r="W1136" s="153">
        <v>850</v>
      </c>
      <c r="X1136" s="153">
        <v>970</v>
      </c>
      <c r="Y1136" s="153">
        <v>710</v>
      </c>
      <c r="Z1136" s="153">
        <v>910</v>
      </c>
      <c r="AA1136" s="153">
        <v>14.5</v>
      </c>
      <c r="AB1136" s="154">
        <v>17</v>
      </c>
    </row>
    <row r="1137" spans="1:28" ht="15.75" customHeight="1">
      <c r="A1137"/>
      <c r="B1137" s="93"/>
      <c r="C1137" s="162"/>
      <c r="D1137" s="90" t="s">
        <v>100</v>
      </c>
      <c r="E1137" s="13">
        <v>1434</v>
      </c>
      <c r="F1137" s="13">
        <v>1558.87</v>
      </c>
      <c r="G1137" s="13">
        <v>1599.1</v>
      </c>
      <c r="H1137" s="13">
        <v>1531.51</v>
      </c>
      <c r="I1137" s="13">
        <v>1355.43</v>
      </c>
      <c r="J1137" s="13">
        <v>1374.13</v>
      </c>
      <c r="K1137" s="13">
        <v>1539.31</v>
      </c>
      <c r="L1137" s="13">
        <v>1555.29</v>
      </c>
      <c r="M1137" s="13">
        <v>1430.91</v>
      </c>
      <c r="N1137" s="99"/>
      <c r="O1137" s="99"/>
      <c r="P1137" s="99"/>
      <c r="Q1137" s="99"/>
      <c r="R1137" s="100"/>
      <c r="S1137" s="101"/>
      <c r="T1137" s="241"/>
      <c r="U1137" s="234"/>
      <c r="V1137" s="238"/>
      <c r="W1137" s="138"/>
      <c r="X1137" s="135"/>
      <c r="Y1137" s="135"/>
      <c r="Z1137" s="135"/>
      <c r="AA1137" s="135"/>
      <c r="AB1137" s="139"/>
    </row>
    <row r="1138" spans="1:28" s="179" customFormat="1" ht="25.5" customHeight="1">
      <c r="A1138"/>
      <c r="B1138" s="93"/>
      <c r="C1138" s="162"/>
      <c r="D1138" s="30" t="s">
        <v>120</v>
      </c>
      <c r="E1138" s="29">
        <f t="shared" ref="E1138:M1138" si="372">IF(((E1136="")*AND(E1137="")),"",(E1136-E1137)*2)</f>
        <v>963.26000000000022</v>
      </c>
      <c r="F1138" s="29">
        <f t="shared" si="372"/>
        <v>824.48</v>
      </c>
      <c r="G1138" s="29">
        <f t="shared" si="372"/>
        <v>778.92000000000007</v>
      </c>
      <c r="H1138" s="29">
        <f t="shared" si="372"/>
        <v>829.24000000000024</v>
      </c>
      <c r="I1138" s="29">
        <f t="shared" si="372"/>
        <v>990.25999999999976</v>
      </c>
      <c r="J1138" s="29">
        <f t="shared" si="372"/>
        <v>978.35999999999967</v>
      </c>
      <c r="K1138" s="29">
        <f t="shared" si="372"/>
        <v>822.22000000000025</v>
      </c>
      <c r="L1138" s="29">
        <f t="shared" si="372"/>
        <v>829.02</v>
      </c>
      <c r="M1138" s="29">
        <f t="shared" si="372"/>
        <v>973.09999999999991</v>
      </c>
      <c r="N1138" s="102"/>
      <c r="O1138" s="102"/>
      <c r="P1138" s="102"/>
      <c r="Q1138" s="102"/>
      <c r="R1138" s="103"/>
      <c r="S1138" s="104"/>
      <c r="T1138" s="282"/>
      <c r="U1138" s="281"/>
      <c r="V1138" s="285"/>
      <c r="W1138" s="140"/>
      <c r="X1138" s="141"/>
      <c r="Y1138" s="141"/>
      <c r="Z1138" s="141"/>
      <c r="AA1138" s="141"/>
      <c r="AB1138" s="142"/>
    </row>
    <row r="1139" spans="1:28" ht="12.75" customHeight="1">
      <c r="A1139" s="130">
        <v>43322</v>
      </c>
      <c r="B1139" s="121" t="s">
        <v>18</v>
      </c>
      <c r="C1139" s="161" t="s">
        <v>122</v>
      </c>
      <c r="D1139" s="91" t="s">
        <v>99</v>
      </c>
      <c r="E1139" s="13">
        <v>9230.33</v>
      </c>
      <c r="F1139" s="13">
        <v>8992.5499999999993</v>
      </c>
      <c r="G1139" s="13">
        <v>8950.73</v>
      </c>
      <c r="H1139" s="13">
        <v>9013.01</v>
      </c>
      <c r="I1139" s="13">
        <v>9262.91</v>
      </c>
      <c r="J1139" s="13">
        <v>8827.93</v>
      </c>
      <c r="K1139" s="13">
        <v>8972.09</v>
      </c>
      <c r="L1139" s="13">
        <v>8970.92</v>
      </c>
      <c r="M1139" s="13">
        <v>8864.94</v>
      </c>
      <c r="N1139" s="99">
        <f>IF((M1140=""),"",MAX(E1141:M1141))</f>
        <v>548.15999999999985</v>
      </c>
      <c r="O1139" s="99">
        <f>IF(M1140="","",MIN(E1141:M1141))</f>
        <v>511.84000000000015</v>
      </c>
      <c r="P1139" s="99">
        <f>IF((M1141=""),"",AVERAGE(E1141:M1141))</f>
        <v>527.57333333333293</v>
      </c>
      <c r="Q1139" s="99">
        <f>IF((M1140=""),"",STDEV(E1141:M1141))</f>
        <v>11.303906404425215</v>
      </c>
      <c r="R1139" s="99">
        <f>IF((M1140=""),"",(N1139-O1139)/(N1139+O1139)*100)</f>
        <v>3.4264150943395952</v>
      </c>
      <c r="S1139" s="101" t="str">
        <f>IF(M1140="","",IF(R1139&lt;10,IF(P1139&gt;430,IF(P1139&lt;590,"Pass","Fail"),"Fail"),"Fail"))</f>
        <v>Pass</v>
      </c>
      <c r="T1139" s="241">
        <v>1428</v>
      </c>
      <c r="U1139" s="263"/>
      <c r="V1139" s="272"/>
      <c r="W1139" s="138">
        <v>490</v>
      </c>
      <c r="X1139" s="135">
        <v>590</v>
      </c>
      <c r="Y1139" s="135">
        <v>430</v>
      </c>
      <c r="Z1139" s="135">
        <v>590</v>
      </c>
      <c r="AA1139" s="137">
        <v>6.3</v>
      </c>
      <c r="AB1139" s="148">
        <v>6.3</v>
      </c>
    </row>
    <row r="1140" spans="1:28" ht="15.75" customHeight="1">
      <c r="A1140"/>
      <c r="B1140" s="93"/>
      <c r="C1140" s="162"/>
      <c r="D1140" s="90" t="s">
        <v>100</v>
      </c>
      <c r="E1140" s="13">
        <v>8968.27</v>
      </c>
      <c r="F1140" s="13">
        <v>8725.5300000000007</v>
      </c>
      <c r="G1140" s="13">
        <v>8693.09</v>
      </c>
      <c r="H1140" s="13">
        <v>8752.86</v>
      </c>
      <c r="I1140" s="13">
        <v>8999.93</v>
      </c>
      <c r="J1140" s="13">
        <v>8553.85</v>
      </c>
      <c r="K1140" s="13">
        <v>8704.49</v>
      </c>
      <c r="L1140" s="13">
        <v>8715</v>
      </c>
      <c r="M1140" s="13">
        <v>8598.31</v>
      </c>
      <c r="N1140" s="99"/>
      <c r="O1140" s="99"/>
      <c r="P1140" s="99"/>
      <c r="Q1140" s="99"/>
      <c r="R1140" s="100"/>
      <c r="S1140" s="101"/>
      <c r="T1140" s="241"/>
      <c r="U1140" s="234"/>
      <c r="V1140" s="238"/>
      <c r="W1140" s="138"/>
      <c r="X1140" s="135"/>
      <c r="Y1140" s="135"/>
      <c r="Z1140" s="135"/>
      <c r="AA1140" s="135"/>
      <c r="AB1140" s="139"/>
    </row>
    <row r="1141" spans="1:28" ht="25.5" customHeight="1">
      <c r="A1141"/>
      <c r="B1141" s="93"/>
      <c r="C1141" s="162"/>
      <c r="D1141" s="90" t="s">
        <v>120</v>
      </c>
      <c r="E1141" s="29">
        <f t="shared" ref="E1141:M1141" si="373">IF(((E1139="")*AND(E1140="")),"",(E1139-E1140)*2)</f>
        <v>524.11999999999898</v>
      </c>
      <c r="F1141" s="29">
        <f t="shared" si="373"/>
        <v>534.03999999999724</v>
      </c>
      <c r="G1141" s="29">
        <f t="shared" si="373"/>
        <v>515.27999999999884</v>
      </c>
      <c r="H1141" s="29">
        <f t="shared" si="373"/>
        <v>520.29999999999927</v>
      </c>
      <c r="I1141" s="29">
        <f t="shared" si="373"/>
        <v>525.95999999999913</v>
      </c>
      <c r="J1141" s="29">
        <f t="shared" si="373"/>
        <v>548.15999999999985</v>
      </c>
      <c r="K1141" s="29">
        <f t="shared" si="373"/>
        <v>535.20000000000073</v>
      </c>
      <c r="L1141" s="29">
        <f t="shared" si="373"/>
        <v>511.84000000000015</v>
      </c>
      <c r="M1141" s="29">
        <f t="shared" si="373"/>
        <v>533.26000000000204</v>
      </c>
      <c r="N1141" s="102"/>
      <c r="O1141" s="102"/>
      <c r="P1141" s="102"/>
      <c r="Q1141" s="102"/>
      <c r="R1141" s="103"/>
      <c r="S1141" s="104"/>
      <c r="T1141" s="282"/>
      <c r="U1141" s="281"/>
      <c r="V1141" s="285"/>
      <c r="W1141" s="140"/>
      <c r="X1141" s="141"/>
      <c r="Y1141" s="141"/>
      <c r="Z1141" s="141"/>
      <c r="AA1141" s="141"/>
      <c r="AB1141" s="142"/>
    </row>
    <row r="1142" spans="1:28" ht="12.75" customHeight="1">
      <c r="A1142" s="122">
        <v>43322</v>
      </c>
      <c r="B1142" s="93" t="s">
        <v>18</v>
      </c>
      <c r="C1142" s="162" t="s">
        <v>123</v>
      </c>
      <c r="D1142" s="90" t="s">
        <v>99</v>
      </c>
      <c r="E1142" s="13">
        <v>10322.86</v>
      </c>
      <c r="F1142" s="13">
        <v>10178.67</v>
      </c>
      <c r="G1142" s="13">
        <v>10151.950000000001</v>
      </c>
      <c r="H1142" s="13">
        <v>10200.5</v>
      </c>
      <c r="I1142" s="13">
        <v>10349.01</v>
      </c>
      <c r="J1142" s="13">
        <v>9927.41</v>
      </c>
      <c r="K1142" s="13">
        <v>10162.700000000001</v>
      </c>
      <c r="L1142" s="13">
        <v>10160.39</v>
      </c>
      <c r="M1142" s="13">
        <v>10039.700000000001</v>
      </c>
      <c r="N1142" s="94">
        <f>IF((M1143=""),"",MAX(E1144:M1144))</f>
        <v>301.52000000000044</v>
      </c>
      <c r="O1142" s="94">
        <f>IF(M1143="","",MIN(E1144:M1144))</f>
        <v>228.64000000000306</v>
      </c>
      <c r="P1142" s="94">
        <f>IF((M1144=""),"",AVERAGE(E1144:M1144))</f>
        <v>270.35111111111229</v>
      </c>
      <c r="Q1142" s="94">
        <f>IF((M1143=""),"",STDEV(E1144:M1144))</f>
        <v>26.110040427220561</v>
      </c>
      <c r="R1142" s="94">
        <f>IF((M1143=""),"",(N1142-O1142)/(N1142+O1142)*100)</f>
        <v>13.746793420853498</v>
      </c>
      <c r="S1142" s="96" t="str">
        <f>IF(M1143="","",IF(R1142&lt;15,IF(P1142&gt;155,IF(P1142&lt;315,"Pass","Fail"),"Fail"),"Fail"))</f>
        <v>Pass</v>
      </c>
      <c r="T1142" s="237">
        <v>1428</v>
      </c>
      <c r="U1142" s="237"/>
      <c r="V1142" s="301"/>
      <c r="W1142" s="143">
        <v>222</v>
      </c>
      <c r="X1142" s="136">
        <v>340</v>
      </c>
      <c r="Y1142" s="136">
        <v>155</v>
      </c>
      <c r="Z1142" s="136">
        <v>315</v>
      </c>
      <c r="AA1142" s="148">
        <v>15</v>
      </c>
      <c r="AB1142" s="154">
        <v>15</v>
      </c>
    </row>
    <row r="1143" spans="1:28" ht="15.75" customHeight="1">
      <c r="A1143"/>
      <c r="B1143" s="93"/>
      <c r="C1143" s="162"/>
      <c r="D1143" s="90" t="s">
        <v>100</v>
      </c>
      <c r="E1143" s="13">
        <v>10172.1</v>
      </c>
      <c r="F1143" s="13">
        <v>10051.969999999999</v>
      </c>
      <c r="G1143" s="13">
        <v>10037.629999999999</v>
      </c>
      <c r="H1143" s="13">
        <v>10071.65</v>
      </c>
      <c r="I1143" s="13">
        <v>10199.82</v>
      </c>
      <c r="J1143" s="13">
        <v>9782.9</v>
      </c>
      <c r="K1143" s="13">
        <v>10033.91</v>
      </c>
      <c r="L1143" s="13">
        <v>10034.719999999999</v>
      </c>
      <c r="M1143" s="13">
        <v>9891.91</v>
      </c>
      <c r="N1143" s="99"/>
      <c r="O1143" s="99"/>
      <c r="P1143" s="99"/>
      <c r="Q1143" s="99"/>
      <c r="R1143" s="100"/>
      <c r="S1143" s="101"/>
      <c r="T1143" s="241"/>
      <c r="U1143" s="234"/>
      <c r="V1143" s="238"/>
      <c r="W1143" s="138"/>
      <c r="X1143" s="135"/>
      <c r="Y1143" s="135"/>
      <c r="Z1143" s="135"/>
      <c r="AA1143" s="135"/>
      <c r="AB1143" s="139"/>
    </row>
    <row r="1144" spans="1:28" s="180" customFormat="1" ht="26.25" customHeight="1" thickBot="1">
      <c r="A1144"/>
      <c r="B1144" s="105"/>
      <c r="C1144" s="163"/>
      <c r="D1144" s="106" t="s">
        <v>120</v>
      </c>
      <c r="E1144" s="107">
        <f t="shared" ref="E1144:M1144" si="374">IF(((E1142="")*AND(E1143="")),"",(E1142-E1143)*2)</f>
        <v>301.52000000000044</v>
      </c>
      <c r="F1144" s="107">
        <f t="shared" si="374"/>
        <v>253.40000000000146</v>
      </c>
      <c r="G1144" s="107">
        <f t="shared" si="374"/>
        <v>228.64000000000306</v>
      </c>
      <c r="H1144" s="107">
        <f t="shared" si="374"/>
        <v>257.70000000000073</v>
      </c>
      <c r="I1144" s="107">
        <f t="shared" si="374"/>
        <v>298.38000000000102</v>
      </c>
      <c r="J1144" s="107">
        <f t="shared" si="374"/>
        <v>289.02000000000044</v>
      </c>
      <c r="K1144" s="107">
        <f t="shared" si="374"/>
        <v>257.58000000000175</v>
      </c>
      <c r="L1144" s="107">
        <f t="shared" si="374"/>
        <v>251.34000000000015</v>
      </c>
      <c r="M1144" s="107">
        <f t="shared" si="374"/>
        <v>295.58000000000175</v>
      </c>
      <c r="N1144" s="108"/>
      <c r="O1144" s="108"/>
      <c r="P1144" s="108"/>
      <c r="Q1144" s="108"/>
      <c r="R1144" s="109"/>
      <c r="S1144" s="110"/>
      <c r="T1144" s="284"/>
      <c r="U1144" s="283"/>
      <c r="V1144" s="286"/>
      <c r="W1144" s="155"/>
      <c r="X1144" s="156"/>
      <c r="Y1144" s="156"/>
      <c r="Z1144" s="156"/>
      <c r="AA1144" s="156"/>
      <c r="AB1144" s="157"/>
    </row>
    <row r="1145" spans="1:28" ht="12.75" customHeight="1">
      <c r="A1145" s="122">
        <v>43339</v>
      </c>
      <c r="B1145" s="121" t="s">
        <v>18</v>
      </c>
      <c r="C1145" s="161" t="s">
        <v>119</v>
      </c>
      <c r="D1145" s="91" t="s">
        <v>99</v>
      </c>
      <c r="E1145" s="13">
        <v>2453</v>
      </c>
      <c r="F1145" s="13">
        <v>2370</v>
      </c>
      <c r="G1145" s="13">
        <v>2338</v>
      </c>
      <c r="H1145" s="13">
        <v>2348</v>
      </c>
      <c r="I1145" s="13">
        <v>2415</v>
      </c>
      <c r="J1145" s="13">
        <v>2410</v>
      </c>
      <c r="K1145" s="13">
        <v>2352</v>
      </c>
      <c r="L1145" s="13">
        <v>2357</v>
      </c>
      <c r="M1145" s="13">
        <v>2410</v>
      </c>
      <c r="N1145" s="94">
        <f>IF((M1146=""),"",MAX(E1147:M1147))</f>
        <v>786</v>
      </c>
      <c r="O1145" s="94">
        <f>IF(M1146="","",MIN(E1147:M1147))</f>
        <v>698</v>
      </c>
      <c r="P1145" s="94">
        <f>IF((M1147=""),"",AVERAGE(E1147:M1147))</f>
        <v>743.77777777777783</v>
      </c>
      <c r="Q1145" s="94">
        <f>IF((M1146=""),"",STDEV(E1147:M1147))</f>
        <v>34.270168433267088</v>
      </c>
      <c r="R1145" s="95">
        <f>IF((M1146=""),"",(N1145-O1145)/(N1145+O1145)*100)</f>
        <v>5.9299191374663076</v>
      </c>
      <c r="S1145" s="96" t="str">
        <f>IF(M1146="","",IF(R1145&lt;10,IF(P1145&gt;670,IF(P1145&lt;830,"Pass","Fail"),"Fail"),"Fail"))</f>
        <v>Pass</v>
      </c>
      <c r="T1145" s="237">
        <v>1519</v>
      </c>
      <c r="U1145" s="235"/>
      <c r="V1145" s="300"/>
      <c r="W1145" s="147">
        <v>645</v>
      </c>
      <c r="X1145" s="88">
        <v>790</v>
      </c>
      <c r="Y1145" s="88">
        <v>670</v>
      </c>
      <c r="Z1145" s="88">
        <v>830</v>
      </c>
      <c r="AA1145" s="88">
        <v>8.6999999999999993</v>
      </c>
      <c r="AB1145" s="148">
        <v>10</v>
      </c>
    </row>
    <row r="1146" spans="1:28" ht="15.75" customHeight="1">
      <c r="A1146"/>
      <c r="B1146" s="93"/>
      <c r="C1146" s="162"/>
      <c r="D1146" s="90" t="s">
        <v>100</v>
      </c>
      <c r="E1146" s="13">
        <v>2065</v>
      </c>
      <c r="F1146" s="13">
        <v>2011</v>
      </c>
      <c r="G1146" s="13">
        <v>1989</v>
      </c>
      <c r="H1146" s="13">
        <v>1988</v>
      </c>
      <c r="I1146" s="13">
        <v>2027</v>
      </c>
      <c r="J1146" s="13">
        <v>2017</v>
      </c>
      <c r="K1146" s="13">
        <v>1992</v>
      </c>
      <c r="L1146" s="13">
        <v>1996</v>
      </c>
      <c r="M1146" s="13">
        <v>2021</v>
      </c>
      <c r="N1146" s="99"/>
      <c r="O1146" s="99"/>
      <c r="P1146" s="99"/>
      <c r="Q1146" s="99"/>
      <c r="R1146" s="100"/>
      <c r="S1146" s="101"/>
      <c r="T1146" s="241"/>
      <c r="U1146" s="234"/>
      <c r="V1146" s="238"/>
      <c r="W1146" s="138"/>
      <c r="X1146" s="135"/>
      <c r="Y1146" s="135"/>
      <c r="Z1146" s="135"/>
      <c r="AA1146" s="135"/>
      <c r="AB1146" s="139"/>
    </row>
    <row r="1147" spans="1:28" ht="25.5" customHeight="1">
      <c r="A1147"/>
      <c r="B1147" s="93"/>
      <c r="C1147" s="162"/>
      <c r="D1147" s="90" t="s">
        <v>120</v>
      </c>
      <c r="E1147" s="29">
        <f t="shared" ref="E1147:M1147" si="375">IF(((E1145="")*AND(E1146="")),"",(E1145-E1146)*2)</f>
        <v>776</v>
      </c>
      <c r="F1147" s="29">
        <f t="shared" si="375"/>
        <v>718</v>
      </c>
      <c r="G1147" s="29">
        <f t="shared" si="375"/>
        <v>698</v>
      </c>
      <c r="H1147" s="29">
        <f t="shared" si="375"/>
        <v>720</v>
      </c>
      <c r="I1147" s="29">
        <f t="shared" si="375"/>
        <v>776</v>
      </c>
      <c r="J1147" s="29">
        <f t="shared" si="375"/>
        <v>786</v>
      </c>
      <c r="K1147" s="29">
        <f t="shared" si="375"/>
        <v>720</v>
      </c>
      <c r="L1147" s="29">
        <f t="shared" si="375"/>
        <v>722</v>
      </c>
      <c r="M1147" s="29">
        <f t="shared" si="375"/>
        <v>778</v>
      </c>
      <c r="N1147" s="102"/>
      <c r="O1147" s="102"/>
      <c r="P1147" s="102"/>
      <c r="Q1147" s="102"/>
      <c r="R1147" s="103"/>
      <c r="S1147" s="104"/>
      <c r="T1147" s="282"/>
      <c r="U1147" s="281"/>
      <c r="V1147" s="285"/>
      <c r="W1147" s="140"/>
      <c r="X1147" s="141"/>
      <c r="Y1147" s="141"/>
      <c r="Z1147" s="141"/>
      <c r="AA1147" s="141"/>
      <c r="AB1147" s="142"/>
    </row>
    <row r="1148" spans="1:28">
      <c r="A1148" s="122">
        <v>43339</v>
      </c>
      <c r="B1148" s="93" t="s">
        <v>18</v>
      </c>
      <c r="C1148" s="162" t="s">
        <v>121</v>
      </c>
      <c r="D1148" s="90" t="s">
        <v>99</v>
      </c>
      <c r="E1148" s="13">
        <v>2452</v>
      </c>
      <c r="F1148" s="13">
        <v>2370</v>
      </c>
      <c r="G1148" s="13">
        <v>2337</v>
      </c>
      <c r="H1148" s="13">
        <v>2348</v>
      </c>
      <c r="I1148" s="13">
        <v>2415</v>
      </c>
      <c r="J1148" s="13">
        <v>2409</v>
      </c>
      <c r="K1148" s="13">
        <v>2351</v>
      </c>
      <c r="L1148" s="13">
        <v>2356</v>
      </c>
      <c r="M1148" s="13">
        <v>2410</v>
      </c>
      <c r="N1148" s="94">
        <f>IF((M1149=""),"",MAX(E1150:M1150))</f>
        <v>1004</v>
      </c>
      <c r="O1148" s="94">
        <f>IF(M1149="","",MIN(E1150:M1150))</f>
        <v>818</v>
      </c>
      <c r="P1148" s="94">
        <f>IF((M1150=""),"",AVERAGE(E1150:M1150))</f>
        <v>921.55555555555554</v>
      </c>
      <c r="Q1148" s="94">
        <f>IF((M1149=""),"",STDEV(E1150:M1150))</f>
        <v>77.496953345133207</v>
      </c>
      <c r="R1148" s="94">
        <f>IF((M1149=""),"",(N1148-O1148)/(N1148+O1148)*100)</f>
        <v>10.208562019758508</v>
      </c>
      <c r="S1148" s="96" t="str">
        <f>IF(M1149="","",IF(R1148&lt;15,IF(P1148&gt;850,IF(P1148&lt;1000,"Pass","Fail"),"Fail"),"Fail"))</f>
        <v>Pass</v>
      </c>
      <c r="T1148" s="237">
        <v>1519</v>
      </c>
      <c r="U1148" s="254"/>
      <c r="V1148" s="295"/>
      <c r="W1148" s="153">
        <v>850</v>
      </c>
      <c r="X1148" s="153">
        <v>970</v>
      </c>
      <c r="Y1148" s="153">
        <v>710</v>
      </c>
      <c r="Z1148" s="153">
        <v>910</v>
      </c>
      <c r="AA1148" s="153">
        <v>14.5</v>
      </c>
      <c r="AB1148" s="154">
        <v>17</v>
      </c>
    </row>
    <row r="1149" spans="1:28" ht="15.75" customHeight="1">
      <c r="A1149"/>
      <c r="B1149" s="93"/>
      <c r="C1149" s="162"/>
      <c r="D1149" s="90" t="s">
        <v>100</v>
      </c>
      <c r="E1149" s="13">
        <v>1951</v>
      </c>
      <c r="F1149" s="13">
        <v>1936</v>
      </c>
      <c r="G1149" s="13">
        <v>1928</v>
      </c>
      <c r="H1149" s="13">
        <v>1914</v>
      </c>
      <c r="I1149" s="13">
        <v>1913</v>
      </c>
      <c r="J1149" s="13">
        <v>1910</v>
      </c>
      <c r="K1149" s="13">
        <v>1920</v>
      </c>
      <c r="L1149" s="13">
        <v>1920</v>
      </c>
      <c r="M1149" s="13">
        <v>1909</v>
      </c>
      <c r="N1149" s="99"/>
      <c r="O1149" s="99"/>
      <c r="P1149" s="99"/>
      <c r="Q1149" s="99"/>
      <c r="R1149" s="100"/>
      <c r="S1149" s="101"/>
      <c r="T1149" s="241"/>
      <c r="U1149" s="234"/>
      <c r="V1149" s="238"/>
      <c r="W1149" s="138"/>
      <c r="X1149" s="135"/>
      <c r="Y1149" s="135"/>
      <c r="Z1149" s="135"/>
      <c r="AA1149" s="135"/>
      <c r="AB1149" s="139"/>
    </row>
    <row r="1150" spans="1:28" s="179" customFormat="1" ht="25.5" customHeight="1">
      <c r="A1150"/>
      <c r="B1150" s="93"/>
      <c r="C1150" s="162"/>
      <c r="D1150" s="30" t="s">
        <v>120</v>
      </c>
      <c r="E1150" s="29">
        <f t="shared" ref="E1150:M1150" si="376">IF(((E1148="")*AND(E1149="")),"",(E1148-E1149)*2)</f>
        <v>1002</v>
      </c>
      <c r="F1150" s="29">
        <f t="shared" si="376"/>
        <v>868</v>
      </c>
      <c r="G1150" s="29">
        <f t="shared" si="376"/>
        <v>818</v>
      </c>
      <c r="H1150" s="29">
        <f t="shared" si="376"/>
        <v>868</v>
      </c>
      <c r="I1150" s="29">
        <f t="shared" si="376"/>
        <v>1004</v>
      </c>
      <c r="J1150" s="29">
        <f t="shared" si="376"/>
        <v>998</v>
      </c>
      <c r="K1150" s="29">
        <f t="shared" si="376"/>
        <v>862</v>
      </c>
      <c r="L1150" s="29">
        <f t="shared" si="376"/>
        <v>872</v>
      </c>
      <c r="M1150" s="29">
        <f t="shared" si="376"/>
        <v>1002</v>
      </c>
      <c r="N1150" s="102"/>
      <c r="O1150" s="102"/>
      <c r="P1150" s="102"/>
      <c r="Q1150" s="102"/>
      <c r="R1150" s="103"/>
      <c r="S1150" s="104"/>
      <c r="T1150" s="282"/>
      <c r="U1150" s="281"/>
      <c r="V1150" s="285"/>
      <c r="W1150" s="140"/>
      <c r="X1150" s="141"/>
      <c r="Y1150" s="141"/>
      <c r="Z1150" s="141"/>
      <c r="AA1150" s="141"/>
      <c r="AB1150" s="142"/>
    </row>
    <row r="1151" spans="1:28" ht="12.75" customHeight="1">
      <c r="A1151" s="130">
        <v>43339</v>
      </c>
      <c r="B1151" s="121" t="s">
        <v>18</v>
      </c>
      <c r="C1151" s="161" t="s">
        <v>122</v>
      </c>
      <c r="D1151" s="91" t="s">
        <v>99</v>
      </c>
      <c r="E1151" s="13">
        <v>8720</v>
      </c>
      <c r="F1151" s="13">
        <v>8482</v>
      </c>
      <c r="G1151" s="13">
        <v>8450</v>
      </c>
      <c r="H1151" s="13">
        <v>8508</v>
      </c>
      <c r="I1151" s="13">
        <v>8750</v>
      </c>
      <c r="J1151" s="13">
        <v>8292</v>
      </c>
      <c r="K1151" s="13">
        <v>8460</v>
      </c>
      <c r="L1151" s="13">
        <v>8466</v>
      </c>
      <c r="M1151" s="13">
        <v>8345</v>
      </c>
      <c r="N1151" s="99">
        <f>IF((M1152=""),"",MAX(E1153:M1153))</f>
        <v>552</v>
      </c>
      <c r="O1151" s="99">
        <f>IF(M1152="","",MIN(E1153:M1153))</f>
        <v>532</v>
      </c>
      <c r="P1151" s="99">
        <f>IF((M1153=""),"",AVERAGE(E1153:M1153))</f>
        <v>542.22222222222217</v>
      </c>
      <c r="Q1151" s="99">
        <f>IF((M1152=""),"",STDEV(E1153:M1153))</f>
        <v>6.4377359719421525</v>
      </c>
      <c r="R1151" s="99">
        <f>IF((M1152=""),"",(N1151-O1151)/(N1151+O1151)*100)</f>
        <v>1.8450184501845017</v>
      </c>
      <c r="S1151" s="101" t="str">
        <f>IF(M1152="","",IF(R1151&lt;10,IF(P1151&gt;430,IF(P1151&lt;590,"Pass","Fail"),"Fail"),"Fail"))</f>
        <v>Pass</v>
      </c>
      <c r="T1151" s="241">
        <v>1519</v>
      </c>
      <c r="U1151" s="263"/>
      <c r="V1151" s="272"/>
      <c r="W1151" s="116">
        <v>490</v>
      </c>
      <c r="X1151" s="116">
        <v>590</v>
      </c>
      <c r="Y1151" s="116">
        <v>430</v>
      </c>
      <c r="Z1151" s="116">
        <v>590</v>
      </c>
      <c r="AA1151" s="137">
        <v>6.3</v>
      </c>
      <c r="AB1151" s="148">
        <v>6.3</v>
      </c>
    </row>
    <row r="1152" spans="1:28" ht="15.75" customHeight="1">
      <c r="A1152"/>
      <c r="B1152" s="93"/>
      <c r="C1152" s="162"/>
      <c r="D1152" s="90" t="s">
        <v>100</v>
      </c>
      <c r="E1152" s="13">
        <v>8446</v>
      </c>
      <c r="F1152" s="13">
        <v>8210</v>
      </c>
      <c r="G1152" s="13">
        <v>8180</v>
      </c>
      <c r="H1152" s="13">
        <v>8238</v>
      </c>
      <c r="I1152" s="13">
        <v>8483</v>
      </c>
      <c r="J1152" s="13">
        <v>8016</v>
      </c>
      <c r="K1152" s="13">
        <v>8187</v>
      </c>
      <c r="L1152" s="13">
        <v>8194</v>
      </c>
      <c r="M1152" s="13">
        <v>8079</v>
      </c>
      <c r="N1152" s="99"/>
      <c r="O1152" s="99"/>
      <c r="P1152" s="99"/>
      <c r="Q1152" s="99"/>
      <c r="R1152" s="100"/>
      <c r="S1152" s="101"/>
      <c r="T1152" s="241"/>
      <c r="U1152" s="234"/>
      <c r="V1152" s="238"/>
      <c r="W1152" s="116"/>
      <c r="X1152" s="116"/>
      <c r="Y1152" s="116"/>
      <c r="Z1152" s="116"/>
      <c r="AA1152" s="116"/>
      <c r="AB1152" s="139"/>
    </row>
    <row r="1153" spans="1:28" ht="25.5" customHeight="1">
      <c r="A1153"/>
      <c r="B1153" s="93"/>
      <c r="C1153" s="162"/>
      <c r="D1153" s="90" t="s">
        <v>120</v>
      </c>
      <c r="E1153" s="29">
        <f t="shared" ref="E1153:M1153" si="377">IF(((E1151="")*AND(E1152="")),"",(E1151-E1152)*2)</f>
        <v>548</v>
      </c>
      <c r="F1153" s="29">
        <f t="shared" si="377"/>
        <v>544</v>
      </c>
      <c r="G1153" s="29">
        <f t="shared" si="377"/>
        <v>540</v>
      </c>
      <c r="H1153" s="29">
        <f t="shared" si="377"/>
        <v>540</v>
      </c>
      <c r="I1153" s="29">
        <f t="shared" si="377"/>
        <v>534</v>
      </c>
      <c r="J1153" s="29">
        <f t="shared" si="377"/>
        <v>552</v>
      </c>
      <c r="K1153" s="29">
        <f t="shared" si="377"/>
        <v>546</v>
      </c>
      <c r="L1153" s="29">
        <f t="shared" si="377"/>
        <v>544</v>
      </c>
      <c r="M1153" s="29">
        <f t="shared" si="377"/>
        <v>532</v>
      </c>
      <c r="N1153" s="102"/>
      <c r="O1153" s="102"/>
      <c r="P1153" s="102"/>
      <c r="Q1153" s="102"/>
      <c r="R1153" s="103"/>
      <c r="S1153" s="104"/>
      <c r="T1153" s="282"/>
      <c r="U1153" s="281"/>
      <c r="V1153" s="285"/>
      <c r="W1153" s="116"/>
      <c r="X1153" s="116"/>
      <c r="Y1153" s="116"/>
      <c r="Z1153" s="116"/>
      <c r="AA1153" s="116"/>
      <c r="AB1153" s="139"/>
    </row>
    <row r="1154" spans="1:28" ht="12.75" customHeight="1">
      <c r="A1154" s="122">
        <v>43339</v>
      </c>
      <c r="B1154" s="93" t="s">
        <v>18</v>
      </c>
      <c r="C1154" s="162" t="s">
        <v>123</v>
      </c>
      <c r="D1154" s="90" t="s">
        <v>99</v>
      </c>
      <c r="E1154" s="13">
        <v>10049</v>
      </c>
      <c r="F1154" s="13">
        <v>9939</v>
      </c>
      <c r="G1154" s="13">
        <v>9933</v>
      </c>
      <c r="H1154" s="13">
        <v>9962</v>
      </c>
      <c r="I1154" s="13">
        <v>10069</v>
      </c>
      <c r="J1154" s="13">
        <v>9655</v>
      </c>
      <c r="K1154" s="13">
        <v>9920</v>
      </c>
      <c r="L1154" s="13">
        <v>9922</v>
      </c>
      <c r="M1154" s="13">
        <v>9766</v>
      </c>
      <c r="N1154" s="94">
        <f>IF((M1155=""),"",MAX(E1156:M1156))</f>
        <v>312</v>
      </c>
      <c r="O1154" s="94">
        <f>IF(M1155="","",MIN(E1156:M1156))</f>
        <v>252</v>
      </c>
      <c r="P1154" s="94">
        <f>IF((M1156=""),"",AVERAGE(E1156:M1156))</f>
        <v>279.11111111111109</v>
      </c>
      <c r="Q1154" s="94">
        <f>IF((M1155=""),"",STDEV(E1156:M1156))</f>
        <v>23.835081520966305</v>
      </c>
      <c r="R1154" s="94">
        <f>IF((M1155=""),"",(N1154-O1154)/(N1154+O1154)*100)</f>
        <v>10.638297872340425</v>
      </c>
      <c r="S1154" s="96" t="str">
        <f>IF(M1155="","",IF(R1154&lt;15,IF(P1154&gt;155,IF(P1154&lt;315,"Pass","Fail"),"Fail"),"Fail"))</f>
        <v>Pass</v>
      </c>
      <c r="T1154" s="237">
        <v>1519</v>
      </c>
      <c r="U1154" s="237"/>
      <c r="V1154" s="301"/>
      <c r="W1154" s="62">
        <v>222</v>
      </c>
      <c r="X1154" s="62">
        <v>340</v>
      </c>
      <c r="Y1154" s="62">
        <v>155</v>
      </c>
      <c r="Z1154" s="62">
        <v>315</v>
      </c>
      <c r="AA1154" s="148">
        <v>15</v>
      </c>
      <c r="AB1154" s="139">
        <v>15</v>
      </c>
    </row>
    <row r="1155" spans="1:28" ht="15.75" customHeight="1">
      <c r="A1155"/>
      <c r="B1155" s="93"/>
      <c r="C1155" s="162"/>
      <c r="D1155" s="90" t="s">
        <v>100</v>
      </c>
      <c r="E1155" s="13">
        <v>9897</v>
      </c>
      <c r="F1155" s="13">
        <v>9810</v>
      </c>
      <c r="G1155" s="13">
        <v>9807</v>
      </c>
      <c r="H1155" s="13">
        <v>9831</v>
      </c>
      <c r="I1155" s="13">
        <v>9924</v>
      </c>
      <c r="J1155" s="13">
        <v>9499</v>
      </c>
      <c r="K1155" s="13">
        <v>9791</v>
      </c>
      <c r="L1155" s="13">
        <v>9787</v>
      </c>
      <c r="M1155" s="13">
        <v>9613</v>
      </c>
      <c r="N1155" s="99"/>
      <c r="O1155" s="99"/>
      <c r="P1155" s="99"/>
      <c r="Q1155" s="99"/>
      <c r="R1155" s="100"/>
      <c r="S1155" s="101"/>
      <c r="T1155" s="241"/>
      <c r="U1155" s="234"/>
      <c r="V1155" s="238"/>
      <c r="W1155" s="116"/>
      <c r="X1155" s="116"/>
      <c r="Y1155" s="116"/>
      <c r="Z1155" s="116"/>
      <c r="AA1155" s="116"/>
      <c r="AB1155" s="139"/>
    </row>
    <row r="1156" spans="1:28" s="180" customFormat="1" ht="26.25" customHeight="1" thickBot="1">
      <c r="A1156"/>
      <c r="B1156" s="105"/>
      <c r="C1156" s="163"/>
      <c r="D1156" s="106" t="s">
        <v>120</v>
      </c>
      <c r="E1156" s="107">
        <f t="shared" ref="E1156:M1156" si="378">IF(((E1154="")*AND(E1155="")),"",(E1154-E1155)*2)</f>
        <v>304</v>
      </c>
      <c r="F1156" s="107">
        <f t="shared" si="378"/>
        <v>258</v>
      </c>
      <c r="G1156" s="107">
        <f t="shared" si="378"/>
        <v>252</v>
      </c>
      <c r="H1156" s="107">
        <f t="shared" si="378"/>
        <v>262</v>
      </c>
      <c r="I1156" s="107">
        <f t="shared" si="378"/>
        <v>290</v>
      </c>
      <c r="J1156" s="107">
        <f t="shared" si="378"/>
        <v>312</v>
      </c>
      <c r="K1156" s="107">
        <f t="shared" si="378"/>
        <v>258</v>
      </c>
      <c r="L1156" s="107">
        <f t="shared" si="378"/>
        <v>270</v>
      </c>
      <c r="M1156" s="107">
        <f t="shared" si="378"/>
        <v>306</v>
      </c>
      <c r="N1156" s="108"/>
      <c r="O1156" s="108"/>
      <c r="P1156" s="108"/>
      <c r="Q1156" s="108"/>
      <c r="R1156" s="109"/>
      <c r="S1156" s="110"/>
      <c r="T1156" s="284"/>
      <c r="U1156" s="283"/>
      <c r="V1156" s="286"/>
      <c r="W1156" s="156"/>
      <c r="X1156" s="156"/>
      <c r="Y1156" s="156"/>
      <c r="Z1156" s="156"/>
      <c r="AA1156" s="156"/>
      <c r="AB1156" s="157"/>
    </row>
    <row r="1157" spans="1:28" ht="12.75" customHeight="1">
      <c r="A1157" s="130">
        <v>43345</v>
      </c>
      <c r="B1157" s="121" t="s">
        <v>18</v>
      </c>
      <c r="C1157" s="161" t="s">
        <v>119</v>
      </c>
      <c r="D1157" s="91" t="s">
        <v>99</v>
      </c>
      <c r="E1157" s="13">
        <v>2457.2600000000002</v>
      </c>
      <c r="F1157" s="13">
        <v>2374.36</v>
      </c>
      <c r="G1157" s="13">
        <v>2341.59</v>
      </c>
      <c r="H1157" s="13">
        <v>2351.5500000000002</v>
      </c>
      <c r="I1157" s="13">
        <v>2416.7600000000002</v>
      </c>
      <c r="J1157" s="13">
        <v>2410.86</v>
      </c>
      <c r="K1157" s="13">
        <v>2356.12</v>
      </c>
      <c r="L1157" s="13">
        <v>2359.63</v>
      </c>
      <c r="M1157" s="13">
        <v>2409.65</v>
      </c>
      <c r="N1157" s="99">
        <f>IF((M1158=""),"",MAX(E1159:M1159))</f>
        <v>783.42000000000007</v>
      </c>
      <c r="O1157" s="99">
        <f>IF(M1158="","",MIN(E1159:M1159))</f>
        <v>697.16000000000031</v>
      </c>
      <c r="P1157" s="99">
        <f>IF((M1159=""),"",AVERAGE(E1159:M1159))</f>
        <v>744.03777777777805</v>
      </c>
      <c r="Q1157" s="99">
        <f>IF((M1158=""),"",STDEV(E1159:M1159))</f>
        <v>34.662435639239447</v>
      </c>
      <c r="R1157" s="100">
        <f>IF((M1158=""),"",(N1157-O1157)/(N1157+O1157)*100)</f>
        <v>5.8260951789163533</v>
      </c>
      <c r="S1157" s="101" t="str">
        <f>IF(M1158="","",IF(R1157&lt;10,IF(P1157&gt;670,IF(P1157&lt;830,"Pass","Fail"),"Fail"),"Fail"))</f>
        <v>Pass</v>
      </c>
      <c r="T1157" s="241">
        <v>121</v>
      </c>
      <c r="U1157" s="234"/>
      <c r="V1157" s="238"/>
      <c r="W1157" s="147">
        <v>645</v>
      </c>
      <c r="X1157" s="88">
        <v>790</v>
      </c>
      <c r="Y1157" s="88">
        <v>670</v>
      </c>
      <c r="Z1157" s="88">
        <v>830</v>
      </c>
      <c r="AA1157" s="88">
        <v>8.6999999999999993</v>
      </c>
      <c r="AB1157" s="148">
        <v>10</v>
      </c>
    </row>
    <row r="1158" spans="1:28" ht="15.75" customHeight="1">
      <c r="A1158"/>
      <c r="B1158" s="93"/>
      <c r="C1158" s="162"/>
      <c r="D1158" s="90" t="s">
        <v>100</v>
      </c>
      <c r="E1158" s="13">
        <v>2070.36</v>
      </c>
      <c r="F1158" s="13">
        <v>2015.19</v>
      </c>
      <c r="G1158" s="13">
        <v>1993.01</v>
      </c>
      <c r="H1158" s="13">
        <v>1990.76</v>
      </c>
      <c r="I1158" s="13">
        <v>2027.81</v>
      </c>
      <c r="J1158" s="13">
        <v>2019.29</v>
      </c>
      <c r="K1158" s="13">
        <v>1997.78</v>
      </c>
      <c r="L1158" s="13">
        <v>1997.47</v>
      </c>
      <c r="M1158" s="13">
        <v>2017.94</v>
      </c>
      <c r="N1158" s="99"/>
      <c r="O1158" s="99"/>
      <c r="P1158" s="99"/>
      <c r="Q1158" s="99"/>
      <c r="R1158" s="100"/>
      <c r="S1158" s="101"/>
      <c r="T1158" s="241"/>
      <c r="U1158" s="234"/>
      <c r="V1158" s="238"/>
      <c r="W1158" s="138"/>
      <c r="X1158" s="135"/>
      <c r="Y1158" s="135"/>
      <c r="Z1158" s="135"/>
      <c r="AA1158" s="135"/>
      <c r="AB1158" s="139"/>
    </row>
    <row r="1159" spans="1:28" ht="25.5" customHeight="1">
      <c r="A1159"/>
      <c r="B1159" s="93"/>
      <c r="C1159" s="162"/>
      <c r="D1159" s="90" t="s">
        <v>120</v>
      </c>
      <c r="E1159" s="29">
        <f t="shared" ref="E1159:M1159" si="379">IF(((E1157="")*AND(E1158="")),"",(E1157-E1158)*2)</f>
        <v>773.80000000000018</v>
      </c>
      <c r="F1159" s="29">
        <f t="shared" si="379"/>
        <v>718.34000000000015</v>
      </c>
      <c r="G1159" s="29">
        <f t="shared" si="379"/>
        <v>697.16000000000031</v>
      </c>
      <c r="H1159" s="29">
        <f t="shared" si="379"/>
        <v>721.58000000000038</v>
      </c>
      <c r="I1159" s="29">
        <f t="shared" si="379"/>
        <v>777.90000000000055</v>
      </c>
      <c r="J1159" s="29">
        <f t="shared" si="379"/>
        <v>783.14000000000033</v>
      </c>
      <c r="K1159" s="29">
        <f t="shared" si="379"/>
        <v>716.67999999999984</v>
      </c>
      <c r="L1159" s="29">
        <f t="shared" si="379"/>
        <v>724.32000000000016</v>
      </c>
      <c r="M1159" s="29">
        <f t="shared" si="379"/>
        <v>783.42000000000007</v>
      </c>
      <c r="N1159" s="102"/>
      <c r="O1159" s="102"/>
      <c r="P1159" s="102"/>
      <c r="Q1159" s="102"/>
      <c r="R1159" s="103"/>
      <c r="S1159" s="104"/>
      <c r="T1159" s="282"/>
      <c r="U1159" s="281"/>
      <c r="V1159" s="285"/>
      <c r="W1159" s="140"/>
      <c r="X1159" s="141"/>
      <c r="Y1159" s="141"/>
      <c r="Z1159" s="141"/>
      <c r="AA1159" s="141"/>
      <c r="AB1159" s="142"/>
    </row>
    <row r="1160" spans="1:28">
      <c r="A1160" s="122">
        <v>43345</v>
      </c>
      <c r="B1160" s="93" t="s">
        <v>18</v>
      </c>
      <c r="C1160" s="162" t="s">
        <v>121</v>
      </c>
      <c r="D1160" s="90" t="s">
        <v>99</v>
      </c>
      <c r="E1160" s="13">
        <v>2456.9</v>
      </c>
      <c r="F1160" s="13">
        <v>2374.67</v>
      </c>
      <c r="G1160" s="13">
        <v>2341.81</v>
      </c>
      <c r="H1160" s="13">
        <v>2351.65</v>
      </c>
      <c r="I1160" s="13">
        <v>2417.04</v>
      </c>
      <c r="J1160" s="13">
        <v>2409.61</v>
      </c>
      <c r="K1160" s="13">
        <v>2355.92</v>
      </c>
      <c r="L1160" s="13">
        <v>2360.5300000000002</v>
      </c>
      <c r="M1160" s="13">
        <v>2409.9899999999998</v>
      </c>
      <c r="N1160" s="94">
        <f>IF((M1161=""),"",MAX(E1162:M1162))</f>
        <v>1011.7400000000002</v>
      </c>
      <c r="O1160" s="94">
        <f>IF(M1161="","",MIN(E1162:M1162))</f>
        <v>816.56</v>
      </c>
      <c r="P1160" s="94">
        <f>IF((M1162=""),"",AVERAGE(E1162:M1162))</f>
        <v>920.65333333333342</v>
      </c>
      <c r="Q1160" s="94">
        <f>IF((M1161=""),"",STDEV(E1162:M1162))</f>
        <v>77.378875670300957</v>
      </c>
      <c r="R1160" s="94">
        <f>IF((M1161=""),"",(N1160-O1160)/(N1160+O1160)*100)</f>
        <v>10.67549089317947</v>
      </c>
      <c r="S1160" s="96" t="str">
        <f>IF(M1161="","",IF(R1160&lt;15,IF(P1160&gt;850,IF(P1160&lt;1000,"Pass","Fail"),"Fail"),"Fail"))</f>
        <v>Pass</v>
      </c>
      <c r="T1160" s="237">
        <v>121</v>
      </c>
      <c r="U1160" s="254"/>
      <c r="V1160" s="295"/>
      <c r="W1160" s="153">
        <v>850</v>
      </c>
      <c r="X1160" s="153">
        <v>970</v>
      </c>
      <c r="Y1160" s="153">
        <v>710</v>
      </c>
      <c r="Z1160" s="153">
        <v>910</v>
      </c>
      <c r="AA1160" s="153">
        <v>14.5</v>
      </c>
      <c r="AB1160" s="154">
        <v>17</v>
      </c>
    </row>
    <row r="1161" spans="1:28" ht="15.75" customHeight="1">
      <c r="A1161"/>
      <c r="B1161" s="93"/>
      <c r="C1161" s="162"/>
      <c r="D1161" s="90" t="s">
        <v>100</v>
      </c>
      <c r="E1161" s="13">
        <v>1954.9</v>
      </c>
      <c r="F1161" s="13">
        <v>1940.3</v>
      </c>
      <c r="G1161" s="13">
        <v>1933.53</v>
      </c>
      <c r="H1161" s="13">
        <v>1919.53</v>
      </c>
      <c r="I1161" s="13">
        <v>1918.68</v>
      </c>
      <c r="J1161" s="13">
        <v>1903.74</v>
      </c>
      <c r="K1161" s="13">
        <v>1921.52</v>
      </c>
      <c r="L1161" s="13">
        <v>1927.12</v>
      </c>
      <c r="M1161" s="13">
        <v>1915.86</v>
      </c>
      <c r="N1161" s="99"/>
      <c r="O1161" s="99"/>
      <c r="P1161" s="99"/>
      <c r="Q1161" s="99"/>
      <c r="R1161" s="100"/>
      <c r="S1161" s="101"/>
      <c r="T1161" s="241"/>
      <c r="U1161" s="234"/>
      <c r="V1161" s="238"/>
      <c r="W1161" s="138"/>
      <c r="X1161" s="135"/>
      <c r="Y1161" s="135"/>
      <c r="Z1161" s="135"/>
      <c r="AA1161" s="135"/>
      <c r="AB1161" s="139"/>
    </row>
    <row r="1162" spans="1:28" s="179" customFormat="1" ht="25.5" customHeight="1">
      <c r="A1162"/>
      <c r="B1162" s="93"/>
      <c r="C1162" s="162"/>
      <c r="D1162" s="30" t="s">
        <v>120</v>
      </c>
      <c r="E1162" s="29">
        <f t="shared" ref="E1162:M1162" si="380">IF(((E1160="")*AND(E1161="")),"",(E1160-E1161)*2)</f>
        <v>1004</v>
      </c>
      <c r="F1162" s="29">
        <f t="shared" si="380"/>
        <v>868.74000000000024</v>
      </c>
      <c r="G1162" s="29">
        <f t="shared" si="380"/>
        <v>816.56</v>
      </c>
      <c r="H1162" s="29">
        <f t="shared" si="380"/>
        <v>864.24000000000024</v>
      </c>
      <c r="I1162" s="29">
        <f t="shared" si="380"/>
        <v>996.7199999999998</v>
      </c>
      <c r="J1162" s="29">
        <f t="shared" si="380"/>
        <v>1011.7400000000002</v>
      </c>
      <c r="K1162" s="29">
        <f t="shared" si="380"/>
        <v>868.80000000000018</v>
      </c>
      <c r="L1162" s="29">
        <f t="shared" si="380"/>
        <v>866.82000000000062</v>
      </c>
      <c r="M1162" s="29">
        <f t="shared" si="380"/>
        <v>988.25999999999976</v>
      </c>
      <c r="N1162" s="102"/>
      <c r="O1162" s="102"/>
      <c r="P1162" s="102"/>
      <c r="Q1162" s="102"/>
      <c r="R1162" s="103"/>
      <c r="S1162" s="104"/>
      <c r="T1162" s="282"/>
      <c r="U1162" s="281"/>
      <c r="V1162" s="285"/>
      <c r="W1162" s="140"/>
      <c r="X1162" s="141"/>
      <c r="Y1162" s="141"/>
      <c r="Z1162" s="141"/>
      <c r="AA1162" s="141"/>
      <c r="AB1162" s="142"/>
    </row>
    <row r="1163" spans="1:28" ht="12.75" customHeight="1">
      <c r="A1163" s="130">
        <v>43345</v>
      </c>
      <c r="B1163" s="121" t="s">
        <v>18</v>
      </c>
      <c r="C1163" s="161" t="s">
        <v>122</v>
      </c>
      <c r="D1163" s="91" t="s">
        <v>99</v>
      </c>
      <c r="E1163" s="13">
        <v>8459.73</v>
      </c>
      <c r="F1163" s="13">
        <v>8217.2999999999993</v>
      </c>
      <c r="G1163" s="13">
        <v>8188.09</v>
      </c>
      <c r="H1163" s="13">
        <v>8243.25</v>
      </c>
      <c r="I1163" s="13">
        <v>8489.4599999999991</v>
      </c>
      <c r="J1163" s="13">
        <v>8022.12</v>
      </c>
      <c r="K1163" s="13">
        <v>8196.9599999999991</v>
      </c>
      <c r="L1163" s="13">
        <v>8204.58</v>
      </c>
      <c r="M1163" s="13">
        <v>8096.52</v>
      </c>
      <c r="N1163" s="99">
        <f>IF((M1164=""),"",MAX(E1165:M1165))</f>
        <v>559.63999999999942</v>
      </c>
      <c r="O1163" s="99">
        <f>IF(M1164="","",MIN(E1165:M1165))</f>
        <v>511.04000000000087</v>
      </c>
      <c r="P1163" s="99">
        <f>IF((M1165=""),"",AVERAGE(E1165:M1165))</f>
        <v>532.56666666666626</v>
      </c>
      <c r="Q1163" s="99">
        <f>IF((M1164=""),"",STDEV(E1165:M1165))</f>
        <v>15.840874344552985</v>
      </c>
      <c r="R1163" s="99">
        <f>IF((M1164=""),"",(N1163-O1163)/(N1163+O1163)*100)</f>
        <v>4.539171367728783</v>
      </c>
      <c r="S1163" s="101" t="str">
        <f>IF(M1164="","",IF(R1163&lt;10,IF(P1163&gt;430,IF(P1163&lt;590,"Pass","Fail"),"Fail"),"Fail"))</f>
        <v>Pass</v>
      </c>
      <c r="T1163" s="241">
        <v>121</v>
      </c>
      <c r="U1163" s="263"/>
      <c r="V1163" s="272"/>
      <c r="W1163" s="138">
        <v>490</v>
      </c>
      <c r="X1163" s="135">
        <v>590</v>
      </c>
      <c r="Y1163" s="135">
        <v>430</v>
      </c>
      <c r="Z1163" s="135">
        <v>590</v>
      </c>
      <c r="AA1163" s="137">
        <v>6.3</v>
      </c>
      <c r="AB1163" s="148">
        <v>6.3</v>
      </c>
    </row>
    <row r="1164" spans="1:28" ht="15.75" customHeight="1">
      <c r="A1164"/>
      <c r="B1164" s="93"/>
      <c r="C1164" s="162"/>
      <c r="D1164" s="90" t="s">
        <v>100</v>
      </c>
      <c r="E1164" s="13">
        <v>8183.01</v>
      </c>
      <c r="F1164" s="13">
        <v>7953.75</v>
      </c>
      <c r="G1164" s="13">
        <v>7932.57</v>
      </c>
      <c r="H1164" s="13">
        <v>7981.73</v>
      </c>
      <c r="I1164" s="13">
        <v>8209.64</v>
      </c>
      <c r="J1164" s="13">
        <v>7751.72</v>
      </c>
      <c r="K1164" s="13">
        <v>7931.22</v>
      </c>
      <c r="L1164" s="13">
        <v>7944.23</v>
      </c>
      <c r="M1164" s="13">
        <v>7833.59</v>
      </c>
      <c r="N1164" s="99"/>
      <c r="O1164" s="99"/>
      <c r="P1164" s="99"/>
      <c r="Q1164" s="99"/>
      <c r="R1164" s="100"/>
      <c r="S1164" s="101"/>
      <c r="T1164" s="241"/>
      <c r="U1164" s="234"/>
      <c r="V1164" s="238"/>
      <c r="W1164" s="138"/>
      <c r="X1164" s="135"/>
      <c r="Y1164" s="135"/>
      <c r="Z1164" s="135"/>
      <c r="AA1164" s="135"/>
      <c r="AB1164" s="139"/>
    </row>
    <row r="1165" spans="1:28" ht="25.5" customHeight="1">
      <c r="A1165"/>
      <c r="B1165" s="93"/>
      <c r="C1165" s="162"/>
      <c r="D1165" s="90" t="s">
        <v>120</v>
      </c>
      <c r="E1165" s="29">
        <f t="shared" ref="E1165:M1165" si="381">IF(((E1163="")*AND(E1164="")),"",(E1163-E1164)*2)</f>
        <v>553.43999999999869</v>
      </c>
      <c r="F1165" s="29">
        <f t="shared" si="381"/>
        <v>527.09999999999854</v>
      </c>
      <c r="G1165" s="29">
        <f t="shared" si="381"/>
        <v>511.04000000000087</v>
      </c>
      <c r="H1165" s="29">
        <f t="shared" si="381"/>
        <v>523.04000000000087</v>
      </c>
      <c r="I1165" s="29">
        <f t="shared" si="381"/>
        <v>559.63999999999942</v>
      </c>
      <c r="J1165" s="29">
        <f t="shared" si="381"/>
        <v>540.79999999999927</v>
      </c>
      <c r="K1165" s="29">
        <f t="shared" si="381"/>
        <v>531.47999999999774</v>
      </c>
      <c r="L1165" s="29">
        <f t="shared" si="381"/>
        <v>520.70000000000073</v>
      </c>
      <c r="M1165" s="29">
        <f t="shared" si="381"/>
        <v>525.86000000000058</v>
      </c>
      <c r="N1165" s="102"/>
      <c r="O1165" s="102"/>
      <c r="P1165" s="102"/>
      <c r="Q1165" s="102"/>
      <c r="R1165" s="103"/>
      <c r="S1165" s="104"/>
      <c r="T1165" s="282"/>
      <c r="U1165" s="281"/>
      <c r="V1165" s="285"/>
      <c r="W1165" s="140"/>
      <c r="X1165" s="141"/>
      <c r="Y1165" s="141"/>
      <c r="Z1165" s="141"/>
      <c r="AA1165" s="141"/>
      <c r="AB1165" s="142"/>
    </row>
    <row r="1166" spans="1:28" ht="12.75" customHeight="1">
      <c r="A1166" s="122">
        <v>43345</v>
      </c>
      <c r="B1166" s="93" t="s">
        <v>18</v>
      </c>
      <c r="C1166" s="162" t="s">
        <v>123</v>
      </c>
      <c r="D1166" s="90" t="s">
        <v>99</v>
      </c>
      <c r="E1166" s="13">
        <v>9910.1299999999992</v>
      </c>
      <c r="F1166" s="13">
        <v>9818.0300000000007</v>
      </c>
      <c r="G1166" s="13">
        <v>9813.18</v>
      </c>
      <c r="H1166" s="13">
        <v>9837.14</v>
      </c>
      <c r="I1166" s="13">
        <v>9936.9599999999991</v>
      </c>
      <c r="J1166" s="13">
        <v>9505.51</v>
      </c>
      <c r="K1166" s="13">
        <v>9800.66</v>
      </c>
      <c r="L1166" s="13">
        <v>9802.7000000000007</v>
      </c>
      <c r="M1166" s="13">
        <v>9634.44</v>
      </c>
      <c r="N1166" s="94">
        <f>IF((M1167=""),"",MAX(E1168:M1168))</f>
        <v>333.04000000000087</v>
      </c>
      <c r="O1166" s="94">
        <f>IF(M1167="","",MIN(E1168:M1168))</f>
        <v>246.26000000000204</v>
      </c>
      <c r="P1166" s="94">
        <f>IF((M1168=""),"",AVERAGE(E1168:M1168))</f>
        <v>287.93999999999988</v>
      </c>
      <c r="Q1166" s="94">
        <f>IF((M1167=""),"",STDEV(E1168:M1168))</f>
        <v>28.693291898978636</v>
      </c>
      <c r="R1166" s="94">
        <f>IF((M1167=""),"",(N1166-O1166)/(N1166+O1166)*100)</f>
        <v>14.980148455031658</v>
      </c>
      <c r="S1166" s="96" t="str">
        <f>IF(M1167="","",IF(R1166&lt;15,IF(P1166&gt;155,IF(P1166&lt;315,"Pass","Fail"),"Fail"),"Fail"))</f>
        <v>Pass</v>
      </c>
      <c r="T1166" s="237">
        <v>121</v>
      </c>
      <c r="U1166" s="237"/>
      <c r="V1166" s="301"/>
      <c r="W1166" s="143">
        <v>222</v>
      </c>
      <c r="X1166" s="136">
        <v>340</v>
      </c>
      <c r="Y1166" s="136">
        <v>155</v>
      </c>
      <c r="Z1166" s="136">
        <v>315</v>
      </c>
      <c r="AA1166" s="148">
        <v>15</v>
      </c>
      <c r="AB1166" s="154">
        <v>15</v>
      </c>
    </row>
    <row r="1167" spans="1:28" ht="15.75" customHeight="1">
      <c r="A1167"/>
      <c r="B1167" s="93"/>
      <c r="C1167" s="162"/>
      <c r="D1167" s="90" t="s">
        <v>100</v>
      </c>
      <c r="E1167" s="13">
        <v>9754.6</v>
      </c>
      <c r="F1167" s="13">
        <v>9682.91</v>
      </c>
      <c r="G1167" s="13">
        <v>9690.0499999999993</v>
      </c>
      <c r="H1167" s="13">
        <v>9705.61</v>
      </c>
      <c r="I1167" s="13">
        <v>9778.15</v>
      </c>
      <c r="J1167" s="13">
        <v>9363.01</v>
      </c>
      <c r="K1167" s="13">
        <v>9666.4500000000007</v>
      </c>
      <c r="L1167" s="13">
        <v>9654.32</v>
      </c>
      <c r="M1167" s="13">
        <v>9467.92</v>
      </c>
      <c r="N1167" s="99"/>
      <c r="O1167" s="99"/>
      <c r="P1167" s="99"/>
      <c r="Q1167" s="99"/>
      <c r="R1167" s="100"/>
      <c r="S1167" s="101"/>
      <c r="T1167" s="241"/>
      <c r="U1167" s="234"/>
      <c r="V1167" s="238"/>
      <c r="W1167" s="138"/>
      <c r="X1167" s="135"/>
      <c r="Y1167" s="135"/>
      <c r="Z1167" s="135"/>
      <c r="AA1167" s="135"/>
      <c r="AB1167" s="139"/>
    </row>
    <row r="1168" spans="1:28" s="180" customFormat="1" ht="26.25" customHeight="1" thickBot="1">
      <c r="A1168"/>
      <c r="B1168" s="105"/>
      <c r="C1168" s="163"/>
      <c r="D1168" s="106" t="s">
        <v>120</v>
      </c>
      <c r="E1168" s="107">
        <f t="shared" ref="E1168:M1168" si="382">IF(((E1166="")*AND(E1167="")),"",(E1166-E1167)*2)</f>
        <v>311.05999999999767</v>
      </c>
      <c r="F1168" s="107">
        <f t="shared" si="382"/>
        <v>270.2400000000016</v>
      </c>
      <c r="G1168" s="107">
        <f t="shared" si="382"/>
        <v>246.26000000000204</v>
      </c>
      <c r="H1168" s="107">
        <f t="shared" si="382"/>
        <v>263.05999999999767</v>
      </c>
      <c r="I1168" s="107">
        <f t="shared" si="382"/>
        <v>317.61999999999898</v>
      </c>
      <c r="J1168" s="107">
        <f t="shared" si="382"/>
        <v>285</v>
      </c>
      <c r="K1168" s="107">
        <f t="shared" si="382"/>
        <v>268.41999999999825</v>
      </c>
      <c r="L1168" s="107">
        <f t="shared" si="382"/>
        <v>296.76000000000204</v>
      </c>
      <c r="M1168" s="107">
        <f t="shared" si="382"/>
        <v>333.04000000000087</v>
      </c>
      <c r="N1168" s="108"/>
      <c r="O1168" s="108"/>
      <c r="P1168" s="108"/>
      <c r="Q1168" s="108"/>
      <c r="R1168" s="109"/>
      <c r="S1168" s="110"/>
      <c r="T1168" s="284"/>
      <c r="U1168" s="283"/>
      <c r="V1168" s="286"/>
      <c r="W1168" s="155"/>
      <c r="X1168" s="156"/>
      <c r="Y1168" s="156"/>
      <c r="Z1168" s="156"/>
      <c r="AA1168" s="156"/>
      <c r="AB1168" s="157"/>
    </row>
    <row r="1169" spans="1:28" ht="12.75" customHeight="1">
      <c r="A1169" s="130">
        <v>43349</v>
      </c>
      <c r="B1169" s="121" t="s">
        <v>18</v>
      </c>
      <c r="C1169" s="161" t="s">
        <v>119</v>
      </c>
      <c r="D1169" s="91" t="s">
        <v>99</v>
      </c>
      <c r="E1169" s="13">
        <v>2459.4499999999998</v>
      </c>
      <c r="F1169" s="13">
        <v>2377.25</v>
      </c>
      <c r="G1169" s="13">
        <v>2343.84</v>
      </c>
      <c r="H1169" s="13">
        <v>2352.83</v>
      </c>
      <c r="I1169" s="13">
        <v>2415.56</v>
      </c>
      <c r="J1169" s="13">
        <v>2411.5500000000002</v>
      </c>
      <c r="K1169" s="13">
        <v>2357.25</v>
      </c>
      <c r="L1169" s="13">
        <v>2362.36</v>
      </c>
      <c r="M1169" s="13">
        <v>2412.7800000000002</v>
      </c>
      <c r="N1169" s="99">
        <f>IF((M1170=""),"",MAX(E1171:M1171))</f>
        <v>781.65999999999985</v>
      </c>
      <c r="O1169" s="99">
        <f>IF(M1170="","",MIN(E1171:M1171))</f>
        <v>691.68000000000029</v>
      </c>
      <c r="P1169" s="99">
        <f>IF((M1171=""),"",AVERAGE(E1171:M1171))</f>
        <v>740.72444444444454</v>
      </c>
      <c r="Q1169" s="99">
        <f>IF((M1170=""),"",STDEV(E1171:M1171))</f>
        <v>35.998207980090775</v>
      </c>
      <c r="R1169" s="100">
        <f>IF((M1170=""),"",(N1169-O1169)/(N1169+O1169)*100)</f>
        <v>6.107212184560221</v>
      </c>
      <c r="S1169" s="101" t="str">
        <f>IF(M1170="","",IF(R1169&lt;10,IF(P1169&gt;670,IF(P1169&lt;830,"Pass","Fail"),"Fail"),"Fail"))</f>
        <v>Pass</v>
      </c>
      <c r="T1169" s="241" t="s">
        <v>133</v>
      </c>
      <c r="U1169" s="234"/>
      <c r="V1169" s="238"/>
      <c r="W1169" s="147">
        <v>645</v>
      </c>
      <c r="X1169" s="88">
        <v>790</v>
      </c>
      <c r="Y1169" s="88">
        <v>670</v>
      </c>
      <c r="Z1169" s="88">
        <v>830</v>
      </c>
      <c r="AA1169" s="88">
        <v>8.6999999999999993</v>
      </c>
      <c r="AB1169" s="148">
        <v>10</v>
      </c>
    </row>
    <row r="1170" spans="1:28" ht="15.75" customHeight="1">
      <c r="A1170"/>
      <c r="B1170" s="93"/>
      <c r="C1170" s="162"/>
      <c r="D1170" s="90" t="s">
        <v>100</v>
      </c>
      <c r="E1170" s="13">
        <v>2068.62</v>
      </c>
      <c r="F1170" s="13">
        <v>2018.03</v>
      </c>
      <c r="G1170" s="13">
        <v>1998</v>
      </c>
      <c r="H1170" s="13">
        <v>1995.68</v>
      </c>
      <c r="I1170" s="13">
        <v>2031.2</v>
      </c>
      <c r="J1170" s="13">
        <v>2022.21</v>
      </c>
      <c r="K1170" s="13">
        <v>2000.78</v>
      </c>
      <c r="L1170" s="13">
        <v>2002.83</v>
      </c>
      <c r="M1170" s="13">
        <v>2022.26</v>
      </c>
      <c r="N1170" s="99"/>
      <c r="O1170" s="99"/>
      <c r="P1170" s="99"/>
      <c r="Q1170" s="99"/>
      <c r="R1170" s="100"/>
      <c r="S1170" s="101"/>
      <c r="T1170" s="241"/>
      <c r="U1170" s="234"/>
      <c r="V1170" s="238"/>
      <c r="W1170" s="138"/>
      <c r="X1170" s="135"/>
      <c r="Y1170" s="135"/>
      <c r="Z1170" s="135"/>
      <c r="AA1170" s="135"/>
      <c r="AB1170" s="139"/>
    </row>
    <row r="1171" spans="1:28" ht="25.5" customHeight="1">
      <c r="A1171"/>
      <c r="B1171" s="93"/>
      <c r="C1171" s="162"/>
      <c r="D1171" s="90" t="s">
        <v>120</v>
      </c>
      <c r="E1171" s="29">
        <f t="shared" ref="E1171:M1171" si="383">IF(((E1169="")*AND(E1170="")),"",(E1169-E1170)*2)</f>
        <v>781.65999999999985</v>
      </c>
      <c r="F1171" s="29">
        <f t="shared" si="383"/>
        <v>718.44</v>
      </c>
      <c r="G1171" s="29">
        <f t="shared" si="383"/>
        <v>691.68000000000029</v>
      </c>
      <c r="H1171" s="29">
        <f t="shared" si="383"/>
        <v>714.29999999999973</v>
      </c>
      <c r="I1171" s="29">
        <f t="shared" si="383"/>
        <v>768.7199999999998</v>
      </c>
      <c r="J1171" s="29">
        <f t="shared" si="383"/>
        <v>778.68000000000029</v>
      </c>
      <c r="K1171" s="29">
        <f t="shared" si="383"/>
        <v>712.94</v>
      </c>
      <c r="L1171" s="29">
        <f t="shared" si="383"/>
        <v>719.0600000000004</v>
      </c>
      <c r="M1171" s="29">
        <f t="shared" si="383"/>
        <v>781.04000000000042</v>
      </c>
      <c r="N1171" s="102"/>
      <c r="O1171" s="102"/>
      <c r="P1171" s="102"/>
      <c r="Q1171" s="102"/>
      <c r="R1171" s="103"/>
      <c r="S1171" s="104"/>
      <c r="T1171" s="282"/>
      <c r="U1171" s="281"/>
      <c r="V1171" s="285"/>
      <c r="W1171" s="140"/>
      <c r="X1171" s="141"/>
      <c r="Y1171" s="141"/>
      <c r="Z1171" s="141"/>
      <c r="AA1171" s="141"/>
      <c r="AB1171" s="142"/>
    </row>
    <row r="1172" spans="1:28">
      <c r="A1172" s="122">
        <v>43349</v>
      </c>
      <c r="B1172" s="93" t="s">
        <v>18</v>
      </c>
      <c r="C1172" s="162" t="s">
        <v>121</v>
      </c>
      <c r="D1172" s="90" t="s">
        <v>99</v>
      </c>
      <c r="E1172" s="13">
        <v>2455.5</v>
      </c>
      <c r="F1172" s="13">
        <v>2374.84</v>
      </c>
      <c r="G1172" s="13">
        <v>2342.37</v>
      </c>
      <c r="H1172" s="13">
        <v>2351.0500000000002</v>
      </c>
      <c r="I1172" s="13">
        <v>2411.1799999999998</v>
      </c>
      <c r="J1172" s="13">
        <v>2408.38</v>
      </c>
      <c r="K1172" s="13">
        <v>2355.64</v>
      </c>
      <c r="L1172" s="13">
        <v>2360.6799999999998</v>
      </c>
      <c r="M1172" s="13">
        <v>2410.6799999999998</v>
      </c>
      <c r="N1172" s="94">
        <f>IF((M1173=""),"",MAX(E1174:M1174))</f>
        <v>1007.4200000000001</v>
      </c>
      <c r="O1172" s="94">
        <f>IF(M1173="","",MIN(E1174:M1174))</f>
        <v>816.52</v>
      </c>
      <c r="P1172" s="94">
        <f>IF((M1174=""),"",AVERAGE(E1174:M1174))</f>
        <v>919.4133333333333</v>
      </c>
      <c r="Q1172" s="94">
        <f>IF((M1173=""),"",STDEV(E1174:M1174))</f>
        <v>74.72324471006354</v>
      </c>
      <c r="R1172" s="94">
        <f>IF((M1173=""),"",(N1172-O1172)/(N1172+O1172)*100)</f>
        <v>10.466353059859431</v>
      </c>
      <c r="S1172" s="96" t="str">
        <f>IF(M1173="","",IF(R1172&lt;15,IF(P1172&gt;850,IF(P1172&lt;1000,"Pass","Fail"),"Fail"),"Fail"))</f>
        <v>Pass</v>
      </c>
      <c r="T1172" s="237" t="s">
        <v>133</v>
      </c>
      <c r="U1172" s="254"/>
      <c r="V1172" s="295"/>
      <c r="W1172" s="153">
        <v>850</v>
      </c>
      <c r="X1172" s="153">
        <v>970</v>
      </c>
      <c r="Y1172" s="153">
        <v>710</v>
      </c>
      <c r="Z1172" s="153">
        <v>910</v>
      </c>
      <c r="AA1172" s="153">
        <v>14.5</v>
      </c>
      <c r="AB1172" s="154">
        <v>17</v>
      </c>
    </row>
    <row r="1173" spans="1:28" ht="15.75" customHeight="1">
      <c r="A1173"/>
      <c r="B1173" s="93"/>
      <c r="C1173" s="162"/>
      <c r="D1173" s="90" t="s">
        <v>100</v>
      </c>
      <c r="E1173" s="13">
        <v>1960.34</v>
      </c>
      <c r="F1173" s="13">
        <v>1941.23</v>
      </c>
      <c r="G1173" s="13">
        <v>1934.11</v>
      </c>
      <c r="H1173" s="13">
        <v>1915.68</v>
      </c>
      <c r="I1173" s="13">
        <v>1908.99</v>
      </c>
      <c r="J1173" s="13">
        <v>1904.67</v>
      </c>
      <c r="K1173" s="13">
        <v>1920.69</v>
      </c>
      <c r="L1173" s="13">
        <v>1927.13</v>
      </c>
      <c r="M1173" s="13">
        <v>1920.12</v>
      </c>
      <c r="N1173" s="99"/>
      <c r="O1173" s="99"/>
      <c r="P1173" s="99"/>
      <c r="Q1173" s="99"/>
      <c r="R1173" s="100"/>
      <c r="S1173" s="101"/>
      <c r="T1173" s="241"/>
      <c r="U1173" s="234"/>
      <c r="V1173" s="238"/>
      <c r="W1173" s="138"/>
      <c r="X1173" s="135"/>
      <c r="Y1173" s="135"/>
      <c r="Z1173" s="135"/>
      <c r="AA1173" s="135"/>
      <c r="AB1173" s="139"/>
    </row>
    <row r="1174" spans="1:28" s="179" customFormat="1" ht="25.5" customHeight="1">
      <c r="A1174"/>
      <c r="B1174" s="93"/>
      <c r="C1174" s="162"/>
      <c r="D1174" s="30" t="s">
        <v>120</v>
      </c>
      <c r="E1174" s="29">
        <f t="shared" ref="E1174:M1174" si="384">IF(((E1172="")*AND(E1173="")),"",(E1172-E1173)*2)</f>
        <v>990.32000000000016</v>
      </c>
      <c r="F1174" s="29">
        <f t="shared" si="384"/>
        <v>867.22000000000025</v>
      </c>
      <c r="G1174" s="29">
        <f t="shared" si="384"/>
        <v>816.52</v>
      </c>
      <c r="H1174" s="29">
        <f t="shared" si="384"/>
        <v>870.74000000000024</v>
      </c>
      <c r="I1174" s="29">
        <f t="shared" si="384"/>
        <v>1004.3799999999997</v>
      </c>
      <c r="J1174" s="29">
        <f t="shared" si="384"/>
        <v>1007.4200000000001</v>
      </c>
      <c r="K1174" s="29">
        <f t="shared" si="384"/>
        <v>869.89999999999964</v>
      </c>
      <c r="L1174" s="29">
        <f t="shared" si="384"/>
        <v>867.09999999999945</v>
      </c>
      <c r="M1174" s="29">
        <f t="shared" si="384"/>
        <v>981.11999999999989</v>
      </c>
      <c r="N1174" s="102"/>
      <c r="O1174" s="102"/>
      <c r="P1174" s="102"/>
      <c r="Q1174" s="102"/>
      <c r="R1174" s="103"/>
      <c r="S1174" s="104"/>
      <c r="T1174" s="282"/>
      <c r="U1174" s="281"/>
      <c r="V1174" s="285"/>
      <c r="W1174" s="140"/>
      <c r="X1174" s="141"/>
      <c r="Y1174" s="141"/>
      <c r="Z1174" s="141"/>
      <c r="AA1174" s="141"/>
      <c r="AB1174" s="142"/>
    </row>
    <row r="1175" spans="1:28" ht="12.75" customHeight="1">
      <c r="A1175" s="130">
        <v>43349</v>
      </c>
      <c r="B1175" s="121" t="s">
        <v>18</v>
      </c>
      <c r="C1175" s="161" t="s">
        <v>122</v>
      </c>
      <c r="D1175" s="91" t="s">
        <v>99</v>
      </c>
      <c r="E1175" s="13">
        <v>11674.71</v>
      </c>
      <c r="F1175" s="13">
        <v>11350.72</v>
      </c>
      <c r="G1175" s="13">
        <v>11260.69</v>
      </c>
      <c r="H1175" s="13">
        <v>11371.62</v>
      </c>
      <c r="I1175" s="13">
        <v>11697.93</v>
      </c>
      <c r="J1175" s="13">
        <v>11306.42</v>
      </c>
      <c r="K1175" s="13">
        <v>11329.97</v>
      </c>
      <c r="L1175" s="13">
        <v>11331.44</v>
      </c>
      <c r="M1175" s="13">
        <v>11215.22</v>
      </c>
      <c r="N1175" s="99">
        <f>IF((M1176=""),"",MAX(E1177:M1177))</f>
        <v>546.20000000000073</v>
      </c>
      <c r="O1175" s="99">
        <f>IF(M1176="","",MIN(E1177:M1177))</f>
        <v>513.79999999999927</v>
      </c>
      <c r="P1175" s="99">
        <f>IF((M1177=""),"",AVERAGE(E1177:M1177))</f>
        <v>530.47555555555539</v>
      </c>
      <c r="Q1175" s="99">
        <f>IF((M1176=""),"",STDEV(E1177:M1177))</f>
        <v>12.018809332783725</v>
      </c>
      <c r="R1175" s="99">
        <f>IF((M1176=""),"",(N1175-O1175)/(N1175+O1175)*100)</f>
        <v>3.0566037735850431</v>
      </c>
      <c r="S1175" s="101" t="str">
        <f>IF(M1176="","",IF(R1175&lt;10,IF(P1175&gt;430,IF(P1175&lt;590,"Pass","Fail"),"Fail"),"Fail"))</f>
        <v>Pass</v>
      </c>
      <c r="T1175" s="241" t="s">
        <v>133</v>
      </c>
      <c r="U1175" s="263"/>
      <c r="V1175" s="272"/>
      <c r="W1175" s="138">
        <v>490</v>
      </c>
      <c r="X1175" s="135">
        <v>590</v>
      </c>
      <c r="Y1175" s="135">
        <v>430</v>
      </c>
      <c r="Z1175" s="135">
        <v>590</v>
      </c>
      <c r="AA1175" s="137">
        <v>6.3</v>
      </c>
      <c r="AB1175" s="148">
        <v>6.3</v>
      </c>
    </row>
    <row r="1176" spans="1:28" ht="15.75" customHeight="1">
      <c r="A1176"/>
      <c r="B1176" s="93"/>
      <c r="C1176" s="162"/>
      <c r="D1176" s="90" t="s">
        <v>100</v>
      </c>
      <c r="E1176" s="13">
        <v>11401.95</v>
      </c>
      <c r="F1176" s="13">
        <v>11091.05</v>
      </c>
      <c r="G1176" s="13">
        <v>11003.79</v>
      </c>
      <c r="H1176" s="13">
        <v>11108.75</v>
      </c>
      <c r="I1176" s="13">
        <v>11434.84</v>
      </c>
      <c r="J1176" s="13">
        <v>11033.32</v>
      </c>
      <c r="K1176" s="13">
        <v>11066.38</v>
      </c>
      <c r="L1176" s="13">
        <v>11068.66</v>
      </c>
      <c r="M1176" s="13">
        <v>10942.84</v>
      </c>
      <c r="N1176" s="99"/>
      <c r="O1176" s="99"/>
      <c r="P1176" s="99"/>
      <c r="Q1176" s="99"/>
      <c r="R1176" s="100"/>
      <c r="S1176" s="101"/>
      <c r="T1176" s="241"/>
      <c r="U1176" s="234"/>
      <c r="V1176" s="238"/>
      <c r="W1176" s="138"/>
      <c r="X1176" s="135"/>
      <c r="Y1176" s="135"/>
      <c r="Z1176" s="135"/>
      <c r="AA1176" s="135"/>
      <c r="AB1176" s="139"/>
    </row>
    <row r="1177" spans="1:28" ht="25.5" customHeight="1">
      <c r="A1177"/>
      <c r="B1177" s="93"/>
      <c r="C1177" s="162"/>
      <c r="D1177" s="90" t="s">
        <v>120</v>
      </c>
      <c r="E1177" s="29">
        <f t="shared" ref="E1177:M1177" si="385">IF(((E1175="")*AND(E1176="")),"",(E1175-E1176)*2)</f>
        <v>545.5199999999968</v>
      </c>
      <c r="F1177" s="29">
        <f t="shared" si="385"/>
        <v>519.34000000000015</v>
      </c>
      <c r="G1177" s="29">
        <f t="shared" si="385"/>
        <v>513.79999999999927</v>
      </c>
      <c r="H1177" s="29">
        <f t="shared" si="385"/>
        <v>525.7400000000016</v>
      </c>
      <c r="I1177" s="29">
        <f t="shared" si="385"/>
        <v>526.18000000000029</v>
      </c>
      <c r="J1177" s="29">
        <f t="shared" si="385"/>
        <v>546.20000000000073</v>
      </c>
      <c r="K1177" s="29">
        <f t="shared" si="385"/>
        <v>527.18000000000029</v>
      </c>
      <c r="L1177" s="29">
        <f t="shared" si="385"/>
        <v>525.56000000000131</v>
      </c>
      <c r="M1177" s="29">
        <f t="shared" si="385"/>
        <v>544.7599999999984</v>
      </c>
      <c r="N1177" s="102"/>
      <c r="O1177" s="102"/>
      <c r="P1177" s="102"/>
      <c r="Q1177" s="102"/>
      <c r="R1177" s="103"/>
      <c r="S1177" s="104"/>
      <c r="T1177" s="282"/>
      <c r="U1177" s="281"/>
      <c r="V1177" s="285"/>
      <c r="W1177" s="140"/>
      <c r="X1177" s="141"/>
      <c r="Y1177" s="141"/>
      <c r="Z1177" s="141"/>
      <c r="AA1177" s="141"/>
      <c r="AB1177" s="142"/>
    </row>
    <row r="1178" spans="1:28" ht="12.75" customHeight="1">
      <c r="A1178" s="122">
        <v>43349</v>
      </c>
      <c r="B1178" s="93" t="s">
        <v>18</v>
      </c>
      <c r="C1178" s="162" t="s">
        <v>123</v>
      </c>
      <c r="D1178" s="90" t="s">
        <v>99</v>
      </c>
      <c r="E1178" s="13">
        <v>9779.32</v>
      </c>
      <c r="F1178" s="13">
        <v>9699.43</v>
      </c>
      <c r="G1178" s="13">
        <v>9706.73</v>
      </c>
      <c r="H1178" s="13">
        <v>9720.86</v>
      </c>
      <c r="I1178" s="13">
        <v>9801.08</v>
      </c>
      <c r="J1178" s="13">
        <v>9379.51</v>
      </c>
      <c r="K1178" s="13">
        <v>9683.2999999999993</v>
      </c>
      <c r="L1178" s="13">
        <v>9677.42</v>
      </c>
      <c r="M1178" s="13">
        <v>9493.24</v>
      </c>
      <c r="N1178" s="94">
        <f>IF((M1179=""),"",MAX(E1180:M1180))</f>
        <v>298.02000000000044</v>
      </c>
      <c r="O1178" s="94">
        <f>IF(M1179="","",MIN(E1180:M1180))</f>
        <v>249.70000000000073</v>
      </c>
      <c r="P1178" s="94">
        <f>IF((M1180=""),"",AVERAGE(E1180:M1180))</f>
        <v>271.0222222222223</v>
      </c>
      <c r="Q1178" s="94">
        <f>IF((M1179=""),"",STDEV(E1180:M1180))</f>
        <v>19.420377041768717</v>
      </c>
      <c r="R1178" s="94">
        <f>IF((M1179=""),"",(N1178-O1178)/(N1178+O1178)*100)</f>
        <v>8.822025852625357</v>
      </c>
      <c r="S1178" s="96" t="str">
        <f>IF(M1179="","",IF(R1178&lt;15,IF(P1178&gt;155,IF(P1178&lt;315,"Pass","Fail"),"Fail"),"Fail"))</f>
        <v>Pass</v>
      </c>
      <c r="T1178" s="237" t="s">
        <v>133</v>
      </c>
      <c r="U1178" s="237"/>
      <c r="V1178" s="301"/>
      <c r="W1178" s="143">
        <v>222</v>
      </c>
      <c r="X1178" s="136">
        <v>340</v>
      </c>
      <c r="Y1178" s="136">
        <v>155</v>
      </c>
      <c r="Z1178" s="136">
        <v>315</v>
      </c>
      <c r="AA1178" s="148">
        <v>15</v>
      </c>
      <c r="AB1178" s="154">
        <v>15</v>
      </c>
    </row>
    <row r="1179" spans="1:28" ht="15.75" customHeight="1">
      <c r="A1179"/>
      <c r="B1179" s="93"/>
      <c r="C1179" s="162"/>
      <c r="D1179" s="90" t="s">
        <v>100</v>
      </c>
      <c r="E1179" s="13">
        <v>9630.31</v>
      </c>
      <c r="F1179" s="13">
        <v>9571.6200000000008</v>
      </c>
      <c r="G1179" s="13">
        <v>9581.8799999999992</v>
      </c>
      <c r="H1179" s="13">
        <v>9593.86</v>
      </c>
      <c r="I1179" s="13">
        <v>9653.56</v>
      </c>
      <c r="J1179" s="13">
        <v>9237.23</v>
      </c>
      <c r="K1179" s="13">
        <v>9556.68</v>
      </c>
      <c r="L1179" s="13">
        <v>9545.24</v>
      </c>
      <c r="M1179" s="13">
        <v>9350.91</v>
      </c>
      <c r="N1179" s="99"/>
      <c r="O1179" s="99"/>
      <c r="P1179" s="99"/>
      <c r="Q1179" s="99"/>
      <c r="R1179" s="100"/>
      <c r="S1179" s="101"/>
      <c r="T1179" s="241"/>
      <c r="U1179" s="234"/>
      <c r="V1179" s="238"/>
      <c r="W1179" s="138"/>
      <c r="X1179" s="135"/>
      <c r="Y1179" s="135"/>
      <c r="Z1179" s="135"/>
      <c r="AA1179" s="135"/>
      <c r="AB1179" s="139"/>
    </row>
    <row r="1180" spans="1:28" s="180" customFormat="1" ht="26.25" customHeight="1" thickBot="1">
      <c r="A1180"/>
      <c r="B1180" s="105"/>
      <c r="C1180" s="163"/>
      <c r="D1180" s="106" t="s">
        <v>120</v>
      </c>
      <c r="E1180" s="107">
        <f t="shared" ref="E1180:M1180" si="386">IF(((E1178="")*AND(E1179="")),"",(E1178-E1179)*2)</f>
        <v>298.02000000000044</v>
      </c>
      <c r="F1180" s="107">
        <f t="shared" si="386"/>
        <v>255.61999999999898</v>
      </c>
      <c r="G1180" s="107">
        <f t="shared" si="386"/>
        <v>249.70000000000073</v>
      </c>
      <c r="H1180" s="107">
        <f t="shared" si="386"/>
        <v>254</v>
      </c>
      <c r="I1180" s="107">
        <f t="shared" si="386"/>
        <v>295.04000000000087</v>
      </c>
      <c r="J1180" s="107">
        <f t="shared" si="386"/>
        <v>284.56000000000131</v>
      </c>
      <c r="K1180" s="107">
        <f t="shared" si="386"/>
        <v>253.23999999999796</v>
      </c>
      <c r="L1180" s="107">
        <f t="shared" si="386"/>
        <v>264.36000000000058</v>
      </c>
      <c r="M1180" s="107">
        <f t="shared" si="386"/>
        <v>284.65999999999985</v>
      </c>
      <c r="N1180" s="108"/>
      <c r="O1180" s="108"/>
      <c r="P1180" s="108"/>
      <c r="Q1180" s="108"/>
      <c r="R1180" s="109"/>
      <c r="S1180" s="110"/>
      <c r="T1180" s="284"/>
      <c r="U1180" s="283"/>
      <c r="V1180" s="286"/>
      <c r="W1180" s="155"/>
      <c r="X1180" s="156"/>
      <c r="Y1180" s="156"/>
      <c r="Z1180" s="156"/>
      <c r="AA1180" s="156"/>
      <c r="AB1180" s="157"/>
    </row>
    <row r="1181" spans="1:28" ht="12.75" customHeight="1">
      <c r="A1181" s="130">
        <v>43353</v>
      </c>
      <c r="B1181" s="121" t="s">
        <v>18</v>
      </c>
      <c r="C1181" s="161" t="s">
        <v>119</v>
      </c>
      <c r="D1181" s="91" t="s">
        <v>99</v>
      </c>
      <c r="E1181" s="13">
        <v>2068.62</v>
      </c>
      <c r="F1181" s="13">
        <v>2018.03</v>
      </c>
      <c r="G1181" s="13">
        <v>1998</v>
      </c>
      <c r="H1181" s="13">
        <v>1995.68</v>
      </c>
      <c r="I1181" s="13">
        <v>2031.2</v>
      </c>
      <c r="J1181" s="13">
        <v>2022.21</v>
      </c>
      <c r="K1181" s="13">
        <v>2000.78</v>
      </c>
      <c r="L1181" s="13">
        <v>2002.83</v>
      </c>
      <c r="M1181" s="13">
        <v>2022.26</v>
      </c>
      <c r="N1181" s="99">
        <f>IF((M1182=""),"",MAX(E1183:M1183))</f>
        <v>781.46</v>
      </c>
      <c r="O1181" s="99">
        <f>IF(M1182="","",MIN(E1183:M1183))</f>
        <v>676.40000000000009</v>
      </c>
      <c r="P1181" s="99">
        <f>IF((M1183=""),"",AVERAGE(E1183:M1183))</f>
        <v>728.9711111111111</v>
      </c>
      <c r="Q1181" s="99">
        <f>IF((M1182=""),"",STDEV(E1183:M1183))</f>
        <v>39.660548547783883</v>
      </c>
      <c r="R1181" s="100">
        <f>IF((M1182=""),"",(N1181-O1181)/(N1181+O1181)*100)</f>
        <v>7.2064532945550281</v>
      </c>
      <c r="S1181" s="101" t="str">
        <f>IF(M1182="","",IF(R1181&lt;10,IF(P1181&gt;670,IF(P1181&lt;830,"Pass","Fail"),"Fail"),"Fail"))</f>
        <v>Pass</v>
      </c>
      <c r="T1181" s="241">
        <v>1335</v>
      </c>
      <c r="U1181" s="234"/>
      <c r="V1181" s="238"/>
      <c r="W1181" s="147">
        <v>645</v>
      </c>
      <c r="X1181" s="88">
        <v>790</v>
      </c>
      <c r="Y1181" s="88">
        <v>670</v>
      </c>
      <c r="Z1181" s="88">
        <v>830</v>
      </c>
      <c r="AA1181" s="88">
        <v>8.6999999999999993</v>
      </c>
      <c r="AB1181" s="148">
        <v>10</v>
      </c>
    </row>
    <row r="1182" spans="1:28" ht="15.75" customHeight="1">
      <c r="A1182"/>
      <c r="B1182" s="93"/>
      <c r="C1182" s="162"/>
      <c r="D1182" s="90" t="s">
        <v>100</v>
      </c>
      <c r="E1182" s="13">
        <v>1682.1</v>
      </c>
      <c r="F1182" s="13">
        <v>1665.82</v>
      </c>
      <c r="G1182" s="13">
        <v>1659.8</v>
      </c>
      <c r="H1182" s="13">
        <v>1645.99</v>
      </c>
      <c r="I1182" s="13">
        <v>1646.95</v>
      </c>
      <c r="J1182" s="13">
        <v>1631.48</v>
      </c>
      <c r="K1182" s="13">
        <v>1648.76</v>
      </c>
      <c r="L1182" s="13">
        <v>1652.92</v>
      </c>
      <c r="M1182" s="13">
        <v>1645.42</v>
      </c>
      <c r="N1182" s="99"/>
      <c r="O1182" s="99"/>
      <c r="P1182" s="99"/>
      <c r="Q1182" s="99"/>
      <c r="R1182" s="100"/>
      <c r="S1182" s="101"/>
      <c r="T1182" s="241"/>
      <c r="U1182" s="234"/>
      <c r="V1182" s="238"/>
      <c r="W1182" s="138"/>
      <c r="X1182" s="135"/>
      <c r="Y1182" s="135"/>
      <c r="Z1182" s="135"/>
      <c r="AA1182" s="135"/>
      <c r="AB1182" s="139"/>
    </row>
    <row r="1183" spans="1:28" ht="25.5" customHeight="1">
      <c r="A1183"/>
      <c r="B1183" s="93"/>
      <c r="C1183" s="162"/>
      <c r="D1183" s="90" t="s">
        <v>120</v>
      </c>
      <c r="E1183" s="29">
        <f t="shared" ref="E1183:M1183" si="387">IF(((E1181="")*AND(E1182="")),"",(E1181-E1182)*2)</f>
        <v>773.04</v>
      </c>
      <c r="F1183" s="29">
        <f t="shared" si="387"/>
        <v>704.42000000000007</v>
      </c>
      <c r="G1183" s="29">
        <f t="shared" si="387"/>
        <v>676.40000000000009</v>
      </c>
      <c r="H1183" s="29">
        <f t="shared" si="387"/>
        <v>699.38000000000011</v>
      </c>
      <c r="I1183" s="29">
        <f t="shared" si="387"/>
        <v>768.5</v>
      </c>
      <c r="J1183" s="29">
        <f t="shared" si="387"/>
        <v>781.46</v>
      </c>
      <c r="K1183" s="29">
        <f t="shared" si="387"/>
        <v>704.04</v>
      </c>
      <c r="L1183" s="29">
        <f t="shared" si="387"/>
        <v>699.81999999999971</v>
      </c>
      <c r="M1183" s="29">
        <f t="shared" si="387"/>
        <v>753.67999999999984</v>
      </c>
      <c r="N1183" s="102"/>
      <c r="O1183" s="102"/>
      <c r="P1183" s="102"/>
      <c r="Q1183" s="102"/>
      <c r="R1183" s="103"/>
      <c r="S1183" s="104"/>
      <c r="T1183" s="282"/>
      <c r="U1183" s="281"/>
      <c r="V1183" s="285"/>
      <c r="W1183" s="140"/>
      <c r="X1183" s="141"/>
      <c r="Y1183" s="141"/>
      <c r="Z1183" s="141"/>
      <c r="AA1183" s="141"/>
      <c r="AB1183" s="142"/>
    </row>
    <row r="1184" spans="1:28">
      <c r="A1184" s="122">
        <v>43353</v>
      </c>
      <c r="B1184" s="93" t="s">
        <v>18</v>
      </c>
      <c r="C1184" s="162" t="s">
        <v>121</v>
      </c>
      <c r="D1184" s="90" t="s">
        <v>99</v>
      </c>
      <c r="E1184" s="13">
        <v>1955.77</v>
      </c>
      <c r="F1184" s="13">
        <v>1936.17</v>
      </c>
      <c r="G1184" s="13">
        <v>1929.19</v>
      </c>
      <c r="H1184" s="13">
        <v>1910.33</v>
      </c>
      <c r="I1184" s="13">
        <v>1905.04</v>
      </c>
      <c r="J1184" s="13">
        <v>1900.07</v>
      </c>
      <c r="K1184" s="13">
        <v>1915.98</v>
      </c>
      <c r="L1184" s="13">
        <v>1921.37</v>
      </c>
      <c r="M1184" s="13">
        <v>1915.28</v>
      </c>
      <c r="N1184" s="94">
        <f>IF((M1185=""),"",MAX(E1186:M1186))</f>
        <v>960.81999999999971</v>
      </c>
      <c r="O1184" s="94">
        <f>IF(M1185="","",MIN(E1186:M1186))</f>
        <v>774.34000000000015</v>
      </c>
      <c r="P1184" s="94">
        <f>IF((M1186=""),"",AVERAGE(E1186:M1186))</f>
        <v>880.33111111111111</v>
      </c>
      <c r="Q1184" s="94">
        <f>IF((M1185=""),"",STDEV(E1186:M1186))</f>
        <v>76.048399793231326</v>
      </c>
      <c r="R1184" s="94">
        <f>IF((M1185=""),"",(N1184-O1184)/(N1184+O1184)*100)</f>
        <v>10.747135710827797</v>
      </c>
      <c r="S1184" s="96" t="str">
        <f>IF(M1185="","",IF(R1184&lt;15,IF(P1184&gt;850,IF(P1184&lt;1000,"Pass","Fail"),"Fail"),"Fail"))</f>
        <v>Pass</v>
      </c>
      <c r="T1184" s="237">
        <v>1335</v>
      </c>
      <c r="U1184" s="254"/>
      <c r="V1184" s="295"/>
      <c r="W1184" s="153">
        <v>850</v>
      </c>
      <c r="X1184" s="153">
        <v>970</v>
      </c>
      <c r="Y1184" s="153">
        <v>710</v>
      </c>
      <c r="Z1184" s="153">
        <v>910</v>
      </c>
      <c r="AA1184" s="153">
        <v>14.5</v>
      </c>
      <c r="AB1184" s="154">
        <v>17</v>
      </c>
    </row>
    <row r="1185" spans="1:28" ht="15.75" customHeight="1">
      <c r="A1185" s="122"/>
      <c r="B1185" s="93"/>
      <c r="C1185" s="162"/>
      <c r="D1185" s="90" t="s">
        <v>100</v>
      </c>
      <c r="E1185" s="13">
        <v>1478.17</v>
      </c>
      <c r="F1185" s="13">
        <v>1521.66</v>
      </c>
      <c r="G1185" s="13">
        <v>1542.02</v>
      </c>
      <c r="H1185" s="13">
        <v>1495.78</v>
      </c>
      <c r="I1185" s="13">
        <v>1424.63</v>
      </c>
      <c r="J1185" s="13">
        <v>1421.49</v>
      </c>
      <c r="K1185" s="13">
        <v>1504.1</v>
      </c>
      <c r="L1185" s="13">
        <v>1504.69</v>
      </c>
      <c r="M1185" s="13">
        <v>1435.17</v>
      </c>
      <c r="N1185" s="99"/>
      <c r="O1185" s="99"/>
      <c r="P1185" s="99"/>
      <c r="Q1185" s="99"/>
      <c r="R1185" s="100"/>
      <c r="S1185" s="101"/>
      <c r="T1185" s="241"/>
      <c r="U1185" s="234"/>
      <c r="V1185" s="238"/>
      <c r="W1185" s="138"/>
      <c r="X1185" s="135"/>
      <c r="Y1185" s="135"/>
      <c r="Z1185" s="135"/>
      <c r="AA1185" s="135"/>
      <c r="AB1185" s="139"/>
    </row>
    <row r="1186" spans="1:28" s="179" customFormat="1" ht="25.5" customHeight="1">
      <c r="A1186" s="122"/>
      <c r="B1186" s="93"/>
      <c r="C1186" s="162"/>
      <c r="D1186" s="30" t="s">
        <v>120</v>
      </c>
      <c r="E1186" s="29">
        <f t="shared" ref="E1186:M1186" si="388">IF(((E1184="")*AND(E1185="")),"",(E1184-E1185)*2)</f>
        <v>955.19999999999982</v>
      </c>
      <c r="F1186" s="29">
        <f t="shared" si="388"/>
        <v>829.02</v>
      </c>
      <c r="G1186" s="29">
        <f t="shared" si="388"/>
        <v>774.34000000000015</v>
      </c>
      <c r="H1186" s="29">
        <f t="shared" si="388"/>
        <v>829.09999999999991</v>
      </c>
      <c r="I1186" s="29">
        <f t="shared" si="388"/>
        <v>960.81999999999971</v>
      </c>
      <c r="J1186" s="29">
        <f t="shared" si="388"/>
        <v>957.15999999999985</v>
      </c>
      <c r="K1186" s="29">
        <f t="shared" si="388"/>
        <v>823.76000000000022</v>
      </c>
      <c r="L1186" s="29">
        <f t="shared" si="388"/>
        <v>833.35999999999967</v>
      </c>
      <c r="M1186" s="29">
        <f t="shared" si="388"/>
        <v>960.2199999999998</v>
      </c>
      <c r="N1186" s="102"/>
      <c r="O1186" s="102"/>
      <c r="P1186" s="102"/>
      <c r="Q1186" s="102"/>
      <c r="R1186" s="103"/>
      <c r="S1186" s="104"/>
      <c r="T1186" s="282"/>
      <c r="U1186" s="281"/>
      <c r="V1186" s="285"/>
      <c r="W1186" s="140"/>
      <c r="X1186" s="141"/>
      <c r="Y1186" s="141"/>
      <c r="Z1186" s="141"/>
      <c r="AA1186" s="141"/>
      <c r="AB1186" s="142"/>
    </row>
    <row r="1187" spans="1:28" ht="12.75" customHeight="1">
      <c r="A1187" s="122">
        <v>43353</v>
      </c>
      <c r="B1187" s="121" t="s">
        <v>18</v>
      </c>
      <c r="C1187" s="161" t="s">
        <v>122</v>
      </c>
      <c r="D1187" s="91" t="s">
        <v>99</v>
      </c>
      <c r="E1187" s="13">
        <v>11414.41</v>
      </c>
      <c r="F1187" s="13">
        <v>11100.59</v>
      </c>
      <c r="G1187" s="13">
        <v>11013.51</v>
      </c>
      <c r="H1187" s="13">
        <v>11119.72</v>
      </c>
      <c r="I1187" s="13">
        <v>11444.66</v>
      </c>
      <c r="J1187" s="13">
        <v>11039.79</v>
      </c>
      <c r="K1187" s="13">
        <v>11073.75</v>
      </c>
      <c r="L1187" s="13">
        <v>11074.15</v>
      </c>
      <c r="M1187" s="13">
        <v>10955.89</v>
      </c>
      <c r="N1187" s="99">
        <f>IF((M1188=""),"",MAX(E1189:M1189))</f>
        <v>537.80000000000291</v>
      </c>
      <c r="O1187" s="99">
        <f>IF(M1188="","",MIN(E1189:M1189))</f>
        <v>499.97999999999956</v>
      </c>
      <c r="P1187" s="99">
        <f>IF((M1189=""),"",AVERAGE(E1189:M1189))</f>
        <v>518.33777777777743</v>
      </c>
      <c r="Q1187" s="99">
        <f>IF((M1188=""),"",STDEV(E1189:M1189))</f>
        <v>12.404484852038541</v>
      </c>
      <c r="R1187" s="99">
        <f>IF((M1188=""),"",(N1187-O1187)/(N1187+O1187)*100)</f>
        <v>3.6443176781209177</v>
      </c>
      <c r="S1187" s="101" t="str">
        <f>IF(M1188="","",IF(R1187&lt;10,IF(P1187&gt;430,IF(P1187&lt;590,"Pass","Fail"),"Fail"),"Fail"))</f>
        <v>Pass</v>
      </c>
      <c r="T1187" s="241">
        <v>1335</v>
      </c>
      <c r="U1187" s="263"/>
      <c r="V1187" s="272"/>
      <c r="W1187" s="138">
        <v>490</v>
      </c>
      <c r="X1187" s="135">
        <v>590</v>
      </c>
      <c r="Y1187" s="135">
        <v>430</v>
      </c>
      <c r="Z1187" s="135">
        <v>590</v>
      </c>
      <c r="AA1187" s="137">
        <v>6.3</v>
      </c>
      <c r="AB1187" s="148">
        <v>6.3</v>
      </c>
    </row>
    <row r="1188" spans="1:28" ht="15.75" customHeight="1">
      <c r="A1188" s="122"/>
      <c r="B1188" s="93"/>
      <c r="C1188" s="162"/>
      <c r="D1188" s="90" t="s">
        <v>100</v>
      </c>
      <c r="E1188" s="13">
        <v>11154.1</v>
      </c>
      <c r="F1188" s="13">
        <v>10841.16</v>
      </c>
      <c r="G1188" s="13">
        <v>10756.95</v>
      </c>
      <c r="H1188" s="13">
        <v>10861.87</v>
      </c>
      <c r="I1188" s="13">
        <v>11190.46</v>
      </c>
      <c r="J1188" s="13">
        <v>10770.89</v>
      </c>
      <c r="K1188" s="13">
        <v>10817.03</v>
      </c>
      <c r="L1188" s="13">
        <v>10824.16</v>
      </c>
      <c r="M1188" s="13">
        <v>10687.33</v>
      </c>
      <c r="N1188" s="99"/>
      <c r="O1188" s="99"/>
      <c r="P1188" s="99"/>
      <c r="Q1188" s="99"/>
      <c r="R1188" s="100"/>
      <c r="S1188" s="101"/>
      <c r="T1188" s="241"/>
      <c r="U1188" s="234"/>
      <c r="V1188" s="238"/>
      <c r="W1188" s="138"/>
      <c r="X1188" s="135"/>
      <c r="Y1188" s="135"/>
      <c r="Z1188" s="135"/>
      <c r="AA1188" s="135"/>
      <c r="AB1188" s="139"/>
    </row>
    <row r="1189" spans="1:28" ht="25.5" customHeight="1">
      <c r="A1189" s="122"/>
      <c r="B1189" s="93"/>
      <c r="C1189" s="162"/>
      <c r="D1189" s="90" t="s">
        <v>120</v>
      </c>
      <c r="E1189" s="29">
        <f t="shared" ref="E1189:M1189" si="389">IF(((E1187="")*AND(E1188="")),"",(E1187-E1188)*2)</f>
        <v>520.61999999999898</v>
      </c>
      <c r="F1189" s="29">
        <f t="shared" si="389"/>
        <v>518.86000000000058</v>
      </c>
      <c r="G1189" s="29">
        <f t="shared" si="389"/>
        <v>513.11999999999898</v>
      </c>
      <c r="H1189" s="29">
        <f t="shared" si="389"/>
        <v>515.69999999999709</v>
      </c>
      <c r="I1189" s="29">
        <f t="shared" si="389"/>
        <v>508.40000000000146</v>
      </c>
      <c r="J1189" s="29">
        <f t="shared" si="389"/>
        <v>537.80000000000291</v>
      </c>
      <c r="K1189" s="29">
        <f t="shared" si="389"/>
        <v>513.43999999999869</v>
      </c>
      <c r="L1189" s="29">
        <f t="shared" si="389"/>
        <v>499.97999999999956</v>
      </c>
      <c r="M1189" s="29">
        <f t="shared" si="389"/>
        <v>537.11999999999898</v>
      </c>
      <c r="N1189" s="102"/>
      <c r="O1189" s="102"/>
      <c r="P1189" s="102"/>
      <c r="Q1189" s="102"/>
      <c r="R1189" s="103"/>
      <c r="S1189" s="104"/>
      <c r="T1189" s="282"/>
      <c r="U1189" s="281"/>
      <c r="V1189" s="285"/>
      <c r="W1189" s="140"/>
      <c r="X1189" s="141"/>
      <c r="Y1189" s="141"/>
      <c r="Z1189" s="141"/>
      <c r="AA1189" s="141"/>
      <c r="AB1189" s="142"/>
    </row>
    <row r="1190" spans="1:28" ht="12.75" customHeight="1">
      <c r="A1190" s="122">
        <v>43353</v>
      </c>
      <c r="B1190" s="93" t="s">
        <v>18</v>
      </c>
      <c r="C1190" s="162" t="s">
        <v>123</v>
      </c>
      <c r="D1190" s="90" t="s">
        <v>99</v>
      </c>
      <c r="E1190" s="13">
        <v>9641.59</v>
      </c>
      <c r="F1190" s="13">
        <v>9579.48</v>
      </c>
      <c r="G1190" s="13">
        <v>9594.2800000000007</v>
      </c>
      <c r="H1190" s="13">
        <v>9602.6</v>
      </c>
      <c r="I1190" s="13">
        <v>9659.0300000000007</v>
      </c>
      <c r="J1190" s="13">
        <v>9244.49</v>
      </c>
      <c r="K1190" s="13">
        <v>9562.7199999999993</v>
      </c>
      <c r="L1190" s="13">
        <v>9554.7800000000007</v>
      </c>
      <c r="M1190" s="13">
        <v>9353.41</v>
      </c>
      <c r="N1190" s="94">
        <f>IF((M1191=""),"",MAX(E1192:M1192))</f>
        <v>287.61999999999898</v>
      </c>
      <c r="O1190" s="94">
        <f>IF(M1191="","",MIN(E1192:M1192))</f>
        <v>233.64000000000306</v>
      </c>
      <c r="P1190" s="94">
        <f>IF((M1192=""),"",AVERAGE(E1192:M1192))</f>
        <v>253.68888888888938</v>
      </c>
      <c r="Q1190" s="94">
        <f>IF((M1191=""),"",STDEV(E1192:M1192))</f>
        <v>18.29034475101815</v>
      </c>
      <c r="R1190" s="94">
        <f>IF((M1191=""),"",(N1190-O1190)/(N1190+O1190)*100)</f>
        <v>10.355676629704123</v>
      </c>
      <c r="S1190" s="96" t="str">
        <f>IF(M1191="","",IF(R1190&lt;15,IF(P1190&gt;155,IF(P1190&lt;315,"Pass","Fail"),"Fail"),"Fail"))</f>
        <v>Pass</v>
      </c>
      <c r="T1190" s="237">
        <v>1335</v>
      </c>
      <c r="U1190" s="237"/>
      <c r="V1190" s="301"/>
      <c r="W1190" s="143">
        <v>222</v>
      </c>
      <c r="X1190" s="136">
        <v>340</v>
      </c>
      <c r="Y1190" s="136">
        <v>155</v>
      </c>
      <c r="Z1190" s="136">
        <v>315</v>
      </c>
      <c r="AA1190" s="148">
        <v>15</v>
      </c>
      <c r="AB1190" s="154">
        <v>15</v>
      </c>
    </row>
    <row r="1191" spans="1:28" ht="15.75" customHeight="1">
      <c r="A1191" s="122"/>
      <c r="B1191" s="93"/>
      <c r="C1191" s="162"/>
      <c r="D1191" s="90" t="s">
        <v>100</v>
      </c>
      <c r="E1191" s="13">
        <v>9497.7800000000007</v>
      </c>
      <c r="F1191" s="13">
        <v>9455.91</v>
      </c>
      <c r="G1191" s="13">
        <v>9477.4599999999991</v>
      </c>
      <c r="H1191" s="13">
        <v>9483.1200000000008</v>
      </c>
      <c r="I1191" s="13">
        <v>9525.5499999999993</v>
      </c>
      <c r="J1191" s="13">
        <v>9108.6</v>
      </c>
      <c r="K1191" s="13">
        <v>9443.2999999999993</v>
      </c>
      <c r="L1191" s="13">
        <v>9433.7099999999991</v>
      </c>
      <c r="M1191" s="13">
        <v>9225.35</v>
      </c>
      <c r="N1191" s="99"/>
      <c r="O1191" s="99"/>
      <c r="P1191" s="99"/>
      <c r="Q1191" s="99"/>
      <c r="R1191" s="100"/>
      <c r="S1191" s="101"/>
      <c r="T1191" s="241"/>
      <c r="U1191" s="234"/>
      <c r="V1191" s="238"/>
      <c r="W1191" s="138"/>
      <c r="X1191" s="135"/>
      <c r="Y1191" s="135"/>
      <c r="Z1191" s="135"/>
      <c r="AA1191" s="135"/>
      <c r="AB1191" s="139"/>
    </row>
    <row r="1192" spans="1:28" s="180" customFormat="1" ht="26.25" customHeight="1" thickBot="1">
      <c r="A1192" s="122"/>
      <c r="B1192" s="105"/>
      <c r="C1192" s="163"/>
      <c r="D1192" s="106" t="s">
        <v>120</v>
      </c>
      <c r="E1192" s="107">
        <f t="shared" ref="E1192:M1192" si="390">IF(((E1190="")*AND(E1191="")),"",(E1190-E1191)*2)</f>
        <v>287.61999999999898</v>
      </c>
      <c r="F1192" s="107">
        <f t="shared" si="390"/>
        <v>247.13999999999942</v>
      </c>
      <c r="G1192" s="107">
        <f t="shared" si="390"/>
        <v>233.64000000000306</v>
      </c>
      <c r="H1192" s="107">
        <f t="shared" si="390"/>
        <v>238.95999999999913</v>
      </c>
      <c r="I1192" s="107">
        <f t="shared" si="390"/>
        <v>266.96000000000276</v>
      </c>
      <c r="J1192" s="107">
        <f t="shared" si="390"/>
        <v>271.77999999999884</v>
      </c>
      <c r="K1192" s="107">
        <f t="shared" si="390"/>
        <v>238.84000000000015</v>
      </c>
      <c r="L1192" s="107">
        <f t="shared" si="390"/>
        <v>242.14000000000306</v>
      </c>
      <c r="M1192" s="107">
        <f t="shared" si="390"/>
        <v>256.11999999999898</v>
      </c>
      <c r="N1192" s="108"/>
      <c r="O1192" s="108"/>
      <c r="P1192" s="108"/>
      <c r="Q1192" s="108"/>
      <c r="R1192" s="109"/>
      <c r="S1192" s="110"/>
      <c r="T1192" s="284"/>
      <c r="U1192" s="283"/>
      <c r="V1192" s="286"/>
      <c r="W1192" s="155"/>
      <c r="X1192" s="156"/>
      <c r="Y1192" s="156"/>
      <c r="Z1192" s="156"/>
      <c r="AA1192" s="156"/>
      <c r="AB1192" s="157"/>
    </row>
    <row r="1193" spans="1:28" ht="12.75" customHeight="1">
      <c r="A1193" s="122">
        <v>43357</v>
      </c>
      <c r="B1193" s="121" t="s">
        <v>18</v>
      </c>
      <c r="C1193" s="161" t="s">
        <v>119</v>
      </c>
      <c r="D1193" s="91" t="s">
        <v>99</v>
      </c>
      <c r="E1193" s="13">
        <v>2453.7399999999998</v>
      </c>
      <c r="F1193" s="13">
        <v>2373.15</v>
      </c>
      <c r="G1193" s="13">
        <v>2340.46</v>
      </c>
      <c r="H1193" s="13">
        <v>2348.11</v>
      </c>
      <c r="I1193" s="13">
        <v>2407.34</v>
      </c>
      <c r="J1193" s="13">
        <v>2405.83</v>
      </c>
      <c r="K1193" s="13">
        <v>2354.86</v>
      </c>
      <c r="L1193" s="13">
        <v>2357.7800000000002</v>
      </c>
      <c r="M1193" s="13">
        <v>2407.0300000000002</v>
      </c>
      <c r="N1193" s="99">
        <f>IF((M1194=""),"",MAX(E1195:M1195))</f>
        <v>765.69999999999982</v>
      </c>
      <c r="O1193" s="99">
        <f>IF(M1194="","",MIN(E1195:M1195))</f>
        <v>676.04</v>
      </c>
      <c r="P1193" s="99">
        <f>IF((M1195=""),"",AVERAGE(E1195:M1195))</f>
        <v>724.26000000000022</v>
      </c>
      <c r="Q1193" s="99">
        <f>IF((M1194=""),"",STDEV(E1195:M1195))</f>
        <v>34.914905126605206</v>
      </c>
      <c r="R1193" s="100">
        <f>IF((M1194=""),"",(N1193-O1193)/(N1193+O1193)*100)</f>
        <v>6.2188744156366518</v>
      </c>
      <c r="S1193" s="101" t="str">
        <f>IF(M1194="","",IF(R1193&lt;10,IF(P1193&gt;670,IF(P1193&lt;830,"Pass","Fail"),"Fail"),"Fail"))</f>
        <v>Pass</v>
      </c>
      <c r="T1193" s="241">
        <v>1335</v>
      </c>
      <c r="U1193" s="234"/>
      <c r="V1193" s="238"/>
      <c r="W1193" s="147">
        <v>645</v>
      </c>
      <c r="X1193" s="88">
        <v>790</v>
      </c>
      <c r="Y1193" s="88">
        <v>670</v>
      </c>
      <c r="Z1193" s="88">
        <v>830</v>
      </c>
      <c r="AA1193" s="88">
        <v>8.6999999999999993</v>
      </c>
      <c r="AB1193" s="148">
        <v>10</v>
      </c>
    </row>
    <row r="1194" spans="1:28" ht="15.75" customHeight="1">
      <c r="A1194" s="122"/>
      <c r="B1194" s="93"/>
      <c r="C1194" s="162"/>
      <c r="D1194" s="90" t="s">
        <v>100</v>
      </c>
      <c r="E1194" s="13">
        <v>2075.5300000000002</v>
      </c>
      <c r="F1194" s="13">
        <v>2023.76</v>
      </c>
      <c r="G1194" s="13">
        <v>2002.44</v>
      </c>
      <c r="H1194" s="13">
        <v>1997.47</v>
      </c>
      <c r="I1194" s="13">
        <v>2027.36</v>
      </c>
      <c r="J1194" s="13">
        <v>2022.98</v>
      </c>
      <c r="K1194" s="13">
        <v>2004.81</v>
      </c>
      <c r="L1194" s="13">
        <v>2006.79</v>
      </c>
      <c r="M1194" s="13">
        <v>2027.99</v>
      </c>
      <c r="N1194" s="99"/>
      <c r="O1194" s="99"/>
      <c r="P1194" s="99"/>
      <c r="Q1194" s="99"/>
      <c r="R1194" s="100"/>
      <c r="S1194" s="101"/>
      <c r="T1194" s="241"/>
      <c r="U1194" s="234"/>
      <c r="V1194" s="238"/>
      <c r="W1194" s="138"/>
      <c r="X1194" s="135"/>
      <c r="Y1194" s="135"/>
      <c r="Z1194" s="135"/>
      <c r="AA1194" s="135"/>
      <c r="AB1194" s="139"/>
    </row>
    <row r="1195" spans="1:28" s="179" customFormat="1" ht="25.5" customHeight="1">
      <c r="A1195" s="122"/>
      <c r="B1195" s="93"/>
      <c r="C1195" s="162"/>
      <c r="D1195" s="90" t="s">
        <v>120</v>
      </c>
      <c r="E1195" s="29">
        <f t="shared" ref="E1195:M1195" si="391">IF(((E1193="")*AND(E1194="")),"",(E1193-E1194)*2)</f>
        <v>756.41999999999916</v>
      </c>
      <c r="F1195" s="29">
        <f t="shared" si="391"/>
        <v>698.7800000000002</v>
      </c>
      <c r="G1195" s="29">
        <f t="shared" si="391"/>
        <v>676.04</v>
      </c>
      <c r="H1195" s="29">
        <f t="shared" si="391"/>
        <v>701.2800000000002</v>
      </c>
      <c r="I1195" s="29">
        <f t="shared" si="391"/>
        <v>759.96000000000049</v>
      </c>
      <c r="J1195" s="29">
        <f t="shared" si="391"/>
        <v>765.69999999999982</v>
      </c>
      <c r="K1195" s="29">
        <f t="shared" si="391"/>
        <v>700.10000000000036</v>
      </c>
      <c r="L1195" s="29">
        <f t="shared" si="391"/>
        <v>701.98000000000047</v>
      </c>
      <c r="M1195" s="29">
        <f t="shared" si="391"/>
        <v>758.08000000000038</v>
      </c>
      <c r="N1195" s="102"/>
      <c r="O1195" s="102"/>
      <c r="P1195" s="102"/>
      <c r="Q1195" s="102"/>
      <c r="R1195" s="103"/>
      <c r="S1195" s="104"/>
      <c r="T1195" s="282"/>
      <c r="U1195" s="281"/>
      <c r="V1195" s="285"/>
      <c r="W1195" s="140"/>
      <c r="X1195" s="141"/>
      <c r="Y1195" s="141"/>
      <c r="Z1195" s="141"/>
      <c r="AA1195" s="141"/>
      <c r="AB1195" s="142"/>
    </row>
    <row r="1196" spans="1:28">
      <c r="A1196" s="122">
        <v>43357</v>
      </c>
      <c r="B1196" s="121" t="s">
        <v>18</v>
      </c>
      <c r="C1196" s="161" t="s">
        <v>121</v>
      </c>
      <c r="D1196" s="91" t="s">
        <v>99</v>
      </c>
      <c r="E1196" s="13">
        <v>2454.89</v>
      </c>
      <c r="F1196" s="13">
        <v>2374.4499999999998</v>
      </c>
      <c r="G1196" s="13">
        <v>2341.85</v>
      </c>
      <c r="H1196" s="13">
        <v>2349.46</v>
      </c>
      <c r="I1196" s="13">
        <v>2408.98</v>
      </c>
      <c r="J1196" s="13">
        <v>2406.16</v>
      </c>
      <c r="K1196" s="13">
        <v>2354.94</v>
      </c>
      <c r="L1196" s="13">
        <v>2359.14</v>
      </c>
      <c r="M1196" s="13">
        <v>2407.75</v>
      </c>
      <c r="N1196" s="99">
        <f>IF((M1197=""),"",MAX(E1198:M1198))</f>
        <v>1000.7599999999998</v>
      </c>
      <c r="O1196" s="99">
        <f>IF(M1197="","",MIN(E1198:M1198))</f>
        <v>820.2199999999998</v>
      </c>
      <c r="P1196" s="99">
        <f>IF((M1198=""),"",AVERAGE(E1198:M1198))</f>
        <v>916.55555555555554</v>
      </c>
      <c r="Q1196" s="99">
        <f>IF((M1197=""),"",STDEV(E1198:M1198))</f>
        <v>67.556337806141656</v>
      </c>
      <c r="R1196" s="99">
        <f>IF((M1197=""),"",(N1196-O1196)/(N1196+O1196)*100)</f>
        <v>9.9144416742633101</v>
      </c>
      <c r="S1196" s="101" t="str">
        <f>IF(M1197="","",IF(R1196&lt;15,IF(P1196&gt;850,IF(P1196&lt;1000,"Pass","Fail"),"Fail"),"Fail"))</f>
        <v>Pass</v>
      </c>
      <c r="T1196" s="241">
        <v>1335</v>
      </c>
      <c r="U1196" s="255"/>
      <c r="V1196" s="265"/>
      <c r="W1196" s="135">
        <v>850</v>
      </c>
      <c r="X1196" s="135">
        <v>970</v>
      </c>
      <c r="Y1196" s="135">
        <v>710</v>
      </c>
      <c r="Z1196" s="135">
        <v>910</v>
      </c>
      <c r="AA1196" s="135">
        <v>14.5</v>
      </c>
      <c r="AB1196" s="139">
        <v>17</v>
      </c>
    </row>
    <row r="1197" spans="1:28" ht="15.75" customHeight="1">
      <c r="A1197" s="122"/>
      <c r="B1197" s="93"/>
      <c r="C1197" s="162"/>
      <c r="D1197" s="90" t="s">
        <v>100</v>
      </c>
      <c r="E1197" s="13">
        <v>1958.81</v>
      </c>
      <c r="F1197" s="13">
        <v>1937.03</v>
      </c>
      <c r="G1197" s="13">
        <v>1931.74</v>
      </c>
      <c r="H1197" s="13">
        <v>1914.84</v>
      </c>
      <c r="I1197" s="13">
        <v>1918.39</v>
      </c>
      <c r="J1197" s="13">
        <v>1905.78</v>
      </c>
      <c r="K1197" s="13">
        <v>1918.55</v>
      </c>
      <c r="L1197" s="13">
        <v>1922.98</v>
      </c>
      <c r="M1197" s="13">
        <v>1925</v>
      </c>
      <c r="N1197" s="99"/>
      <c r="O1197" s="99"/>
      <c r="P1197" s="99"/>
      <c r="Q1197" s="99"/>
      <c r="R1197" s="100"/>
      <c r="S1197" s="101"/>
      <c r="T1197" s="241"/>
      <c r="U1197" s="234"/>
      <c r="V1197" s="238"/>
      <c r="W1197" s="138"/>
      <c r="X1197" s="135"/>
      <c r="Y1197" s="135"/>
      <c r="Z1197" s="135"/>
      <c r="AA1197" s="135"/>
      <c r="AB1197" s="139"/>
    </row>
    <row r="1198" spans="1:28" s="179" customFormat="1" ht="25.5" customHeight="1">
      <c r="A1198" s="122"/>
      <c r="B1198" s="93"/>
      <c r="C1198" s="162"/>
      <c r="D1198" s="30" t="s">
        <v>120</v>
      </c>
      <c r="E1198" s="29">
        <f t="shared" ref="E1198:M1198" si="392">IF(((E1196="")*AND(E1197="")),"",(E1196-E1197)*2)</f>
        <v>992.15999999999985</v>
      </c>
      <c r="F1198" s="29">
        <f t="shared" si="392"/>
        <v>874.83999999999969</v>
      </c>
      <c r="G1198" s="29">
        <f t="shared" si="392"/>
        <v>820.2199999999998</v>
      </c>
      <c r="H1198" s="29">
        <f t="shared" si="392"/>
        <v>869.24000000000024</v>
      </c>
      <c r="I1198" s="29">
        <f t="shared" si="392"/>
        <v>981.17999999999984</v>
      </c>
      <c r="J1198" s="29">
        <f t="shared" si="392"/>
        <v>1000.7599999999998</v>
      </c>
      <c r="K1198" s="29">
        <f t="shared" si="392"/>
        <v>872.7800000000002</v>
      </c>
      <c r="L1198" s="29">
        <f t="shared" si="392"/>
        <v>872.31999999999971</v>
      </c>
      <c r="M1198" s="29">
        <f t="shared" si="392"/>
        <v>965.5</v>
      </c>
      <c r="N1198" s="102"/>
      <c r="O1198" s="102"/>
      <c r="P1198" s="102"/>
      <c r="Q1198" s="102"/>
      <c r="R1198" s="103"/>
      <c r="S1198" s="104"/>
      <c r="T1198" s="282"/>
      <c r="U1198" s="281"/>
      <c r="V1198" s="285"/>
      <c r="W1198" s="140"/>
      <c r="X1198" s="141"/>
      <c r="Y1198" s="141"/>
      <c r="Z1198" s="141"/>
      <c r="AA1198" s="141"/>
      <c r="AB1198" s="142"/>
    </row>
    <row r="1199" spans="1:28" ht="12.75" customHeight="1">
      <c r="A1199" s="122">
        <v>43357</v>
      </c>
      <c r="B1199" s="121" t="s">
        <v>18</v>
      </c>
      <c r="C1199" s="161" t="s">
        <v>122</v>
      </c>
      <c r="D1199" s="91" t="s">
        <v>99</v>
      </c>
      <c r="E1199" s="13">
        <v>11155.17</v>
      </c>
      <c r="F1199" s="13">
        <v>10845.16</v>
      </c>
      <c r="G1199" s="13">
        <v>10758.15</v>
      </c>
      <c r="H1199" s="13">
        <v>10864.1</v>
      </c>
      <c r="I1199" s="13">
        <v>11189.92</v>
      </c>
      <c r="J1199" s="13">
        <v>10775.23</v>
      </c>
      <c r="K1199" s="13">
        <v>10819.95</v>
      </c>
      <c r="L1199" s="13">
        <v>10825.52</v>
      </c>
      <c r="M1199" s="13">
        <v>10685.08</v>
      </c>
      <c r="N1199" s="99">
        <f>IF((M1200=""),"",MAX(E1201:M1201))</f>
        <v>568.91999999999825</v>
      </c>
      <c r="O1199" s="99">
        <f>IF(M1200="","",MIN(E1201:M1201))</f>
        <v>540.15999999999985</v>
      </c>
      <c r="P1199" s="99">
        <f>IF((M1201=""),"",AVERAGE(E1201:M1201))</f>
        <v>550.21777777777811</v>
      </c>
      <c r="Q1199" s="99">
        <f>IF((M1200=""),"",STDEV(E1201:M1201))</f>
        <v>9.385048984661255</v>
      </c>
      <c r="R1199" s="99">
        <f>IF((M1200=""),"",(N1199-O1199)/(N1199+O1199)*100)</f>
        <v>2.593140260395864</v>
      </c>
      <c r="S1199" s="101" t="str">
        <f>IF(M1200="","",IF(R1199&lt;10,IF(P1199&gt;430,IF(P1199&lt;590,"Pass","Fail"),"Fail"),"Fail"))</f>
        <v>Pass</v>
      </c>
      <c r="T1199" s="241">
        <v>1335</v>
      </c>
      <c r="U1199" s="263"/>
      <c r="V1199" s="272"/>
      <c r="W1199" s="138">
        <v>490</v>
      </c>
      <c r="X1199" s="135">
        <v>590</v>
      </c>
      <c r="Y1199" s="135">
        <v>430</v>
      </c>
      <c r="Z1199" s="135">
        <v>590</v>
      </c>
      <c r="AA1199" s="137">
        <v>6.3</v>
      </c>
      <c r="AB1199" s="148">
        <v>6.3</v>
      </c>
    </row>
    <row r="1200" spans="1:28" ht="15.75" customHeight="1">
      <c r="A1200" s="122"/>
      <c r="B1200" s="93"/>
      <c r="C1200" s="162"/>
      <c r="D1200" s="90" t="s">
        <v>100</v>
      </c>
      <c r="E1200" s="13">
        <v>10884.84</v>
      </c>
      <c r="F1200" s="13">
        <v>10566.76</v>
      </c>
      <c r="G1200" s="13">
        <v>10487.71</v>
      </c>
      <c r="H1200" s="13">
        <v>10588.98</v>
      </c>
      <c r="I1200" s="13">
        <v>10915.9</v>
      </c>
      <c r="J1200" s="13">
        <v>10490.77</v>
      </c>
      <c r="K1200" s="13">
        <v>10544.51</v>
      </c>
      <c r="L1200" s="13">
        <v>10547.83</v>
      </c>
      <c r="M1200" s="13">
        <v>10415</v>
      </c>
      <c r="N1200" s="99"/>
      <c r="O1200" s="99"/>
      <c r="P1200" s="99"/>
      <c r="Q1200" s="99"/>
      <c r="R1200" s="100"/>
      <c r="S1200" s="101"/>
      <c r="T1200" s="241"/>
      <c r="U1200" s="234"/>
      <c r="V1200" s="238"/>
      <c r="W1200" s="138"/>
      <c r="X1200" s="135"/>
      <c r="Y1200" s="135"/>
      <c r="Z1200" s="135"/>
      <c r="AA1200" s="135"/>
      <c r="AB1200" s="139"/>
    </row>
    <row r="1201" spans="1:28" s="179" customFormat="1" ht="25.5" customHeight="1">
      <c r="A1201" s="122"/>
      <c r="B1201" s="93"/>
      <c r="C1201" s="162"/>
      <c r="D1201" s="90" t="s">
        <v>120</v>
      </c>
      <c r="E1201" s="29">
        <f t="shared" ref="E1201:M1201" si="393">IF(((E1199="")*AND(E1200="")),"",(E1199-E1200)*2)</f>
        <v>540.65999999999985</v>
      </c>
      <c r="F1201" s="29">
        <f t="shared" si="393"/>
        <v>556.79999999999927</v>
      </c>
      <c r="G1201" s="29">
        <f t="shared" si="393"/>
        <v>540.88000000000102</v>
      </c>
      <c r="H1201" s="29">
        <f t="shared" si="393"/>
        <v>550.2400000000016</v>
      </c>
      <c r="I1201" s="29">
        <f t="shared" si="393"/>
        <v>548.04000000000087</v>
      </c>
      <c r="J1201" s="29">
        <f t="shared" si="393"/>
        <v>568.91999999999825</v>
      </c>
      <c r="K1201" s="29">
        <f t="shared" si="393"/>
        <v>550.88000000000102</v>
      </c>
      <c r="L1201" s="29">
        <f t="shared" si="393"/>
        <v>555.38000000000102</v>
      </c>
      <c r="M1201" s="29">
        <f t="shared" si="393"/>
        <v>540.15999999999985</v>
      </c>
      <c r="N1201" s="102"/>
      <c r="O1201" s="102"/>
      <c r="P1201" s="102"/>
      <c r="Q1201" s="102"/>
      <c r="R1201" s="103"/>
      <c r="S1201" s="104"/>
      <c r="T1201" s="282"/>
      <c r="U1201" s="281"/>
      <c r="V1201" s="285"/>
      <c r="W1201" s="140"/>
      <c r="X1201" s="141"/>
      <c r="Y1201" s="141"/>
      <c r="Z1201" s="141"/>
      <c r="AA1201" s="141"/>
      <c r="AB1201" s="142"/>
    </row>
    <row r="1202" spans="1:28" ht="12.75" customHeight="1">
      <c r="A1202" s="122">
        <v>43357</v>
      </c>
      <c r="B1202" s="121" t="s">
        <v>18</v>
      </c>
      <c r="C1202" s="161" t="s">
        <v>123</v>
      </c>
      <c r="D1202" s="91" t="s">
        <v>99</v>
      </c>
      <c r="E1202" s="13">
        <v>9502.48</v>
      </c>
      <c r="F1202" s="13">
        <v>9459.2999999999993</v>
      </c>
      <c r="G1202" s="13">
        <v>9484</v>
      </c>
      <c r="H1202" s="13">
        <v>9484.27</v>
      </c>
      <c r="I1202" s="13">
        <v>9530.93</v>
      </c>
      <c r="J1202" s="13">
        <v>9111.7800000000007</v>
      </c>
      <c r="K1202" s="13">
        <v>9449.92</v>
      </c>
      <c r="L1202" s="13">
        <v>9438.76</v>
      </c>
      <c r="M1202" s="13">
        <v>9222.41</v>
      </c>
      <c r="N1202" s="99">
        <f>IF((M1203=""),"",MAX(E1204:M1204))</f>
        <v>299.31999999999971</v>
      </c>
      <c r="O1202" s="99">
        <f>IF(M1203="","",MIN(E1204:M1204))</f>
        <v>232.41999999999825</v>
      </c>
      <c r="P1202" s="99">
        <f>IF((M1204=""),"",AVERAGE(E1204:M1204))</f>
        <v>266.91555555555573</v>
      </c>
      <c r="Q1202" s="99">
        <f>IF((M1203=""),"",STDEV(E1204:M1204))</f>
        <v>22.797137490873641</v>
      </c>
      <c r="R1202" s="99">
        <f>IF((M1203=""),"",(N1202-O1202)/(N1202+O1202)*100)</f>
        <v>12.581336743521593</v>
      </c>
      <c r="S1202" s="101" t="str">
        <f>IF(M1203="","",IF(R1202&lt;15,IF(P1202&gt;155,IF(P1202&lt;315,"Pass","Fail"),"Fail"),"Fail"))</f>
        <v>Pass</v>
      </c>
      <c r="T1202" s="241">
        <v>1335</v>
      </c>
      <c r="U1202" s="241"/>
      <c r="V1202" s="272"/>
      <c r="W1202" s="147">
        <v>222</v>
      </c>
      <c r="X1202" s="88">
        <v>340</v>
      </c>
      <c r="Y1202" s="88">
        <v>155</v>
      </c>
      <c r="Z1202" s="88">
        <v>315</v>
      </c>
      <c r="AA1202" s="148">
        <v>15</v>
      </c>
      <c r="AB1202" s="139">
        <v>15</v>
      </c>
    </row>
    <row r="1203" spans="1:28" ht="15.75" customHeight="1">
      <c r="A1203" s="122"/>
      <c r="B1203" s="93"/>
      <c r="C1203" s="162"/>
      <c r="D1203" s="90" t="s">
        <v>100</v>
      </c>
      <c r="E1203" s="13">
        <v>9364</v>
      </c>
      <c r="F1203" s="13">
        <v>9333.7099999999991</v>
      </c>
      <c r="G1203" s="13">
        <v>9367.7900000000009</v>
      </c>
      <c r="H1203" s="13">
        <v>9355.3799999999992</v>
      </c>
      <c r="I1203" s="13">
        <v>9383.41</v>
      </c>
      <c r="J1203" s="13">
        <v>8962.1200000000008</v>
      </c>
      <c r="K1203" s="13">
        <v>9324.23</v>
      </c>
      <c r="L1203" s="13">
        <v>9311.67</v>
      </c>
      <c r="M1203" s="13">
        <v>9080.42</v>
      </c>
      <c r="N1203" s="99"/>
      <c r="O1203" s="99"/>
      <c r="P1203" s="99"/>
      <c r="Q1203" s="99"/>
      <c r="R1203" s="100"/>
      <c r="S1203" s="101"/>
      <c r="T1203" s="241"/>
      <c r="U1203" s="234"/>
      <c r="V1203" s="238"/>
      <c r="W1203" s="138"/>
      <c r="X1203" s="135"/>
      <c r="Y1203" s="135"/>
      <c r="Z1203" s="135"/>
      <c r="AA1203" s="135"/>
      <c r="AB1203" s="139"/>
    </row>
    <row r="1204" spans="1:28" s="180" customFormat="1" ht="26.25" customHeight="1" thickBot="1">
      <c r="A1204" s="122"/>
      <c r="B1204" s="105"/>
      <c r="C1204" s="163"/>
      <c r="D1204" s="106" t="s">
        <v>120</v>
      </c>
      <c r="E1204" s="107">
        <f t="shared" ref="E1204:M1204" si="394">IF(((E1202="")*AND(E1203="")),"",(E1202-E1203)*2)</f>
        <v>276.95999999999913</v>
      </c>
      <c r="F1204" s="107">
        <f t="shared" si="394"/>
        <v>251.18000000000029</v>
      </c>
      <c r="G1204" s="107">
        <f t="shared" si="394"/>
        <v>232.41999999999825</v>
      </c>
      <c r="H1204" s="107">
        <f t="shared" si="394"/>
        <v>257.78000000000247</v>
      </c>
      <c r="I1204" s="107">
        <f t="shared" si="394"/>
        <v>295.04000000000087</v>
      </c>
      <c r="J1204" s="107">
        <f t="shared" si="394"/>
        <v>299.31999999999971</v>
      </c>
      <c r="K1204" s="107">
        <f t="shared" si="394"/>
        <v>251.38000000000102</v>
      </c>
      <c r="L1204" s="107">
        <f t="shared" si="394"/>
        <v>254.18000000000029</v>
      </c>
      <c r="M1204" s="107">
        <f t="shared" si="394"/>
        <v>283.97999999999956</v>
      </c>
      <c r="N1204" s="108"/>
      <c r="O1204" s="108"/>
      <c r="P1204" s="108"/>
      <c r="Q1204" s="108"/>
      <c r="R1204" s="109"/>
      <c r="S1204" s="110"/>
      <c r="T1204" s="284"/>
      <c r="U1204" s="283"/>
      <c r="V1204" s="286"/>
      <c r="W1204" s="155"/>
      <c r="X1204" s="156"/>
      <c r="Y1204" s="156"/>
      <c r="Z1204" s="156"/>
      <c r="AA1204" s="156"/>
      <c r="AB1204" s="157"/>
    </row>
    <row r="1205" spans="1:28" ht="12.75" customHeight="1">
      <c r="A1205" s="122">
        <v>43362</v>
      </c>
      <c r="B1205" s="121" t="s">
        <v>18</v>
      </c>
      <c r="C1205" s="161" t="s">
        <v>119</v>
      </c>
      <c r="D1205" s="91" t="s">
        <v>99</v>
      </c>
      <c r="E1205" s="13">
        <v>1958.81</v>
      </c>
      <c r="F1205" s="13">
        <v>1937.03</v>
      </c>
      <c r="G1205" s="13">
        <v>1931.74</v>
      </c>
      <c r="H1205" s="13">
        <v>1914.84</v>
      </c>
      <c r="I1205" s="13">
        <v>1918.39</v>
      </c>
      <c r="J1205" s="13">
        <v>1905.78</v>
      </c>
      <c r="K1205" s="13">
        <v>1918.55</v>
      </c>
      <c r="L1205" s="13">
        <v>1922.98</v>
      </c>
      <c r="M1205" s="13">
        <v>1925</v>
      </c>
      <c r="N1205" s="99">
        <f>IF((M1206=""),"",MAX(E1207:M1207))</f>
        <v>774.02</v>
      </c>
      <c r="O1205" s="99">
        <f>IF(M1206="","",MIN(E1207:M1207))</f>
        <v>676.84000000000015</v>
      </c>
      <c r="P1205" s="99">
        <f>IF((M1207=""),"",AVERAGE(E1207:M1207))</f>
        <v>729.30000000000007</v>
      </c>
      <c r="Q1205" s="99">
        <f>IF((M1206=""),"",STDEV(E1207:M1207))</f>
        <v>39.14850444141706</v>
      </c>
      <c r="R1205" s="100">
        <f>IF((M1206=""),"",(N1205-O1205)/(N1205+O1205)*100)</f>
        <v>6.6980963015039237</v>
      </c>
      <c r="S1205" s="101" t="str">
        <f>IF(M1206="","",IF(R1205&lt;10,IF(P1205&gt;670,IF(P1205&lt;830,"Pass","Fail"),"Fail"),"Fail"))</f>
        <v>Pass</v>
      </c>
      <c r="T1205" s="241">
        <v>74</v>
      </c>
      <c r="U1205" s="234"/>
      <c r="V1205" s="238"/>
      <c r="W1205" s="147">
        <v>645</v>
      </c>
      <c r="X1205" s="88">
        <v>790</v>
      </c>
      <c r="Y1205" s="88">
        <v>670</v>
      </c>
      <c r="Z1205" s="88">
        <v>830</v>
      </c>
      <c r="AA1205" s="88">
        <v>8.6999999999999993</v>
      </c>
      <c r="AB1205" s="148">
        <v>10</v>
      </c>
    </row>
    <row r="1206" spans="1:28" ht="15.75" customHeight="1">
      <c r="A1206" s="122"/>
      <c r="B1206" s="93"/>
      <c r="C1206" s="162"/>
      <c r="D1206" s="90" t="s">
        <v>100</v>
      </c>
      <c r="E1206" s="13">
        <v>1577.16</v>
      </c>
      <c r="F1206" s="13">
        <v>1586.23</v>
      </c>
      <c r="G1206" s="13">
        <v>1593.32</v>
      </c>
      <c r="H1206" s="13">
        <v>1563.39</v>
      </c>
      <c r="I1206" s="13">
        <v>1532.26</v>
      </c>
      <c r="J1206" s="13">
        <v>1518.77</v>
      </c>
      <c r="K1206" s="13">
        <v>1568.63</v>
      </c>
      <c r="L1206" s="13">
        <v>1570.84</v>
      </c>
      <c r="M1206" s="13">
        <v>1540.67</v>
      </c>
      <c r="N1206" s="99"/>
      <c r="O1206" s="99"/>
      <c r="P1206" s="99"/>
      <c r="Q1206" s="99"/>
      <c r="R1206" s="100"/>
      <c r="S1206" s="101"/>
      <c r="T1206" s="241"/>
      <c r="U1206" s="234"/>
      <c r="V1206" s="238"/>
      <c r="W1206" s="138"/>
      <c r="X1206" s="135"/>
      <c r="Y1206" s="135"/>
      <c r="Z1206" s="135"/>
      <c r="AA1206" s="135"/>
      <c r="AB1206" s="139"/>
    </row>
    <row r="1207" spans="1:28" s="179" customFormat="1" ht="25.5" customHeight="1">
      <c r="A1207" s="122"/>
      <c r="B1207" s="93"/>
      <c r="C1207" s="162"/>
      <c r="D1207" s="90" t="s">
        <v>120</v>
      </c>
      <c r="E1207" s="29">
        <f t="shared" ref="E1207:M1207" si="395">IF(((E1205="")*AND(E1206="")),"",(E1205-E1206)*2)</f>
        <v>763.29999999999973</v>
      </c>
      <c r="F1207" s="29">
        <f t="shared" si="395"/>
        <v>701.59999999999991</v>
      </c>
      <c r="G1207" s="29">
        <f t="shared" si="395"/>
        <v>676.84000000000015</v>
      </c>
      <c r="H1207" s="29">
        <f t="shared" si="395"/>
        <v>702.89999999999964</v>
      </c>
      <c r="I1207" s="29">
        <f t="shared" si="395"/>
        <v>772.26000000000022</v>
      </c>
      <c r="J1207" s="29">
        <f t="shared" si="395"/>
        <v>774.02</v>
      </c>
      <c r="K1207" s="29">
        <f t="shared" si="395"/>
        <v>699.83999999999969</v>
      </c>
      <c r="L1207" s="29">
        <f t="shared" si="395"/>
        <v>704.2800000000002</v>
      </c>
      <c r="M1207" s="29">
        <f t="shared" si="395"/>
        <v>768.65999999999985</v>
      </c>
      <c r="N1207" s="102"/>
      <c r="O1207" s="102"/>
      <c r="P1207" s="102"/>
      <c r="Q1207" s="102"/>
      <c r="R1207" s="103"/>
      <c r="S1207" s="104"/>
      <c r="T1207" s="282"/>
      <c r="U1207" s="281"/>
      <c r="V1207" s="285"/>
      <c r="W1207" s="140"/>
      <c r="X1207" s="141"/>
      <c r="Y1207" s="141"/>
      <c r="Z1207" s="141"/>
      <c r="AA1207" s="141"/>
      <c r="AB1207" s="142"/>
    </row>
    <row r="1208" spans="1:28">
      <c r="A1208" s="122">
        <v>43362</v>
      </c>
      <c r="B1208" s="121" t="s">
        <v>18</v>
      </c>
      <c r="C1208" s="161" t="s">
        <v>121</v>
      </c>
      <c r="D1208" s="91" t="s">
        <v>99</v>
      </c>
      <c r="E1208" s="13">
        <v>2075.5300000000002</v>
      </c>
      <c r="F1208" s="13">
        <v>2023.76</v>
      </c>
      <c r="G1208" s="13">
        <v>2002.44</v>
      </c>
      <c r="H1208" s="13">
        <v>1997.47</v>
      </c>
      <c r="I1208" s="13">
        <v>2027.36</v>
      </c>
      <c r="J1208" s="13">
        <v>2022.98</v>
      </c>
      <c r="K1208" s="13">
        <v>2004.81</v>
      </c>
      <c r="L1208" s="13">
        <v>2006.79</v>
      </c>
      <c r="M1208" s="13">
        <v>2027.99</v>
      </c>
      <c r="N1208" s="99">
        <f>IF((M1209=""),"",MAX(E1210:M1210))</f>
        <v>990.02</v>
      </c>
      <c r="O1208" s="99">
        <f>IF(M1209="","",MIN(E1210:M1210))</f>
        <v>793.7800000000002</v>
      </c>
      <c r="P1208" s="99">
        <f>IF((M1210=""),"",AVERAGE(E1210:M1210))</f>
        <v>897.12</v>
      </c>
      <c r="Q1208" s="99">
        <f>IF((M1209=""),"",STDEV(E1210:M1210))</f>
        <v>74.767222765059401</v>
      </c>
      <c r="R1208" s="99">
        <f>IF((M1209=""),"",(N1208-O1208)/(N1208+O1208)*100)</f>
        <v>11.001233322121301</v>
      </c>
      <c r="S1208" s="101" t="str">
        <f>IF(M1209="","",IF(R1208&lt;15,IF(P1208&gt;850,IF(P1208&lt;1000,"Pass","Fail"),"Fail"),"Fail"))</f>
        <v>Pass</v>
      </c>
      <c r="T1208" s="241">
        <v>74</v>
      </c>
      <c r="U1208" s="255"/>
      <c r="V1208" s="265"/>
      <c r="W1208" s="135">
        <v>850</v>
      </c>
      <c r="X1208" s="135">
        <v>970</v>
      </c>
      <c r="Y1208" s="135">
        <v>710</v>
      </c>
      <c r="Z1208" s="135">
        <v>910</v>
      </c>
      <c r="AA1208" s="135">
        <v>14.5</v>
      </c>
      <c r="AB1208" s="139">
        <v>17</v>
      </c>
    </row>
    <row r="1209" spans="1:28" ht="15.75" customHeight="1">
      <c r="A1209" s="122"/>
      <c r="B1209" s="93"/>
      <c r="C1209" s="162"/>
      <c r="D1209" s="90" t="s">
        <v>100</v>
      </c>
      <c r="E1209" s="13">
        <v>1588.79</v>
      </c>
      <c r="F1209" s="13">
        <v>1599.85</v>
      </c>
      <c r="G1209" s="13">
        <v>1605.55</v>
      </c>
      <c r="H1209" s="13">
        <v>1574.47</v>
      </c>
      <c r="I1209" s="13">
        <v>1539.55</v>
      </c>
      <c r="J1209" s="13">
        <v>1527.97</v>
      </c>
      <c r="K1209" s="13">
        <v>1580.07</v>
      </c>
      <c r="L1209" s="13">
        <v>1584.93</v>
      </c>
      <c r="M1209" s="13">
        <v>1550.91</v>
      </c>
      <c r="N1209" s="99"/>
      <c r="O1209" s="99"/>
      <c r="P1209" s="99"/>
      <c r="Q1209" s="99"/>
      <c r="R1209" s="100"/>
      <c r="S1209" s="101"/>
      <c r="T1209" s="241"/>
      <c r="U1209" s="234"/>
      <c r="V1209" s="238"/>
      <c r="W1209" s="138"/>
      <c r="X1209" s="135"/>
      <c r="Y1209" s="135"/>
      <c r="Z1209" s="135"/>
      <c r="AA1209" s="135"/>
      <c r="AB1209" s="139"/>
    </row>
    <row r="1210" spans="1:28" s="179" customFormat="1" ht="25.5" customHeight="1">
      <c r="A1210" s="122"/>
      <c r="B1210" s="93"/>
      <c r="C1210" s="162"/>
      <c r="D1210" s="30" t="s">
        <v>120</v>
      </c>
      <c r="E1210" s="29">
        <f t="shared" ref="E1210:M1210" si="396">IF(((E1208="")*AND(E1209="")),"",(E1208-E1209)*2)</f>
        <v>973.48000000000047</v>
      </c>
      <c r="F1210" s="29">
        <f t="shared" si="396"/>
        <v>847.82000000000016</v>
      </c>
      <c r="G1210" s="29">
        <f t="shared" si="396"/>
        <v>793.7800000000002</v>
      </c>
      <c r="H1210" s="29">
        <f t="shared" si="396"/>
        <v>846</v>
      </c>
      <c r="I1210" s="29">
        <f t="shared" si="396"/>
        <v>975.61999999999989</v>
      </c>
      <c r="J1210" s="29">
        <f t="shared" si="396"/>
        <v>990.02</v>
      </c>
      <c r="K1210" s="29">
        <f t="shared" si="396"/>
        <v>849.48</v>
      </c>
      <c r="L1210" s="29">
        <f t="shared" si="396"/>
        <v>843.7199999999998</v>
      </c>
      <c r="M1210" s="29">
        <f t="shared" si="396"/>
        <v>954.15999999999985</v>
      </c>
      <c r="N1210" s="102"/>
      <c r="O1210" s="102"/>
      <c r="P1210" s="102"/>
      <c r="Q1210" s="102"/>
      <c r="R1210" s="103"/>
      <c r="S1210" s="104"/>
      <c r="T1210" s="282"/>
      <c r="U1210" s="281"/>
      <c r="V1210" s="285"/>
      <c r="W1210" s="140"/>
      <c r="X1210" s="141"/>
      <c r="Y1210" s="141"/>
      <c r="Z1210" s="141"/>
      <c r="AA1210" s="141"/>
      <c r="AB1210" s="142"/>
    </row>
    <row r="1211" spans="1:28" ht="12.75" customHeight="1">
      <c r="A1211" s="122">
        <v>43362</v>
      </c>
      <c r="B1211" s="121" t="s">
        <v>18</v>
      </c>
      <c r="C1211" s="161" t="s">
        <v>122</v>
      </c>
      <c r="D1211" s="91" t="s">
        <v>99</v>
      </c>
      <c r="E1211" s="13">
        <v>9364</v>
      </c>
      <c r="F1211" s="13">
        <v>9333.7099999999991</v>
      </c>
      <c r="G1211" s="13">
        <v>9367.7900000000009</v>
      </c>
      <c r="H1211" s="13">
        <v>9355.3799999999992</v>
      </c>
      <c r="I1211" s="13">
        <v>9383.41</v>
      </c>
      <c r="J1211" s="13">
        <v>8962.1200000000008</v>
      </c>
      <c r="K1211" s="13">
        <v>9324.23</v>
      </c>
      <c r="L1211" s="13">
        <v>9311.67</v>
      </c>
      <c r="M1211" s="13">
        <v>9080.42</v>
      </c>
      <c r="N1211" s="99">
        <f>IF((M1212=""),"",MAX(E1213:M1213))</f>
        <v>532.40000000000146</v>
      </c>
      <c r="O1211" s="99">
        <f>IF(M1212="","",MIN(E1213:M1213))</f>
        <v>499.70000000000073</v>
      </c>
      <c r="P1211" s="99">
        <f>IF((M1213=""),"",AVERAGE(E1213:M1213))</f>
        <v>515.67777777777803</v>
      </c>
      <c r="Q1211" s="99">
        <f>IF((M1212=""),"",STDEV(E1213:M1213))</f>
        <v>10.014247073267098</v>
      </c>
      <c r="R1211" s="99">
        <f>IF((M1212=""),"",(N1211-O1211)/(N1211+O1211)*100)</f>
        <v>3.1682976455770429</v>
      </c>
      <c r="S1211" s="101" t="str">
        <f>IF(M1212="","",IF(R1211&lt;10,IF(P1211&gt;430,IF(P1211&lt;590,"Pass","Fail"),"Fail"),"Fail"))</f>
        <v>Pass</v>
      </c>
      <c r="T1211" s="241">
        <v>74</v>
      </c>
      <c r="U1211" s="263"/>
      <c r="V1211" s="272"/>
      <c r="W1211" s="138">
        <v>490</v>
      </c>
      <c r="X1211" s="135">
        <v>590</v>
      </c>
      <c r="Y1211" s="135">
        <v>430</v>
      </c>
      <c r="Z1211" s="135">
        <v>590</v>
      </c>
      <c r="AA1211" s="137">
        <v>6.3</v>
      </c>
      <c r="AB1211" s="148">
        <v>6.3</v>
      </c>
    </row>
    <row r="1212" spans="1:28" ht="15.75" customHeight="1">
      <c r="A1212" s="122"/>
      <c r="B1212" s="93"/>
      <c r="C1212" s="162"/>
      <c r="D1212" s="90" t="s">
        <v>100</v>
      </c>
      <c r="E1212" s="13">
        <v>9097.7999999999993</v>
      </c>
      <c r="F1212" s="13">
        <v>9075.7099999999991</v>
      </c>
      <c r="G1212" s="13">
        <v>9117.94</v>
      </c>
      <c r="H1212" s="13">
        <v>9101.23</v>
      </c>
      <c r="I1212" s="13">
        <v>9125.73</v>
      </c>
      <c r="J1212" s="13">
        <v>8698.0400000000009</v>
      </c>
      <c r="K1212" s="13">
        <v>9065.33</v>
      </c>
      <c r="L1212" s="13">
        <v>9057.43</v>
      </c>
      <c r="M1212" s="13">
        <v>8822.9699999999993</v>
      </c>
      <c r="N1212" s="99"/>
      <c r="O1212" s="99"/>
      <c r="P1212" s="99"/>
      <c r="Q1212" s="99"/>
      <c r="R1212" s="100"/>
      <c r="S1212" s="101"/>
      <c r="T1212" s="241"/>
      <c r="U1212" s="234"/>
      <c r="V1212" s="238"/>
      <c r="W1212" s="138"/>
      <c r="X1212" s="135"/>
      <c r="Y1212" s="135"/>
      <c r="Z1212" s="135"/>
      <c r="AA1212" s="135"/>
      <c r="AB1212" s="139"/>
    </row>
    <row r="1213" spans="1:28" s="179" customFormat="1" ht="25.5" customHeight="1">
      <c r="A1213" s="122"/>
      <c r="B1213" s="93"/>
      <c r="C1213" s="162"/>
      <c r="D1213" s="90" t="s">
        <v>120</v>
      </c>
      <c r="E1213" s="29">
        <f t="shared" ref="E1213:M1213" si="397">IF(((E1211="")*AND(E1212="")),"",(E1211-E1212)*2)</f>
        <v>532.40000000000146</v>
      </c>
      <c r="F1213" s="29">
        <f t="shared" si="397"/>
        <v>516</v>
      </c>
      <c r="G1213" s="29">
        <f t="shared" si="397"/>
        <v>499.70000000000073</v>
      </c>
      <c r="H1213" s="29">
        <f t="shared" si="397"/>
        <v>508.29999999999927</v>
      </c>
      <c r="I1213" s="29">
        <f t="shared" si="397"/>
        <v>515.36000000000058</v>
      </c>
      <c r="J1213" s="29">
        <f t="shared" si="397"/>
        <v>528.15999999999985</v>
      </c>
      <c r="K1213" s="29">
        <f t="shared" si="397"/>
        <v>517.79999999999927</v>
      </c>
      <c r="L1213" s="29">
        <f t="shared" si="397"/>
        <v>508.47999999999956</v>
      </c>
      <c r="M1213" s="29">
        <f t="shared" si="397"/>
        <v>514.90000000000146</v>
      </c>
      <c r="N1213" s="102"/>
      <c r="O1213" s="102"/>
      <c r="P1213" s="102"/>
      <c r="Q1213" s="102"/>
      <c r="R1213" s="103"/>
      <c r="S1213" s="104"/>
      <c r="T1213" s="282"/>
      <c r="U1213" s="281"/>
      <c r="V1213" s="285"/>
      <c r="W1213" s="140"/>
      <c r="X1213" s="141"/>
      <c r="Y1213" s="141"/>
      <c r="Z1213" s="141"/>
      <c r="AA1213" s="141"/>
      <c r="AB1213" s="142"/>
    </row>
    <row r="1214" spans="1:28" ht="12.75" customHeight="1">
      <c r="A1214" s="122">
        <v>43362</v>
      </c>
      <c r="B1214" s="121" t="s">
        <v>18</v>
      </c>
      <c r="C1214" s="161" t="s">
        <v>123</v>
      </c>
      <c r="D1214" s="91" t="s">
        <v>99</v>
      </c>
      <c r="E1214" s="13">
        <v>10884.84</v>
      </c>
      <c r="F1214" s="13">
        <v>10566.76</v>
      </c>
      <c r="G1214" s="13">
        <v>10487.71</v>
      </c>
      <c r="H1214" s="13">
        <v>10588.98</v>
      </c>
      <c r="I1214" s="13">
        <v>10915.9</v>
      </c>
      <c r="J1214" s="13">
        <v>10490.77</v>
      </c>
      <c r="K1214" s="13">
        <v>10544.51</v>
      </c>
      <c r="L1214" s="13">
        <v>10547.83</v>
      </c>
      <c r="M1214" s="13">
        <v>10415</v>
      </c>
      <c r="N1214" s="99">
        <f>IF((M1215=""),"",MAX(E1216:M1216))</f>
        <v>264.90000000000146</v>
      </c>
      <c r="O1214" s="99">
        <f>IF(M1215="","",MIN(E1216:M1216))</f>
        <v>223.93999999999869</v>
      </c>
      <c r="P1214" s="99">
        <f>IF((M1216=""),"",AVERAGE(E1216:M1216))</f>
        <v>244.90000000000023</v>
      </c>
      <c r="Q1214" s="99">
        <f>IF((M1215=""),"",STDEV(E1216:M1216))</f>
        <v>14.133828214606408</v>
      </c>
      <c r="R1214" s="99">
        <f>IF((M1215=""),"",(N1214-O1214)/(N1214+O1214)*100)</f>
        <v>8.3790197201543979</v>
      </c>
      <c r="S1214" s="101" t="str">
        <f>IF(M1215="","",IF(R1214&lt;15,IF(P1214&gt;155,IF(P1214&lt;315,"Pass","Fail"),"Fail"),"Fail"))</f>
        <v>Pass</v>
      </c>
      <c r="T1214" s="241">
        <v>74</v>
      </c>
      <c r="U1214" s="241"/>
      <c r="V1214" s="272"/>
      <c r="W1214" s="147">
        <v>222</v>
      </c>
      <c r="X1214" s="88">
        <v>340</v>
      </c>
      <c r="Y1214" s="88">
        <v>155</v>
      </c>
      <c r="Z1214" s="88">
        <v>315</v>
      </c>
      <c r="AA1214" s="148">
        <v>15</v>
      </c>
      <c r="AB1214" s="139">
        <v>15</v>
      </c>
    </row>
    <row r="1215" spans="1:28" ht="15.75" customHeight="1">
      <c r="A1215" s="122"/>
      <c r="B1215" s="93"/>
      <c r="C1215" s="162"/>
      <c r="D1215" s="90" t="s">
        <v>100</v>
      </c>
      <c r="E1215" s="13">
        <v>10752.39</v>
      </c>
      <c r="F1215" s="13">
        <v>10447.82</v>
      </c>
      <c r="G1215" s="13">
        <v>10375.74</v>
      </c>
      <c r="H1215" s="13">
        <v>10470.18</v>
      </c>
      <c r="I1215" s="13">
        <v>10786.34</v>
      </c>
      <c r="J1215" s="13">
        <v>10359.39</v>
      </c>
      <c r="K1215" s="13">
        <v>10427.469999999999</v>
      </c>
      <c r="L1215" s="13">
        <v>10426.77</v>
      </c>
      <c r="M1215" s="13">
        <v>10294.15</v>
      </c>
      <c r="N1215" s="99"/>
      <c r="O1215" s="99"/>
      <c r="P1215" s="99"/>
      <c r="Q1215" s="99"/>
      <c r="R1215" s="100"/>
      <c r="S1215" s="101"/>
      <c r="T1215" s="241"/>
      <c r="U1215" s="234"/>
      <c r="V1215" s="238"/>
      <c r="W1215" s="138"/>
      <c r="X1215" s="135"/>
      <c r="Y1215" s="135"/>
      <c r="Z1215" s="135"/>
      <c r="AA1215" s="135"/>
      <c r="AB1215" s="139"/>
    </row>
    <row r="1216" spans="1:28" s="180" customFormat="1" ht="26.25" customHeight="1" thickBot="1">
      <c r="A1216" s="122"/>
      <c r="B1216" s="105"/>
      <c r="C1216" s="163"/>
      <c r="D1216" s="106" t="s">
        <v>120</v>
      </c>
      <c r="E1216" s="107">
        <f t="shared" ref="E1216:M1216" si="398">IF(((E1214="")*AND(E1215="")),"",(E1214-E1215)*2)</f>
        <v>264.90000000000146</v>
      </c>
      <c r="F1216" s="107">
        <f t="shared" si="398"/>
        <v>237.88000000000102</v>
      </c>
      <c r="G1216" s="107">
        <f t="shared" si="398"/>
        <v>223.93999999999869</v>
      </c>
      <c r="H1216" s="107">
        <f t="shared" si="398"/>
        <v>237.59999999999854</v>
      </c>
      <c r="I1216" s="107">
        <f t="shared" si="398"/>
        <v>259.11999999999898</v>
      </c>
      <c r="J1216" s="107">
        <f t="shared" si="398"/>
        <v>262.76000000000204</v>
      </c>
      <c r="K1216" s="107">
        <f t="shared" si="398"/>
        <v>234.08000000000175</v>
      </c>
      <c r="L1216" s="107">
        <f t="shared" si="398"/>
        <v>242.11999999999898</v>
      </c>
      <c r="M1216" s="107">
        <f t="shared" si="398"/>
        <v>241.70000000000073</v>
      </c>
      <c r="N1216" s="108"/>
      <c r="O1216" s="108"/>
      <c r="P1216" s="108"/>
      <c r="Q1216" s="108"/>
      <c r="R1216" s="109"/>
      <c r="S1216" s="110"/>
      <c r="T1216" s="284"/>
      <c r="U1216" s="283"/>
      <c r="V1216" s="286"/>
      <c r="W1216" s="155"/>
      <c r="X1216" s="156"/>
      <c r="Y1216" s="156"/>
      <c r="Z1216" s="156"/>
      <c r="AA1216" s="156"/>
      <c r="AB1216" s="157"/>
    </row>
    <row r="1217" spans="1:28" ht="12.75" customHeight="1">
      <c r="A1217" s="122">
        <v>43367</v>
      </c>
      <c r="B1217" s="121" t="s">
        <v>18</v>
      </c>
      <c r="C1217" s="161" t="s">
        <v>119</v>
      </c>
      <c r="D1217" s="91" t="s">
        <v>99</v>
      </c>
      <c r="E1217" s="13">
        <v>1587.25</v>
      </c>
      <c r="F1217" s="13">
        <v>1597.75</v>
      </c>
      <c r="G1217" s="13">
        <v>1603.35</v>
      </c>
      <c r="H1217" s="13">
        <v>1572.51</v>
      </c>
      <c r="I1217" s="13">
        <v>1538.55</v>
      </c>
      <c r="J1217" s="13">
        <v>1526.74</v>
      </c>
      <c r="K1217" s="13">
        <v>1578.04</v>
      </c>
      <c r="L1217" s="13">
        <v>1583.02</v>
      </c>
      <c r="M1217" s="13">
        <v>1549.54</v>
      </c>
      <c r="N1217" s="94">
        <f>IF((M1218=""),"",MAX(E1219:M1219))</f>
        <v>802.06</v>
      </c>
      <c r="O1217" s="94">
        <f>IF(M1218="","",MIN(E1219:M1219))</f>
        <v>695.13999999999987</v>
      </c>
      <c r="P1217" s="94">
        <f>IF((M1219=""),"",AVERAGE(E1219:M1219))</f>
        <v>751.42888888888888</v>
      </c>
      <c r="Q1217" s="94">
        <f>IF((M1218=""),"",STDEV(E1219:M1219))</f>
        <v>41.818405171779617</v>
      </c>
      <c r="R1217" s="95">
        <f>IF((M1218=""),"",(N1217-O1217)/(N1217+O1217)*100)</f>
        <v>7.1413304835693348</v>
      </c>
      <c r="S1217" s="96" t="str">
        <f>IF(M1218="","",IF(R1217&lt;10,IF(P1217&gt;670,IF(P1217&lt;830,"Pass","Fail"),"Fail"),"Fail"))</f>
        <v>Pass</v>
      </c>
      <c r="T1217" s="237">
        <v>74</v>
      </c>
      <c r="U1217" s="235"/>
      <c r="V1217" s="300"/>
      <c r="W1217" s="147">
        <v>645</v>
      </c>
      <c r="X1217" s="88">
        <v>790</v>
      </c>
      <c r="Y1217" s="88">
        <v>670</v>
      </c>
      <c r="Z1217" s="88">
        <v>830</v>
      </c>
      <c r="AA1217" s="88">
        <v>8.6999999999999993</v>
      </c>
      <c r="AB1217" s="148">
        <v>10</v>
      </c>
    </row>
    <row r="1218" spans="1:28" ht="15.75" customHeight="1">
      <c r="A1218" s="122"/>
      <c r="B1218" s="93"/>
      <c r="C1218" s="162"/>
      <c r="D1218" s="90" t="s">
        <v>100</v>
      </c>
      <c r="E1218" s="13">
        <v>1189.68</v>
      </c>
      <c r="F1218" s="13">
        <v>1235.54</v>
      </c>
      <c r="G1218" s="13">
        <v>1255.78</v>
      </c>
      <c r="H1218" s="13">
        <v>1212.51</v>
      </c>
      <c r="I1218" s="13">
        <v>1143.76</v>
      </c>
      <c r="J1218" s="13">
        <v>1125.71</v>
      </c>
      <c r="K1218" s="13">
        <v>1217.45</v>
      </c>
      <c r="L1218" s="13">
        <v>1220.7</v>
      </c>
      <c r="M1218" s="13">
        <v>1154.19</v>
      </c>
      <c r="N1218" s="99"/>
      <c r="O1218" s="99"/>
      <c r="P1218" s="99"/>
      <c r="Q1218" s="99"/>
      <c r="R1218" s="100"/>
      <c r="S1218" s="101"/>
      <c r="T1218" s="241"/>
      <c r="U1218" s="234"/>
      <c r="V1218" s="238"/>
      <c r="W1218" s="138"/>
      <c r="X1218" s="135"/>
      <c r="Y1218" s="135"/>
      <c r="Z1218" s="135"/>
      <c r="AA1218" s="135"/>
      <c r="AB1218" s="139"/>
    </row>
    <row r="1219" spans="1:28" ht="25.5" customHeight="1">
      <c r="A1219" s="122"/>
      <c r="B1219" s="93"/>
      <c r="C1219" s="162"/>
      <c r="D1219" s="90" t="s">
        <v>120</v>
      </c>
      <c r="E1219" s="29">
        <f t="shared" ref="E1219:M1219" si="399">IF(((E1217="")*AND(E1218="")),"",(E1217-E1218)*2)</f>
        <v>795.13999999999987</v>
      </c>
      <c r="F1219" s="29">
        <f t="shared" si="399"/>
        <v>724.42000000000007</v>
      </c>
      <c r="G1219" s="29">
        <f t="shared" si="399"/>
        <v>695.13999999999987</v>
      </c>
      <c r="H1219" s="29">
        <f t="shared" si="399"/>
        <v>720</v>
      </c>
      <c r="I1219" s="29">
        <f t="shared" si="399"/>
        <v>789.57999999999993</v>
      </c>
      <c r="J1219" s="29">
        <f t="shared" si="399"/>
        <v>802.06</v>
      </c>
      <c r="K1219" s="29">
        <f t="shared" si="399"/>
        <v>721.17999999999984</v>
      </c>
      <c r="L1219" s="29">
        <f t="shared" si="399"/>
        <v>724.63999999999987</v>
      </c>
      <c r="M1219" s="29">
        <f t="shared" si="399"/>
        <v>790.69999999999982</v>
      </c>
      <c r="N1219" s="102"/>
      <c r="O1219" s="102"/>
      <c r="P1219" s="102"/>
      <c r="Q1219" s="102"/>
      <c r="R1219" s="103"/>
      <c r="S1219" s="104"/>
      <c r="T1219" s="282"/>
      <c r="U1219" s="281"/>
      <c r="V1219" s="285"/>
      <c r="W1219" s="140"/>
      <c r="X1219" s="141"/>
      <c r="Y1219" s="141"/>
      <c r="Z1219" s="141"/>
      <c r="AA1219" s="141"/>
      <c r="AB1219" s="142"/>
    </row>
    <row r="1220" spans="1:28">
      <c r="A1220" s="122">
        <v>43367</v>
      </c>
      <c r="B1220" s="93" t="s">
        <v>18</v>
      </c>
      <c r="C1220" s="162" t="s">
        <v>121</v>
      </c>
      <c r="D1220" s="90" t="s">
        <v>99</v>
      </c>
      <c r="E1220" s="13">
        <v>1575.98</v>
      </c>
      <c r="F1220" s="13">
        <v>1585.11</v>
      </c>
      <c r="G1220" s="13">
        <v>1591.8</v>
      </c>
      <c r="H1220" s="13">
        <v>1561.99</v>
      </c>
      <c r="I1220" s="13">
        <v>1531.83</v>
      </c>
      <c r="J1220" s="13">
        <v>1517</v>
      </c>
      <c r="K1220" s="13">
        <v>1567.43</v>
      </c>
      <c r="L1220" s="13">
        <v>1569.12</v>
      </c>
      <c r="M1220" s="13">
        <v>1541.8</v>
      </c>
      <c r="N1220" s="94">
        <f>IF((M1221=""),"",MAX(E1222:M1222))</f>
        <v>1015.5</v>
      </c>
      <c r="O1220" s="94">
        <f>IF(M1221="","",MIN(E1222:M1222))</f>
        <v>823.44</v>
      </c>
      <c r="P1220" s="94">
        <f>IF((M1222=""),"",AVERAGE(E1222:M1222))</f>
        <v>932.04222222222211</v>
      </c>
      <c r="Q1220" s="94">
        <f>IF((M1221=""),"",STDEV(E1222:M1222))</f>
        <v>77.819192648373502</v>
      </c>
      <c r="R1220" s="94">
        <f>IF((M1221=""),"",(N1220-O1220)/(N1220+O1220)*100)</f>
        <v>10.444060165095106</v>
      </c>
      <c r="S1220" s="96" t="str">
        <f>IF(M1221="","",IF(R1220&lt;15,IF(P1220&gt;850,IF(P1220&lt;1000,"Pass","Fail"),"Fail"),"Fail"))</f>
        <v>Pass</v>
      </c>
      <c r="T1220" s="237">
        <v>74</v>
      </c>
      <c r="U1220" s="254"/>
      <c r="V1220" s="295"/>
      <c r="W1220" s="153">
        <v>850</v>
      </c>
      <c r="X1220" s="153">
        <v>970</v>
      </c>
      <c r="Y1220" s="153">
        <v>710</v>
      </c>
      <c r="Z1220" s="153">
        <v>910</v>
      </c>
      <c r="AA1220" s="153">
        <v>14.5</v>
      </c>
      <c r="AB1220" s="154">
        <v>17</v>
      </c>
    </row>
    <row r="1221" spans="1:28" ht="15.75" customHeight="1">
      <c r="A1221" s="122"/>
      <c r="B1221" s="93"/>
      <c r="C1221" s="162"/>
      <c r="D1221" s="90" t="s">
        <v>100</v>
      </c>
      <c r="E1221" s="13">
        <v>1072.1300000000001</v>
      </c>
      <c r="F1221" s="13">
        <v>1146.9100000000001</v>
      </c>
      <c r="G1221" s="13">
        <v>1180.08</v>
      </c>
      <c r="H1221" s="13">
        <v>1121.04</v>
      </c>
      <c r="I1221" s="13">
        <v>1024.08</v>
      </c>
      <c r="J1221" s="13">
        <v>1009.89</v>
      </c>
      <c r="K1221" s="13">
        <v>1130.94</v>
      </c>
      <c r="L1221" s="13">
        <v>1125.8699999999999</v>
      </c>
      <c r="M1221" s="13">
        <v>1036.93</v>
      </c>
      <c r="N1221" s="99"/>
      <c r="O1221" s="99"/>
      <c r="P1221" s="99"/>
      <c r="Q1221" s="99"/>
      <c r="R1221" s="100"/>
      <c r="S1221" s="101"/>
      <c r="T1221" s="241"/>
      <c r="U1221" s="234"/>
      <c r="V1221" s="238"/>
      <c r="W1221" s="138"/>
      <c r="X1221" s="135"/>
      <c r="Y1221" s="135"/>
      <c r="Z1221" s="135"/>
      <c r="AA1221" s="135"/>
      <c r="AB1221" s="139"/>
    </row>
    <row r="1222" spans="1:28" s="179" customFormat="1" ht="25.5" customHeight="1">
      <c r="A1222" s="122"/>
      <c r="B1222" s="93"/>
      <c r="C1222" s="162"/>
      <c r="D1222" s="30" t="s">
        <v>120</v>
      </c>
      <c r="E1222" s="29">
        <f t="shared" ref="E1222:M1222" si="400">IF(((E1220="")*AND(E1221="")),"",(E1220-E1221)*2)</f>
        <v>1007.6999999999998</v>
      </c>
      <c r="F1222" s="29">
        <f t="shared" si="400"/>
        <v>876.39999999999964</v>
      </c>
      <c r="G1222" s="29">
        <f t="shared" si="400"/>
        <v>823.44</v>
      </c>
      <c r="H1222" s="29">
        <f t="shared" si="400"/>
        <v>881.90000000000009</v>
      </c>
      <c r="I1222" s="29">
        <f t="shared" si="400"/>
        <v>1015.5</v>
      </c>
      <c r="J1222" s="29">
        <f t="shared" si="400"/>
        <v>1014.22</v>
      </c>
      <c r="K1222" s="29">
        <f t="shared" si="400"/>
        <v>872.98</v>
      </c>
      <c r="L1222" s="29">
        <f t="shared" si="400"/>
        <v>886.5</v>
      </c>
      <c r="M1222" s="29">
        <f t="shared" si="400"/>
        <v>1009.7399999999998</v>
      </c>
      <c r="N1222" s="102"/>
      <c r="O1222" s="102"/>
      <c r="P1222" s="102"/>
      <c r="Q1222" s="102"/>
      <c r="R1222" s="103"/>
      <c r="S1222" s="104"/>
      <c r="T1222" s="282"/>
      <c r="U1222" s="281"/>
      <c r="V1222" s="285"/>
      <c r="W1222" s="140"/>
      <c r="X1222" s="141"/>
      <c r="Y1222" s="141"/>
      <c r="Z1222" s="141"/>
      <c r="AA1222" s="141"/>
      <c r="AB1222" s="142"/>
    </row>
    <row r="1223" spans="1:28" ht="12.75" customHeight="1">
      <c r="A1223" s="122">
        <v>43367</v>
      </c>
      <c r="B1223" s="121" t="s">
        <v>18</v>
      </c>
      <c r="C1223" s="161" t="s">
        <v>122</v>
      </c>
      <c r="D1223" s="91" t="s">
        <v>99</v>
      </c>
      <c r="E1223" s="13">
        <v>10769.28</v>
      </c>
      <c r="F1223" s="13">
        <v>10461.85</v>
      </c>
      <c r="G1223" s="13">
        <v>10390.709999999999</v>
      </c>
      <c r="H1223" s="13">
        <v>10482.14</v>
      </c>
      <c r="I1223" s="13">
        <v>10799.48</v>
      </c>
      <c r="J1223" s="13">
        <v>10369.35</v>
      </c>
      <c r="K1223" s="13">
        <v>10439.32</v>
      </c>
      <c r="L1223" s="13">
        <v>10440.01</v>
      </c>
      <c r="M1223" s="13">
        <v>10310.06</v>
      </c>
      <c r="N1223" s="99">
        <f>IF((M1224=""),"",MAX(E1225:M1225))</f>
        <v>564.04000000000087</v>
      </c>
      <c r="O1223" s="99">
        <f>IF(M1224="","",MIN(E1225:M1225))</f>
        <v>508.85999999999694</v>
      </c>
      <c r="P1223" s="99">
        <f>IF((M1225=""),"",AVERAGE(E1225:M1225))</f>
        <v>533.3311111111102</v>
      </c>
      <c r="Q1223" s="99">
        <f>IF((M1224=""),"",STDEV(E1225:M1225))</f>
        <v>18.808025178395578</v>
      </c>
      <c r="R1223" s="99">
        <f>IF((M1224=""),"",(N1223-O1223)/(N1223+O1223)*100)</f>
        <v>5.1430701836148796</v>
      </c>
      <c r="S1223" s="101" t="str">
        <f>IF(M1224="","",IF(R1223&lt;10,IF(P1223&gt;430,IF(P1223&lt;590,"Pass","Fail"),"Fail"),"Fail"))</f>
        <v>Pass</v>
      </c>
      <c r="T1223" s="241">
        <v>74</v>
      </c>
      <c r="U1223" s="263"/>
      <c r="V1223" s="272"/>
      <c r="W1223" s="138">
        <v>490</v>
      </c>
      <c r="X1223" s="135">
        <v>590</v>
      </c>
      <c r="Y1223" s="135">
        <v>430</v>
      </c>
      <c r="Z1223" s="135">
        <v>590</v>
      </c>
      <c r="AA1223" s="137">
        <v>6.3</v>
      </c>
      <c r="AB1223" s="148">
        <v>6.3</v>
      </c>
    </row>
    <row r="1224" spans="1:28" ht="15.75" customHeight="1">
      <c r="A1224" s="122"/>
      <c r="B1224" s="93"/>
      <c r="C1224" s="162"/>
      <c r="D1224" s="90" t="s">
        <v>100</v>
      </c>
      <c r="E1224" s="13">
        <v>10487.26</v>
      </c>
      <c r="F1224" s="13">
        <v>10197.01</v>
      </c>
      <c r="G1224" s="13">
        <v>10136.280000000001</v>
      </c>
      <c r="H1224" s="13">
        <v>10220.76</v>
      </c>
      <c r="I1224" s="13">
        <v>10518.52</v>
      </c>
      <c r="J1224" s="13">
        <v>10100.620000000001</v>
      </c>
      <c r="K1224" s="13">
        <v>10177.86</v>
      </c>
      <c r="L1224" s="13">
        <v>10180.76</v>
      </c>
      <c r="M1224" s="13">
        <v>10043.14</v>
      </c>
      <c r="N1224" s="99"/>
      <c r="O1224" s="99"/>
      <c r="P1224" s="99"/>
      <c r="Q1224" s="99"/>
      <c r="R1224" s="100"/>
      <c r="S1224" s="101"/>
      <c r="T1224" s="241"/>
      <c r="U1224" s="234"/>
      <c r="V1224" s="238"/>
      <c r="W1224" s="138"/>
      <c r="X1224" s="135"/>
      <c r="Y1224" s="135"/>
      <c r="Z1224" s="135"/>
      <c r="AA1224" s="135"/>
      <c r="AB1224" s="139"/>
    </row>
    <row r="1225" spans="1:28" ht="25.5" customHeight="1">
      <c r="A1225" s="122"/>
      <c r="B1225" s="93"/>
      <c r="C1225" s="162"/>
      <c r="D1225" s="90" t="s">
        <v>120</v>
      </c>
      <c r="E1225" s="29">
        <f t="shared" ref="E1225:M1225" si="401">IF(((E1223="")*AND(E1224="")),"",(E1223-E1224)*2)</f>
        <v>564.04000000000087</v>
      </c>
      <c r="F1225" s="29">
        <f t="shared" si="401"/>
        <v>529.68000000000029</v>
      </c>
      <c r="G1225" s="29">
        <f t="shared" si="401"/>
        <v>508.85999999999694</v>
      </c>
      <c r="H1225" s="29">
        <f t="shared" si="401"/>
        <v>522.7599999999984</v>
      </c>
      <c r="I1225" s="29">
        <f t="shared" si="401"/>
        <v>561.91999999999825</v>
      </c>
      <c r="J1225" s="29">
        <f t="shared" si="401"/>
        <v>537.45999999999913</v>
      </c>
      <c r="K1225" s="29">
        <f t="shared" si="401"/>
        <v>522.91999999999825</v>
      </c>
      <c r="L1225" s="29">
        <f t="shared" si="401"/>
        <v>518.5</v>
      </c>
      <c r="M1225" s="29">
        <f t="shared" si="401"/>
        <v>533.84000000000015</v>
      </c>
      <c r="N1225" s="102"/>
      <c r="O1225" s="102"/>
      <c r="P1225" s="102"/>
      <c r="Q1225" s="102"/>
      <c r="R1225" s="103"/>
      <c r="S1225" s="104"/>
      <c r="T1225" s="282"/>
      <c r="U1225" s="281"/>
      <c r="V1225" s="285"/>
      <c r="W1225" s="140"/>
      <c r="X1225" s="141"/>
      <c r="Y1225" s="141"/>
      <c r="Z1225" s="141"/>
      <c r="AA1225" s="141"/>
      <c r="AB1225" s="142"/>
    </row>
    <row r="1226" spans="1:28" ht="12.75" customHeight="1">
      <c r="A1226" s="122">
        <v>43367</v>
      </c>
      <c r="B1226" s="93" t="s">
        <v>18</v>
      </c>
      <c r="C1226" s="162" t="s">
        <v>123</v>
      </c>
      <c r="D1226" s="90" t="s">
        <v>99</v>
      </c>
      <c r="E1226" s="13">
        <v>9111.77</v>
      </c>
      <c r="F1226" s="13">
        <v>9085.41</v>
      </c>
      <c r="G1226" s="13">
        <v>9127.17</v>
      </c>
      <c r="H1226" s="13">
        <v>9109.9699999999993</v>
      </c>
      <c r="I1226" s="13">
        <v>9132.64</v>
      </c>
      <c r="J1226" s="13">
        <v>8702.89</v>
      </c>
      <c r="K1226" s="13">
        <v>9071.83</v>
      </c>
      <c r="L1226" s="13">
        <v>9063.5499999999993</v>
      </c>
      <c r="M1226" s="13">
        <v>8832.43</v>
      </c>
      <c r="N1226" s="94">
        <f>IF((M1227=""),"",MAX(E1228:M1228))</f>
        <v>279.81999999999971</v>
      </c>
      <c r="O1226" s="94">
        <f>IF(M1227="","",MIN(E1228:M1228))</f>
        <v>235.31999999999971</v>
      </c>
      <c r="P1226" s="94">
        <f>IF((M1228=""),"",AVERAGE(E1228:M1228))</f>
        <v>262.61555555555526</v>
      </c>
      <c r="Q1226" s="94">
        <f>IF((M1227=""),"",STDEV(E1228:M1228))</f>
        <v>15.962292372269175</v>
      </c>
      <c r="R1226" s="94">
        <f>IF((M1227=""),"",(N1226-O1226)/(N1226+O1226)*100)</f>
        <v>8.6384283883992801</v>
      </c>
      <c r="S1226" s="96" t="str">
        <f>IF(M1227="","",IF(R1226&lt;15,IF(P1226&gt;155,IF(P1226&lt;315,"Pass","Fail"),"Fail"),"Fail"))</f>
        <v>Pass</v>
      </c>
      <c r="T1226" s="237">
        <v>74</v>
      </c>
      <c r="U1226" s="237"/>
      <c r="V1226" s="301"/>
      <c r="W1226" s="143">
        <v>222</v>
      </c>
      <c r="X1226" s="136">
        <v>340</v>
      </c>
      <c r="Y1226" s="136">
        <v>155</v>
      </c>
      <c r="Z1226" s="136">
        <v>315</v>
      </c>
      <c r="AA1226" s="148">
        <v>15</v>
      </c>
      <c r="AB1226" s="154">
        <v>15</v>
      </c>
    </row>
    <row r="1227" spans="1:28" ht="16.5" customHeight="1">
      <c r="A1227" s="122"/>
      <c r="B1227" s="93"/>
      <c r="C1227" s="162"/>
      <c r="D1227" s="90" t="s">
        <v>100</v>
      </c>
      <c r="E1227" s="13">
        <v>8972.58</v>
      </c>
      <c r="F1227" s="13">
        <v>8959.66</v>
      </c>
      <c r="G1227" s="13">
        <v>9009.51</v>
      </c>
      <c r="H1227" s="13">
        <v>8978</v>
      </c>
      <c r="I1227" s="13">
        <v>8992.73</v>
      </c>
      <c r="J1227" s="13">
        <v>8565.2099999999991</v>
      </c>
      <c r="K1227" s="13">
        <v>8947.43</v>
      </c>
      <c r="L1227" s="13">
        <v>8936.61</v>
      </c>
      <c r="M1227" s="13">
        <v>8694.16</v>
      </c>
      <c r="N1227" s="99"/>
      <c r="O1227" s="99"/>
      <c r="P1227" s="99"/>
      <c r="Q1227" s="99"/>
      <c r="R1227" s="100"/>
      <c r="S1227" s="101"/>
      <c r="T1227" s="241"/>
      <c r="U1227" s="234"/>
      <c r="V1227" s="238"/>
      <c r="W1227" s="138"/>
      <c r="X1227" s="135"/>
      <c r="Y1227" s="135"/>
      <c r="Z1227" s="135"/>
      <c r="AA1227" s="135"/>
      <c r="AB1227" s="139"/>
    </row>
    <row r="1228" spans="1:28" s="180" customFormat="1" ht="26.25" customHeight="1" thickBot="1">
      <c r="A1228" s="122"/>
      <c r="B1228" s="105"/>
      <c r="C1228" s="163"/>
      <c r="D1228" s="106" t="s">
        <v>120</v>
      </c>
      <c r="E1228" s="107">
        <f t="shared" ref="E1228:M1228" si="402">IF(((E1226="")*AND(E1227="")),"",(E1226-E1227)*2)</f>
        <v>278.38000000000102</v>
      </c>
      <c r="F1228" s="107">
        <f t="shared" si="402"/>
        <v>251.5</v>
      </c>
      <c r="G1228" s="107">
        <f t="shared" si="402"/>
        <v>235.31999999999971</v>
      </c>
      <c r="H1228" s="107">
        <f t="shared" si="402"/>
        <v>263.93999999999869</v>
      </c>
      <c r="I1228" s="107">
        <f t="shared" si="402"/>
        <v>279.81999999999971</v>
      </c>
      <c r="J1228" s="107">
        <f t="shared" si="402"/>
        <v>275.36000000000058</v>
      </c>
      <c r="K1228" s="107">
        <f t="shared" si="402"/>
        <v>248.79999999999927</v>
      </c>
      <c r="L1228" s="107">
        <f t="shared" si="402"/>
        <v>253.87999999999738</v>
      </c>
      <c r="M1228" s="107">
        <f t="shared" si="402"/>
        <v>276.54000000000087</v>
      </c>
      <c r="N1228" s="99"/>
      <c r="O1228" s="99"/>
      <c r="P1228" s="99"/>
      <c r="Q1228" s="99"/>
      <c r="R1228" s="100"/>
      <c r="S1228" s="101"/>
      <c r="T1228" s="241"/>
      <c r="U1228" s="234"/>
      <c r="V1228" s="238"/>
      <c r="W1228" s="155"/>
      <c r="X1228" s="156"/>
      <c r="Y1228" s="156"/>
      <c r="Z1228" s="156"/>
      <c r="AA1228" s="156"/>
      <c r="AB1228" s="157"/>
    </row>
    <row r="1229" spans="1:28" ht="12.75" customHeight="1">
      <c r="A1229" s="122">
        <v>43371</v>
      </c>
      <c r="B1229" s="121" t="s">
        <v>18</v>
      </c>
      <c r="C1229" s="161" t="s">
        <v>122</v>
      </c>
      <c r="D1229" s="91" t="s">
        <v>99</v>
      </c>
      <c r="E1229" s="13">
        <v>10487.26</v>
      </c>
      <c r="F1229" s="13">
        <v>10197.01</v>
      </c>
      <c r="G1229" s="13">
        <v>10136.280000000001</v>
      </c>
      <c r="H1229" s="13">
        <v>10220.76</v>
      </c>
      <c r="I1229" s="13">
        <v>10518.52</v>
      </c>
      <c r="J1229" s="13">
        <v>10100.620000000001</v>
      </c>
      <c r="K1229" s="13">
        <v>10177.86</v>
      </c>
      <c r="L1229" s="13">
        <v>10180.76</v>
      </c>
      <c r="M1229" s="13">
        <v>10043.14</v>
      </c>
      <c r="N1229" s="94">
        <f>IF((M1230=""),"",MAX(E1231:M1231))</f>
        <v>551.36000000000058</v>
      </c>
      <c r="O1229" s="94">
        <f>IF(M1230="","",MIN(E1231:M1231))</f>
        <v>501.79999999999927</v>
      </c>
      <c r="P1229" s="94">
        <f>IF((M1231=""),"",AVERAGE(E1231:M1231))</f>
        <v>518.44666666666717</v>
      </c>
      <c r="Q1229" s="94">
        <f>IF((M1230=""),"",STDEV(E1231:M1231))</f>
        <v>14.08136357033939</v>
      </c>
      <c r="R1229" s="94">
        <f>IF((M1230=""),"",(N1229-O1229)/(N1229+O1229)*100)</f>
        <v>4.705837669490041</v>
      </c>
      <c r="S1229" s="96" t="str">
        <f>IF(M1230="","",IF(R1229&lt;10,IF(P1229&gt;430,IF(P1229&lt;590,"Pass","Fail"),"Fail"),"Fail"))</f>
        <v>Pass</v>
      </c>
      <c r="T1229" s="237" t="s">
        <v>134</v>
      </c>
      <c r="U1229" s="145"/>
      <c r="V1229" s="301"/>
      <c r="W1229" s="138">
        <v>490</v>
      </c>
      <c r="X1229" s="135">
        <v>590</v>
      </c>
      <c r="Y1229" s="135">
        <v>430</v>
      </c>
      <c r="Z1229" s="135">
        <v>590</v>
      </c>
      <c r="AA1229" s="137">
        <v>6.3</v>
      </c>
      <c r="AB1229" s="148">
        <v>6.3</v>
      </c>
    </row>
    <row r="1230" spans="1:28" ht="16.5" customHeight="1">
      <c r="A1230" s="122"/>
      <c r="B1230" s="93"/>
      <c r="C1230" s="162"/>
      <c r="D1230" s="90" t="s">
        <v>100</v>
      </c>
      <c r="E1230" s="13">
        <v>10230.77</v>
      </c>
      <c r="F1230" s="13">
        <v>9946.11</v>
      </c>
      <c r="G1230" s="13">
        <v>9881.75</v>
      </c>
      <c r="H1230" s="13">
        <v>9965.36</v>
      </c>
      <c r="I1230" s="13">
        <v>10258.530000000001</v>
      </c>
      <c r="J1230" s="13">
        <v>9839.58</v>
      </c>
      <c r="K1230" s="13">
        <v>9920.41</v>
      </c>
      <c r="L1230" s="13">
        <v>9919.23</v>
      </c>
      <c r="M1230" s="13">
        <v>9767.4599999999991</v>
      </c>
      <c r="N1230" s="99"/>
      <c r="O1230" s="99"/>
      <c r="P1230" s="99"/>
      <c r="Q1230" s="99"/>
      <c r="R1230" s="100"/>
      <c r="S1230" s="101"/>
      <c r="T1230" s="241"/>
      <c r="U1230" s="234"/>
      <c r="V1230" s="238"/>
      <c r="W1230" s="138"/>
      <c r="X1230" s="135"/>
      <c r="Y1230" s="135"/>
      <c r="Z1230" s="135"/>
      <c r="AA1230" s="135"/>
      <c r="AB1230" s="139"/>
    </row>
    <row r="1231" spans="1:28" s="179" customFormat="1" ht="26.25" customHeight="1">
      <c r="A1231" s="122"/>
      <c r="B1231" s="93"/>
      <c r="C1231" s="162"/>
      <c r="D1231" s="90" t="s">
        <v>120</v>
      </c>
      <c r="E1231" s="29">
        <f t="shared" ref="E1231:M1231" si="403">IF(((E1229="")*AND(E1230="")),"",(E1229-E1230)*2)</f>
        <v>512.97999999999956</v>
      </c>
      <c r="F1231" s="29">
        <f t="shared" si="403"/>
        <v>501.79999999999927</v>
      </c>
      <c r="G1231" s="29">
        <f t="shared" si="403"/>
        <v>509.06000000000131</v>
      </c>
      <c r="H1231" s="29">
        <f t="shared" si="403"/>
        <v>510.79999999999927</v>
      </c>
      <c r="I1231" s="29">
        <f t="shared" si="403"/>
        <v>519.97999999999956</v>
      </c>
      <c r="J1231" s="29">
        <f t="shared" si="403"/>
        <v>522.08000000000175</v>
      </c>
      <c r="K1231" s="29">
        <f t="shared" si="403"/>
        <v>514.90000000000146</v>
      </c>
      <c r="L1231" s="29">
        <f t="shared" si="403"/>
        <v>523.06000000000131</v>
      </c>
      <c r="M1231" s="29">
        <f t="shared" si="403"/>
        <v>551.36000000000058</v>
      </c>
      <c r="N1231" s="102"/>
      <c r="O1231" s="102"/>
      <c r="P1231" s="102"/>
      <c r="Q1231" s="102"/>
      <c r="R1231" s="103"/>
      <c r="S1231" s="104"/>
      <c r="T1231" s="282"/>
      <c r="U1231" s="281"/>
      <c r="V1231" s="285"/>
      <c r="W1231" s="140"/>
      <c r="X1231" s="141"/>
      <c r="Y1231" s="141"/>
      <c r="Z1231" s="141"/>
      <c r="AA1231" s="141"/>
      <c r="AB1231" s="142"/>
    </row>
    <row r="1232" spans="1:28" ht="12.75" customHeight="1">
      <c r="A1232" s="122">
        <v>43371</v>
      </c>
      <c r="B1232" s="121" t="s">
        <v>18</v>
      </c>
      <c r="C1232" s="161" t="s">
        <v>123</v>
      </c>
      <c r="D1232" s="91" t="s">
        <v>99</v>
      </c>
      <c r="E1232" s="13">
        <v>8972.58</v>
      </c>
      <c r="F1232" s="13">
        <v>8959.66</v>
      </c>
      <c r="G1232" s="13">
        <v>9009.51</v>
      </c>
      <c r="H1232" s="13">
        <v>8978</v>
      </c>
      <c r="I1232" s="13">
        <v>8992.73</v>
      </c>
      <c r="J1232" s="13">
        <v>8565.2099999999991</v>
      </c>
      <c r="K1232" s="13">
        <v>8947.43</v>
      </c>
      <c r="L1232" s="13">
        <v>8936.61</v>
      </c>
      <c r="M1232" s="13">
        <v>8694.16</v>
      </c>
      <c r="N1232" s="99">
        <f>IF((M1233=""),"",MAX(E1234:M1234))</f>
        <v>307.55999999999767</v>
      </c>
      <c r="O1232" s="99">
        <f>IF(M1233="","",MIN(E1234:M1234))</f>
        <v>228.56999999999971</v>
      </c>
      <c r="P1232" s="99">
        <f>IF((M1234=""),"",AVERAGE(E1234:M1234))</f>
        <v>255.7844444444446</v>
      </c>
      <c r="Q1232" s="99">
        <f>IF((M1233=""),"",STDEV(E1234:M1234))</f>
        <v>28.497756539379065</v>
      </c>
      <c r="R1232" s="99">
        <f>IF((M1233=""),"",(N1232-O1232)/(N1232+O1232)*100)</f>
        <v>14.733366907279644</v>
      </c>
      <c r="S1232" s="101" t="str">
        <f>IF(M1233="","",IF(R1232&lt;15,IF(P1232&gt;155,IF(P1232&lt;315,"Pass","Fail"),"Fail"),"Fail"))</f>
        <v>Pass</v>
      </c>
      <c r="T1232" s="241" t="s">
        <v>134</v>
      </c>
      <c r="U1232" s="241"/>
      <c r="V1232" s="272"/>
      <c r="W1232" s="147">
        <v>222</v>
      </c>
      <c r="X1232" s="88">
        <v>340</v>
      </c>
      <c r="Y1232" s="88">
        <v>155</v>
      </c>
      <c r="Z1232" s="88">
        <v>315</v>
      </c>
      <c r="AA1232" s="148">
        <v>15</v>
      </c>
      <c r="AB1232" s="139">
        <v>15</v>
      </c>
    </row>
    <row r="1233" spans="1:28" ht="15.75" customHeight="1">
      <c r="A1233" s="122"/>
      <c r="B1233" s="93"/>
      <c r="C1233" s="162"/>
      <c r="D1233" s="90" t="s">
        <v>100</v>
      </c>
      <c r="E1233" s="13">
        <v>8838.0249999999996</v>
      </c>
      <c r="F1233" s="13">
        <v>8838.1049999999996</v>
      </c>
      <c r="G1233" s="13">
        <v>8890.6350000000002</v>
      </c>
      <c r="H1233" s="13">
        <v>8862.6749999999993</v>
      </c>
      <c r="I1233" s="13">
        <v>8838.9500000000007</v>
      </c>
      <c r="J1233" s="13">
        <v>8420.3349999999991</v>
      </c>
      <c r="K1233" s="13">
        <v>8833.1450000000004</v>
      </c>
      <c r="L1233" s="13">
        <v>8820.6149999999998</v>
      </c>
      <c r="M1233" s="13">
        <v>8562.375</v>
      </c>
      <c r="N1233" s="99"/>
      <c r="O1233" s="99"/>
      <c r="P1233" s="99"/>
      <c r="Q1233" s="99"/>
      <c r="R1233" s="100"/>
      <c r="S1233" s="101"/>
      <c r="T1233" s="241"/>
      <c r="U1233" s="234"/>
      <c r="V1233" s="238"/>
      <c r="W1233" s="138"/>
      <c r="X1233" s="135"/>
      <c r="Y1233" s="135"/>
      <c r="Z1233" s="135"/>
      <c r="AA1233" s="135"/>
      <c r="AB1233" s="139"/>
    </row>
    <row r="1234" spans="1:28" s="180" customFormat="1" ht="26.25" customHeight="1" thickBot="1">
      <c r="A1234" s="122"/>
      <c r="B1234" s="105"/>
      <c r="C1234" s="163"/>
      <c r="D1234" s="106" t="s">
        <v>120</v>
      </c>
      <c r="E1234" s="107">
        <f t="shared" ref="E1234:M1234" si="404">IF(((E1232="")*AND(E1233="")),"",(E1232-E1233)*2)</f>
        <v>269.11000000000058</v>
      </c>
      <c r="F1234" s="107">
        <f t="shared" si="404"/>
        <v>243.11000000000058</v>
      </c>
      <c r="G1234" s="107">
        <f t="shared" si="404"/>
        <v>237.75</v>
      </c>
      <c r="H1234" s="107">
        <f t="shared" si="404"/>
        <v>230.65000000000146</v>
      </c>
      <c r="I1234" s="107">
        <f t="shared" si="404"/>
        <v>307.55999999999767</v>
      </c>
      <c r="J1234" s="107">
        <f t="shared" si="404"/>
        <v>289.75</v>
      </c>
      <c r="K1234" s="107">
        <f t="shared" si="404"/>
        <v>228.56999999999971</v>
      </c>
      <c r="L1234" s="107">
        <f t="shared" si="404"/>
        <v>231.9900000000016</v>
      </c>
      <c r="M1234" s="107">
        <f t="shared" si="404"/>
        <v>263.56999999999971</v>
      </c>
      <c r="N1234" s="108"/>
      <c r="O1234" s="108"/>
      <c r="P1234" s="108"/>
      <c r="Q1234" s="108"/>
      <c r="R1234" s="109"/>
      <c r="S1234" s="110"/>
      <c r="T1234" s="284"/>
      <c r="U1234" s="283"/>
      <c r="V1234" s="286"/>
      <c r="W1234" s="155"/>
      <c r="X1234" s="156"/>
      <c r="Y1234" s="156"/>
      <c r="Z1234" s="156"/>
      <c r="AA1234" s="156"/>
      <c r="AB1234" s="157"/>
    </row>
    <row r="1235" spans="1:28" ht="12.75" customHeight="1">
      <c r="A1235" s="122">
        <v>43397</v>
      </c>
      <c r="B1235" s="121" t="s">
        <v>18</v>
      </c>
      <c r="C1235" s="161" t="s">
        <v>119</v>
      </c>
      <c r="D1235" s="91" t="s">
        <v>99</v>
      </c>
      <c r="E1235" s="13">
        <v>2982.48</v>
      </c>
      <c r="F1235" s="13">
        <v>2878.08</v>
      </c>
      <c r="G1235" s="13">
        <v>2837.05</v>
      </c>
      <c r="H1235" s="13">
        <v>2849.52</v>
      </c>
      <c r="I1235" s="13">
        <v>2930.73</v>
      </c>
      <c r="J1235" s="13">
        <v>2910.35</v>
      </c>
      <c r="K1235" s="13">
        <v>2851.95</v>
      </c>
      <c r="L1235" s="13">
        <v>2861.71</v>
      </c>
      <c r="M1235" s="13">
        <v>2934.92</v>
      </c>
      <c r="N1235" s="99">
        <f>IF((M1236=""),"",MAX(E1237:M1237))</f>
        <v>761.85999999999967</v>
      </c>
      <c r="O1235" s="99">
        <f>IF(M1236="","",MIN(E1237:M1237))</f>
        <v>674.1200000000008</v>
      </c>
      <c r="P1235" s="99">
        <f>IF((M1237=""),"",AVERAGE(E1237:M1237))</f>
        <v>721.00666666666666</v>
      </c>
      <c r="Q1235" s="99">
        <f>IF((M1236=""),"",STDEV(E1237:M1237))</f>
        <v>35.284174923044439</v>
      </c>
      <c r="R1235" s="100">
        <f>IF((M1236=""),"",(N1235-O1235)/(N1235+O1235)*100)</f>
        <v>6.1101129542193373</v>
      </c>
      <c r="S1235" s="101" t="str">
        <f>IF(M1236="","",IF(R1235&lt;10,IF(P1235&gt;670,IF(P1235&lt;830,"Pass","Fail"),"Fail"),"Fail"))</f>
        <v>Pass</v>
      </c>
      <c r="T1235" s="241">
        <v>1159</v>
      </c>
      <c r="U1235" s="238" t="s">
        <v>135</v>
      </c>
      <c r="V1235" s="304"/>
      <c r="W1235" s="147">
        <v>645</v>
      </c>
      <c r="X1235" s="88">
        <v>790</v>
      </c>
      <c r="Y1235" s="88">
        <v>670</v>
      </c>
      <c r="Z1235" s="88">
        <v>830</v>
      </c>
      <c r="AA1235" s="88">
        <v>8.6999999999999993</v>
      </c>
      <c r="AB1235" s="148">
        <v>10</v>
      </c>
    </row>
    <row r="1236" spans="1:28" ht="15.75" customHeight="1">
      <c r="A1236" s="122"/>
      <c r="B1236" s="93"/>
      <c r="C1236" s="162"/>
      <c r="D1236" s="90" t="s">
        <v>100</v>
      </c>
      <c r="E1236" s="13">
        <v>2601.5500000000002</v>
      </c>
      <c r="F1236" s="13">
        <v>2528.37</v>
      </c>
      <c r="G1236" s="13">
        <v>2499.9899999999998</v>
      </c>
      <c r="H1236" s="13">
        <v>2502.73</v>
      </c>
      <c r="I1236" s="13">
        <v>2556.0500000000002</v>
      </c>
      <c r="J1236" s="13">
        <v>2529.59</v>
      </c>
      <c r="K1236" s="13">
        <v>2504.6799999999998</v>
      </c>
      <c r="L1236" s="13">
        <v>2512.4</v>
      </c>
      <c r="M1236" s="13">
        <v>2556.9</v>
      </c>
      <c r="N1236" s="99"/>
      <c r="O1236" s="99"/>
      <c r="P1236" s="99"/>
      <c r="Q1236" s="99"/>
      <c r="R1236" s="100"/>
      <c r="S1236" s="101"/>
      <c r="T1236" s="241"/>
      <c r="U1236" s="238"/>
      <c r="V1236" s="304"/>
      <c r="W1236" s="138"/>
      <c r="X1236" s="135"/>
      <c r="Y1236" s="135"/>
      <c r="Z1236" s="135"/>
      <c r="AA1236" s="135"/>
      <c r="AB1236" s="139"/>
    </row>
    <row r="1237" spans="1:28" s="179" customFormat="1" ht="25.5" customHeight="1">
      <c r="A1237" s="122"/>
      <c r="B1237" s="93"/>
      <c r="C1237" s="162"/>
      <c r="D1237" s="90" t="s">
        <v>120</v>
      </c>
      <c r="E1237" s="29">
        <f t="shared" ref="E1237:M1237" si="405">IF(((E1235="")*AND(E1236="")),"",(E1235-E1236)*2)</f>
        <v>761.85999999999967</v>
      </c>
      <c r="F1237" s="29">
        <f t="shared" si="405"/>
        <v>699.42000000000007</v>
      </c>
      <c r="G1237" s="29">
        <f t="shared" si="405"/>
        <v>674.1200000000008</v>
      </c>
      <c r="H1237" s="29">
        <f t="shared" si="405"/>
        <v>693.57999999999993</v>
      </c>
      <c r="I1237" s="29">
        <f t="shared" si="405"/>
        <v>749.35999999999967</v>
      </c>
      <c r="J1237" s="29">
        <f t="shared" si="405"/>
        <v>761.51999999999953</v>
      </c>
      <c r="K1237" s="29">
        <f t="shared" si="405"/>
        <v>694.54</v>
      </c>
      <c r="L1237" s="29">
        <f t="shared" si="405"/>
        <v>698.61999999999989</v>
      </c>
      <c r="M1237" s="29">
        <f t="shared" si="405"/>
        <v>756.04</v>
      </c>
      <c r="N1237" s="102"/>
      <c r="O1237" s="102"/>
      <c r="P1237" s="102"/>
      <c r="Q1237" s="102"/>
      <c r="R1237" s="103"/>
      <c r="S1237" s="104"/>
      <c r="T1237" s="282"/>
      <c r="U1237" s="285"/>
      <c r="V1237" s="305"/>
      <c r="W1237" s="140"/>
      <c r="X1237" s="141"/>
      <c r="Y1237" s="141"/>
      <c r="Z1237" s="141"/>
      <c r="AA1237" s="141"/>
      <c r="AB1237" s="142"/>
    </row>
    <row r="1238" spans="1:28">
      <c r="A1238" s="122">
        <v>43397</v>
      </c>
      <c r="B1238" s="121" t="s">
        <v>18</v>
      </c>
      <c r="C1238" s="161" t="s">
        <v>121</v>
      </c>
      <c r="D1238" s="91" t="s">
        <v>99</v>
      </c>
      <c r="E1238" s="13">
        <v>2920.63</v>
      </c>
      <c r="F1238" s="13">
        <v>2851.63</v>
      </c>
      <c r="G1238" s="13">
        <v>2833.64</v>
      </c>
      <c r="H1238" s="13">
        <v>2860.18</v>
      </c>
      <c r="I1238" s="13">
        <v>2943.22</v>
      </c>
      <c r="J1238" s="13">
        <v>2973.17</v>
      </c>
      <c r="K1238" s="13">
        <v>2871.96</v>
      </c>
      <c r="L1238" s="13">
        <v>2847.13</v>
      </c>
      <c r="M1238" s="13">
        <v>2922.22</v>
      </c>
      <c r="N1238" s="99">
        <f>IF((M1239=""),"",MAX(E1240:M1240))</f>
        <v>975.15999999999985</v>
      </c>
      <c r="O1238" s="99">
        <f>IF(M1239="","",MIN(E1240:M1240))</f>
        <v>807.23999999999978</v>
      </c>
      <c r="P1238" s="99">
        <f>IF((M1240=""),"",AVERAGE(E1240:M1240))</f>
        <v>896.71999999999991</v>
      </c>
      <c r="Q1238" s="99">
        <f>IF((M1239=""),"",STDEV(E1240:M1240))</f>
        <v>62.912222977732753</v>
      </c>
      <c r="R1238" s="99">
        <f>IF((M1239=""),"",(N1238-O1238)/(N1238+O1238)*100)</f>
        <v>9.4210053859964162</v>
      </c>
      <c r="S1238" s="101" t="str">
        <f>IF(M1239="","",IF(R1238&lt;15,IF(P1238&gt;850,IF(P1238&lt;1000,"Pass","Fail"),"Fail"),"Fail"))</f>
        <v>Pass</v>
      </c>
      <c r="T1238" s="241">
        <v>1159</v>
      </c>
      <c r="U1238" s="251" t="s">
        <v>135</v>
      </c>
      <c r="W1238" s="135">
        <v>850</v>
      </c>
      <c r="X1238" s="135">
        <v>970</v>
      </c>
      <c r="Y1238" s="135">
        <v>710</v>
      </c>
      <c r="Z1238" s="135">
        <v>910</v>
      </c>
      <c r="AA1238" s="135">
        <v>14.5</v>
      </c>
      <c r="AB1238" s="139">
        <v>17</v>
      </c>
    </row>
    <row r="1239" spans="1:28" ht="15.75" customHeight="1">
      <c r="A1239" s="122"/>
      <c r="B1239" s="93"/>
      <c r="C1239" s="162"/>
      <c r="D1239" s="90" t="s">
        <v>100</v>
      </c>
      <c r="E1239" s="13">
        <v>2440.5300000000002</v>
      </c>
      <c r="F1239" s="13">
        <v>2424.42</v>
      </c>
      <c r="G1239" s="13">
        <v>2430.02</v>
      </c>
      <c r="H1239" s="13">
        <v>2431.41</v>
      </c>
      <c r="I1239" s="13">
        <v>2460.71</v>
      </c>
      <c r="J1239" s="13">
        <v>2485.59</v>
      </c>
      <c r="K1239" s="13">
        <v>2445.85</v>
      </c>
      <c r="L1239" s="13">
        <v>2418.35</v>
      </c>
      <c r="M1239" s="13">
        <v>2451.66</v>
      </c>
      <c r="N1239" s="99"/>
      <c r="O1239" s="99"/>
      <c r="P1239" s="99"/>
      <c r="Q1239" s="99"/>
      <c r="R1239" s="100"/>
      <c r="S1239" s="101"/>
      <c r="T1239" s="241"/>
      <c r="U1239" s="238"/>
      <c r="V1239" s="304"/>
      <c r="W1239" s="138"/>
      <c r="X1239" s="135"/>
      <c r="Y1239" s="135"/>
      <c r="Z1239" s="135"/>
      <c r="AA1239" s="135"/>
      <c r="AB1239" s="139"/>
    </row>
    <row r="1240" spans="1:28" s="179" customFormat="1" ht="25.5" customHeight="1">
      <c r="A1240" s="122"/>
      <c r="B1240" s="93"/>
      <c r="C1240" s="162"/>
      <c r="D1240" s="30" t="s">
        <v>120</v>
      </c>
      <c r="E1240" s="29">
        <f t="shared" ref="E1240:M1240" si="406">IF(((E1238="")*AND(E1239="")),"",(E1238-E1239)*2)</f>
        <v>960.19999999999982</v>
      </c>
      <c r="F1240" s="29">
        <f t="shared" si="406"/>
        <v>854.42000000000007</v>
      </c>
      <c r="G1240" s="29">
        <f t="shared" si="406"/>
        <v>807.23999999999978</v>
      </c>
      <c r="H1240" s="29">
        <f t="shared" si="406"/>
        <v>857.54</v>
      </c>
      <c r="I1240" s="29">
        <f t="shared" si="406"/>
        <v>965.01999999999953</v>
      </c>
      <c r="J1240" s="29">
        <f t="shared" si="406"/>
        <v>975.15999999999985</v>
      </c>
      <c r="K1240" s="29">
        <f t="shared" si="406"/>
        <v>852.22000000000025</v>
      </c>
      <c r="L1240" s="29">
        <f t="shared" si="406"/>
        <v>857.5600000000004</v>
      </c>
      <c r="M1240" s="29">
        <f t="shared" si="406"/>
        <v>941.11999999999989</v>
      </c>
      <c r="N1240" s="102"/>
      <c r="O1240" s="102"/>
      <c r="P1240" s="102"/>
      <c r="Q1240" s="102"/>
      <c r="R1240" s="103"/>
      <c r="S1240" s="104"/>
      <c r="T1240" s="282"/>
      <c r="U1240" s="285"/>
      <c r="V1240" s="305"/>
      <c r="W1240" s="140"/>
      <c r="X1240" s="141"/>
      <c r="Y1240" s="141"/>
      <c r="Z1240" s="141"/>
      <c r="AA1240" s="141"/>
      <c r="AB1240" s="142"/>
    </row>
    <row r="1241" spans="1:28" ht="12.75" customHeight="1">
      <c r="A1241" s="122">
        <v>43397</v>
      </c>
      <c r="B1241" s="121" t="s">
        <v>18</v>
      </c>
      <c r="C1241" s="161" t="s">
        <v>122</v>
      </c>
      <c r="D1241" s="91" t="s">
        <v>99</v>
      </c>
      <c r="E1241" s="13">
        <v>10245.31</v>
      </c>
      <c r="F1241" s="13">
        <v>9960.86</v>
      </c>
      <c r="G1241" s="13">
        <v>9896.02</v>
      </c>
      <c r="H1241" s="13">
        <v>9977.35</v>
      </c>
      <c r="I1241" s="13">
        <v>10272.43</v>
      </c>
      <c r="J1241" s="13">
        <v>9855.86</v>
      </c>
      <c r="K1241" s="13">
        <v>9932.6</v>
      </c>
      <c r="L1241" s="13">
        <v>9939.42</v>
      </c>
      <c r="M1241" s="13">
        <v>9785.32</v>
      </c>
      <c r="N1241" s="99">
        <f>IF((M1242=""),"",MAX(E1243:M1243))</f>
        <v>555.2400000000016</v>
      </c>
      <c r="O1241" s="99">
        <f>IF(M1242="","",MIN(E1243:M1243))</f>
        <v>525.08000000000175</v>
      </c>
      <c r="P1241" s="99">
        <f>IF((M1243=""),"",AVERAGE(E1243:M1243))</f>
        <v>534.67111111111205</v>
      </c>
      <c r="Q1241" s="99">
        <f>IF((M1242=""),"",STDEV(E1243:M1243))</f>
        <v>10.35400459296126</v>
      </c>
      <c r="R1241" s="99">
        <f>IF((M1242=""),"",(N1241-O1241)/(N1241+O1241)*100)</f>
        <v>2.7917654028435801</v>
      </c>
      <c r="S1241" s="101" t="str">
        <f>IF(M1242="","",IF(R1241&lt;10,IF(P1241&gt;430,IF(P1241&lt;590,"Pass","Fail"),"Fail"),"Fail"))</f>
        <v>Pass</v>
      </c>
      <c r="T1241" s="241">
        <v>1159</v>
      </c>
      <c r="U1241" s="265" t="s">
        <v>135</v>
      </c>
      <c r="V1241" s="304"/>
      <c r="W1241" s="138">
        <v>490</v>
      </c>
      <c r="X1241" s="135">
        <v>590</v>
      </c>
      <c r="Y1241" s="135">
        <v>430</v>
      </c>
      <c r="Z1241" s="135">
        <v>590</v>
      </c>
      <c r="AA1241" s="137">
        <v>6.3</v>
      </c>
      <c r="AB1241" s="148">
        <v>6.3</v>
      </c>
    </row>
    <row r="1242" spans="1:28" ht="15.75" customHeight="1">
      <c r="A1242" s="122"/>
      <c r="B1242" s="93"/>
      <c r="C1242" s="162"/>
      <c r="D1242" s="90" t="s">
        <v>100</v>
      </c>
      <c r="E1242" s="13">
        <v>9976.07</v>
      </c>
      <c r="F1242" s="13">
        <v>9687.92</v>
      </c>
      <c r="G1242" s="13">
        <v>9632.39</v>
      </c>
      <c r="H1242" s="13">
        <v>9714.43</v>
      </c>
      <c r="I1242" s="13">
        <v>10009.23</v>
      </c>
      <c r="J1242" s="13">
        <v>9578.24</v>
      </c>
      <c r="K1242" s="13">
        <v>9670.06</v>
      </c>
      <c r="L1242" s="13">
        <v>9672.48</v>
      </c>
      <c r="M1242" s="13">
        <v>9518.33</v>
      </c>
      <c r="N1242" s="99"/>
      <c r="O1242" s="99"/>
      <c r="P1242" s="99"/>
      <c r="Q1242" s="99"/>
      <c r="R1242" s="100"/>
      <c r="S1242" s="101"/>
      <c r="T1242" s="241"/>
      <c r="U1242" s="238"/>
      <c r="V1242" s="304"/>
      <c r="W1242" s="138"/>
      <c r="X1242" s="135"/>
      <c r="Y1242" s="135"/>
      <c r="Z1242" s="135"/>
      <c r="AA1242" s="135"/>
      <c r="AB1242" s="139"/>
    </row>
    <row r="1243" spans="1:28" s="179" customFormat="1" ht="25.5" customHeight="1">
      <c r="A1243" s="122"/>
      <c r="B1243" s="93"/>
      <c r="C1243" s="162"/>
      <c r="D1243" s="90" t="s">
        <v>120</v>
      </c>
      <c r="E1243" s="29">
        <f t="shared" ref="E1243:M1243" si="407">IF(((E1241="")*AND(E1242="")),"",(E1241-E1242)*2)</f>
        <v>538.47999999999956</v>
      </c>
      <c r="F1243" s="29">
        <f t="shared" si="407"/>
        <v>545.88000000000102</v>
      </c>
      <c r="G1243" s="29">
        <f t="shared" si="407"/>
        <v>527.26000000000204</v>
      </c>
      <c r="H1243" s="29">
        <f t="shared" si="407"/>
        <v>525.84000000000015</v>
      </c>
      <c r="I1243" s="29">
        <f t="shared" si="407"/>
        <v>526.40000000000146</v>
      </c>
      <c r="J1243" s="29">
        <f t="shared" si="407"/>
        <v>555.2400000000016</v>
      </c>
      <c r="K1243" s="29">
        <f t="shared" si="407"/>
        <v>525.08000000000175</v>
      </c>
      <c r="L1243" s="29">
        <f t="shared" si="407"/>
        <v>533.88000000000102</v>
      </c>
      <c r="M1243" s="29">
        <f t="shared" si="407"/>
        <v>533.97999999999956</v>
      </c>
      <c r="N1243" s="102"/>
      <c r="O1243" s="102"/>
      <c r="P1243" s="102"/>
      <c r="Q1243" s="102"/>
      <c r="R1243" s="103"/>
      <c r="S1243" s="104"/>
      <c r="T1243" s="282"/>
      <c r="U1243" s="285"/>
      <c r="V1243" s="305"/>
      <c r="W1243" s="140"/>
      <c r="X1243" s="141"/>
      <c r="Y1243" s="141"/>
      <c r="Z1243" s="141"/>
      <c r="AA1243" s="141"/>
      <c r="AB1243" s="142"/>
    </row>
    <row r="1244" spans="1:28" ht="12.75" customHeight="1">
      <c r="A1244" s="122">
        <v>43397</v>
      </c>
      <c r="B1244" s="121" t="s">
        <v>18</v>
      </c>
      <c r="C1244" s="161" t="s">
        <v>123</v>
      </c>
      <c r="D1244" s="91" t="s">
        <v>99</v>
      </c>
      <c r="E1244" s="13">
        <v>8856.24</v>
      </c>
      <c r="F1244" s="13">
        <v>8850.4699999999993</v>
      </c>
      <c r="G1244" s="13">
        <v>8910.85</v>
      </c>
      <c r="H1244" s="13">
        <v>8877.19</v>
      </c>
      <c r="I1244" s="13">
        <v>8877.26</v>
      </c>
      <c r="J1244" s="13">
        <v>8434.86</v>
      </c>
      <c r="K1244" s="13">
        <v>8841.2900000000009</v>
      </c>
      <c r="L1244" s="13">
        <v>8827.36</v>
      </c>
      <c r="M1244" s="13">
        <v>8567.98</v>
      </c>
      <c r="N1244" s="99">
        <f>IF((M1245=""),"",MAX(E1246:M1246))</f>
        <v>303.57999999999811</v>
      </c>
      <c r="O1244" s="99">
        <f>IF(M1245="","",MIN(E1246:M1246))</f>
        <v>244.06000000000131</v>
      </c>
      <c r="P1244" s="99">
        <f>IF((M1246=""),"",AVERAGE(E1246:M1246))</f>
        <v>274.55555555555515</v>
      </c>
      <c r="Q1244" s="99">
        <f>IF((M1245=""),"",STDEV(E1246:M1246))</f>
        <v>23.30726663033942</v>
      </c>
      <c r="R1244" s="99">
        <f>IF((M1245=""),"",(N1244-O1244)/(N1244+O1244)*100)</f>
        <v>10.868453728726328</v>
      </c>
      <c r="S1244" s="101" t="str">
        <f>IF(M1245="","",IF(R1244&lt;15,IF(P1244&gt;155,IF(P1244&lt;315,"Pass","Fail"),"Fail"),"Fail"))</f>
        <v>Pass</v>
      </c>
      <c r="T1244" s="241">
        <v>1159</v>
      </c>
      <c r="U1244" s="275" t="s">
        <v>135</v>
      </c>
      <c r="V1244" s="304"/>
      <c r="W1244" s="147">
        <v>222</v>
      </c>
      <c r="X1244" s="88">
        <v>340</v>
      </c>
      <c r="Y1244" s="88">
        <v>155</v>
      </c>
      <c r="Z1244" s="88">
        <v>315</v>
      </c>
      <c r="AA1244" s="148">
        <v>15</v>
      </c>
      <c r="AB1244" s="139">
        <v>15</v>
      </c>
    </row>
    <row r="1245" spans="1:28" ht="15.75" customHeight="1">
      <c r="A1245" s="122"/>
      <c r="B1245" s="93"/>
      <c r="C1245" s="162"/>
      <c r="D1245" s="90" t="s">
        <v>100</v>
      </c>
      <c r="E1245" s="13">
        <v>8704.4500000000007</v>
      </c>
      <c r="F1245" s="13">
        <v>8721.09</v>
      </c>
      <c r="G1245" s="13">
        <v>8788.82</v>
      </c>
      <c r="H1245" s="13">
        <v>8749.7900000000009</v>
      </c>
      <c r="I1245" s="13">
        <v>8730.77</v>
      </c>
      <c r="J1245" s="13">
        <v>8284.1200000000008</v>
      </c>
      <c r="K1245" s="13">
        <v>8713.18</v>
      </c>
      <c r="L1245" s="13">
        <v>8695.35</v>
      </c>
      <c r="M1245" s="13">
        <v>8420.43</v>
      </c>
      <c r="N1245" s="99"/>
      <c r="O1245" s="99"/>
      <c r="P1245" s="99"/>
      <c r="Q1245" s="99"/>
      <c r="R1245" s="100"/>
      <c r="S1245" s="101"/>
      <c r="T1245" s="241"/>
      <c r="U1245" s="238"/>
      <c r="V1245" s="304"/>
      <c r="W1245" s="138"/>
      <c r="X1245" s="135"/>
      <c r="Y1245" s="135"/>
      <c r="Z1245" s="135"/>
      <c r="AA1245" s="135"/>
      <c r="AB1245" s="139"/>
    </row>
    <row r="1246" spans="1:28" s="180" customFormat="1" ht="26.25" customHeight="1" thickBot="1">
      <c r="A1246" s="122"/>
      <c r="B1246" s="105"/>
      <c r="C1246" s="163"/>
      <c r="D1246" s="106" t="s">
        <v>120</v>
      </c>
      <c r="E1246" s="107">
        <f t="shared" ref="E1246:M1246" si="408">IF(((E1244="")*AND(E1245="")),"",(E1244-E1245)*2)</f>
        <v>303.57999999999811</v>
      </c>
      <c r="F1246" s="107">
        <f t="shared" si="408"/>
        <v>258.7599999999984</v>
      </c>
      <c r="G1246" s="107">
        <f t="shared" si="408"/>
        <v>244.06000000000131</v>
      </c>
      <c r="H1246" s="107">
        <f t="shared" si="408"/>
        <v>254.79999999999927</v>
      </c>
      <c r="I1246" s="107">
        <f t="shared" si="408"/>
        <v>292.97999999999956</v>
      </c>
      <c r="J1246" s="107">
        <f t="shared" si="408"/>
        <v>301.47999999999956</v>
      </c>
      <c r="K1246" s="107">
        <f t="shared" si="408"/>
        <v>256.22000000000116</v>
      </c>
      <c r="L1246" s="107">
        <f t="shared" si="408"/>
        <v>264.02000000000044</v>
      </c>
      <c r="M1246" s="107">
        <f t="shared" si="408"/>
        <v>295.09999999999854</v>
      </c>
      <c r="N1246" s="108"/>
      <c r="O1246" s="108"/>
      <c r="P1246" s="108"/>
      <c r="Q1246" s="108"/>
      <c r="R1246" s="109"/>
      <c r="S1246" s="110"/>
      <c r="T1246" s="284"/>
      <c r="U1246" s="286"/>
      <c r="V1246" s="306"/>
      <c r="W1246" s="155"/>
      <c r="X1246" s="156"/>
      <c r="Y1246" s="156"/>
      <c r="Z1246" s="156"/>
      <c r="AA1246" s="156"/>
      <c r="AB1246" s="157"/>
    </row>
    <row r="1247" spans="1:28" ht="12.75" customHeight="1">
      <c r="A1247" s="122">
        <v>43412</v>
      </c>
      <c r="B1247" s="121" t="s">
        <v>18</v>
      </c>
      <c r="C1247" s="161" t="s">
        <v>119</v>
      </c>
      <c r="D1247" s="91" t="s">
        <v>99</v>
      </c>
      <c r="E1247" s="13">
        <v>2602.6999999999998</v>
      </c>
      <c r="F1247" s="13">
        <v>2528.9</v>
      </c>
      <c r="G1247" s="13">
        <v>2500.27</v>
      </c>
      <c r="H1247" s="13">
        <v>2502.4899999999998</v>
      </c>
      <c r="I1247" s="13">
        <v>2557.36</v>
      </c>
      <c r="J1247" s="13">
        <v>2529.65</v>
      </c>
      <c r="K1247" s="13">
        <v>2505.16</v>
      </c>
      <c r="L1247" s="13">
        <v>2513.3000000000002</v>
      </c>
      <c r="M1247" s="13">
        <v>2558.9699999999998</v>
      </c>
      <c r="N1247" s="99">
        <f>IF((M1248=""),"",MAX(E1249:M1249))</f>
        <v>770.84000000000015</v>
      </c>
      <c r="O1247" s="99">
        <f>IF(M1248="","",MIN(E1249:M1249))</f>
        <v>685.54</v>
      </c>
      <c r="P1247" s="99">
        <f>IF((M1249=""),"",AVERAGE(E1249:M1249))</f>
        <v>729.32888888888874</v>
      </c>
      <c r="Q1247" s="99">
        <f>IF((M1248=""),"",STDEV(E1249:M1249))</f>
        <v>33.612640644719725</v>
      </c>
      <c r="R1247" s="100">
        <f>IF((M1248=""),"",(N1247-O1247)/(N1247+O1247)*100)</f>
        <v>5.8569878740438748</v>
      </c>
      <c r="S1247" s="101" t="str">
        <f>IF(M1248="","",IF(R1247&lt;10,IF(P1247&gt;670,IF(P1247&lt;830,"Pass","Fail"),"Fail"),"Fail"))</f>
        <v>Pass</v>
      </c>
      <c r="T1247" s="241">
        <v>1335</v>
      </c>
      <c r="U1247" s="238" t="s">
        <v>136</v>
      </c>
      <c r="V1247" s="304"/>
      <c r="W1247" s="147">
        <v>645</v>
      </c>
      <c r="X1247" s="88">
        <v>790</v>
      </c>
      <c r="Y1247" s="88">
        <v>670</v>
      </c>
      <c r="Z1247" s="88">
        <v>830</v>
      </c>
      <c r="AA1247" s="88">
        <v>8.6999999999999993</v>
      </c>
      <c r="AB1247" s="148">
        <v>10</v>
      </c>
    </row>
    <row r="1248" spans="1:28" ht="15.75" customHeight="1">
      <c r="A1248" s="122"/>
      <c r="B1248" s="93"/>
      <c r="C1248" s="162"/>
      <c r="D1248" s="90" t="s">
        <v>100</v>
      </c>
      <c r="E1248" s="13">
        <v>2225.23</v>
      </c>
      <c r="F1248" s="13">
        <v>2176.8000000000002</v>
      </c>
      <c r="G1248" s="13">
        <v>2157.5</v>
      </c>
      <c r="H1248" s="13">
        <v>2150.0100000000002</v>
      </c>
      <c r="I1248" s="13">
        <v>2171.94</v>
      </c>
      <c r="J1248" s="13">
        <v>2145.87</v>
      </c>
      <c r="K1248" s="13">
        <v>2151.7199999999998</v>
      </c>
      <c r="L1248" s="13">
        <v>2159.7199999999998</v>
      </c>
      <c r="M1248" s="13">
        <v>2178.0300000000002</v>
      </c>
      <c r="N1248" s="99"/>
      <c r="O1248" s="99"/>
      <c r="P1248" s="99"/>
      <c r="Q1248" s="99"/>
      <c r="R1248" s="100"/>
      <c r="S1248" s="101"/>
      <c r="T1248" s="241"/>
      <c r="U1248" s="238"/>
      <c r="V1248" s="304"/>
      <c r="W1248" s="138"/>
      <c r="X1248" s="135"/>
      <c r="Y1248" s="135"/>
      <c r="Z1248" s="135"/>
      <c r="AA1248" s="135"/>
      <c r="AB1248" s="139"/>
    </row>
    <row r="1249" spans="1:28" s="179" customFormat="1" ht="25.5" customHeight="1">
      <c r="A1249" s="122"/>
      <c r="B1249" s="93"/>
      <c r="C1249" s="162"/>
      <c r="D1249" s="90" t="s">
        <v>120</v>
      </c>
      <c r="E1249" s="29">
        <f t="shared" ref="E1249:M1249" si="409">IF(((E1247="")*AND(E1248="")),"",(E1247-E1248)*2)</f>
        <v>754.9399999999996</v>
      </c>
      <c r="F1249" s="29">
        <f t="shared" si="409"/>
        <v>704.19999999999982</v>
      </c>
      <c r="G1249" s="29">
        <f t="shared" si="409"/>
        <v>685.54</v>
      </c>
      <c r="H1249" s="29">
        <f t="shared" si="409"/>
        <v>704.95999999999913</v>
      </c>
      <c r="I1249" s="29">
        <f t="shared" si="409"/>
        <v>770.84000000000015</v>
      </c>
      <c r="J1249" s="29">
        <f t="shared" si="409"/>
        <v>767.5600000000004</v>
      </c>
      <c r="K1249" s="29">
        <f t="shared" si="409"/>
        <v>706.88000000000011</v>
      </c>
      <c r="L1249" s="29">
        <f t="shared" si="409"/>
        <v>707.16000000000076</v>
      </c>
      <c r="M1249" s="29">
        <f t="shared" si="409"/>
        <v>761.8799999999992</v>
      </c>
      <c r="N1249" s="102"/>
      <c r="O1249" s="102"/>
      <c r="P1249" s="102"/>
      <c r="Q1249" s="102"/>
      <c r="R1249" s="103"/>
      <c r="S1249" s="104"/>
      <c r="T1249" s="282"/>
      <c r="U1249" s="285"/>
      <c r="V1249" s="305"/>
      <c r="W1249" s="140"/>
      <c r="X1249" s="141"/>
      <c r="Y1249" s="141"/>
      <c r="Z1249" s="141"/>
      <c r="AA1249" s="141"/>
      <c r="AB1249" s="142"/>
    </row>
    <row r="1250" spans="1:28">
      <c r="A1250" s="122">
        <v>43412</v>
      </c>
      <c r="B1250" s="121" t="s">
        <v>18</v>
      </c>
      <c r="C1250" s="161" t="s">
        <v>121</v>
      </c>
      <c r="D1250" s="91" t="s">
        <v>99</v>
      </c>
      <c r="E1250" s="13">
        <v>2439.7199999999998</v>
      </c>
      <c r="F1250" s="13">
        <v>2423.46</v>
      </c>
      <c r="G1250" s="13">
        <v>2429.02</v>
      </c>
      <c r="H1250" s="13">
        <v>2430.59</v>
      </c>
      <c r="I1250" s="13">
        <v>2460.4</v>
      </c>
      <c r="J1250" s="13">
        <v>2486.46</v>
      </c>
      <c r="K1250" s="13">
        <v>2445.56</v>
      </c>
      <c r="L1250" s="13">
        <v>2417.15</v>
      </c>
      <c r="M1250" s="13">
        <v>2452.1799999999998</v>
      </c>
      <c r="N1250" s="99">
        <f>IF((M1251=""),"",MAX(E1252:M1252))</f>
        <v>980.20000000000027</v>
      </c>
      <c r="O1250" s="99">
        <f>IF(M1251="","",MIN(E1252:M1252))</f>
        <v>814.84000000000015</v>
      </c>
      <c r="P1250" s="99">
        <f>IF((M1252=""),"",AVERAGE(E1252:M1252))</f>
        <v>905.27555555555557</v>
      </c>
      <c r="Q1250" s="99">
        <f>IF((M1251=""),"",STDEV(E1252:M1252))</f>
        <v>62.722982851405916</v>
      </c>
      <c r="R1250" s="99">
        <f>IF((M1251=""),"",(N1250-O1250)/(N1250+O1250)*100)</f>
        <v>9.2120509849362744</v>
      </c>
      <c r="S1250" s="101" t="str">
        <f>IF(M1251="","",IF(R1250&lt;15,IF(P1250&gt;850,IF(P1250&lt;1000,"Pass","Fail"),"Fail"),"Fail"))</f>
        <v>Pass</v>
      </c>
      <c r="T1250" s="241">
        <v>1335</v>
      </c>
      <c r="U1250" s="251" t="s">
        <v>136</v>
      </c>
      <c r="W1250" s="135">
        <v>850</v>
      </c>
      <c r="X1250" s="135">
        <v>970</v>
      </c>
      <c r="Y1250" s="135">
        <v>710</v>
      </c>
      <c r="Z1250" s="135">
        <v>910</v>
      </c>
      <c r="AA1250" s="135">
        <v>14.5</v>
      </c>
      <c r="AB1250" s="139">
        <v>17</v>
      </c>
    </row>
    <row r="1251" spans="1:28" ht="15.75" customHeight="1">
      <c r="A1251" s="122"/>
      <c r="B1251" s="93"/>
      <c r="C1251" s="162"/>
      <c r="D1251" s="90" t="s">
        <v>100</v>
      </c>
      <c r="E1251" s="13">
        <v>1950.71</v>
      </c>
      <c r="F1251" s="13">
        <v>1989.09</v>
      </c>
      <c r="G1251" s="13">
        <v>2021.6</v>
      </c>
      <c r="H1251" s="13">
        <v>1999.43</v>
      </c>
      <c r="I1251" s="13">
        <v>1979.06</v>
      </c>
      <c r="J1251" s="13">
        <v>1996.36</v>
      </c>
      <c r="K1251" s="13">
        <v>2016.78</v>
      </c>
      <c r="L1251" s="13">
        <v>1982.46</v>
      </c>
      <c r="M1251" s="13">
        <v>1975.31</v>
      </c>
      <c r="N1251" s="99"/>
      <c r="O1251" s="99"/>
      <c r="P1251" s="99"/>
      <c r="Q1251" s="99"/>
      <c r="R1251" s="100"/>
      <c r="S1251" s="101"/>
      <c r="T1251" s="241"/>
      <c r="U1251" s="238"/>
      <c r="V1251" s="304"/>
      <c r="W1251" s="138"/>
      <c r="X1251" s="135"/>
      <c r="Y1251" s="135"/>
      <c r="Z1251" s="135"/>
      <c r="AA1251" s="135"/>
      <c r="AB1251" s="139"/>
    </row>
    <row r="1252" spans="1:28" s="179" customFormat="1" ht="25.5" customHeight="1">
      <c r="A1252" s="122"/>
      <c r="B1252" s="93"/>
      <c r="C1252" s="162"/>
      <c r="D1252" s="30" t="s">
        <v>120</v>
      </c>
      <c r="E1252" s="29">
        <f t="shared" ref="E1252:M1252" si="410">IF(((E1250="")*AND(E1251="")),"",(E1250-E1251)*2)</f>
        <v>978.01999999999953</v>
      </c>
      <c r="F1252" s="29">
        <f t="shared" si="410"/>
        <v>868.74000000000024</v>
      </c>
      <c r="G1252" s="29">
        <f t="shared" si="410"/>
        <v>814.84000000000015</v>
      </c>
      <c r="H1252" s="29">
        <f t="shared" si="410"/>
        <v>862.32000000000016</v>
      </c>
      <c r="I1252" s="29">
        <f t="shared" si="410"/>
        <v>962.68000000000029</v>
      </c>
      <c r="J1252" s="29">
        <f t="shared" si="410"/>
        <v>980.20000000000027</v>
      </c>
      <c r="K1252" s="29">
        <f t="shared" si="410"/>
        <v>857.56</v>
      </c>
      <c r="L1252" s="29">
        <f t="shared" si="410"/>
        <v>869.38000000000011</v>
      </c>
      <c r="M1252" s="29">
        <f t="shared" si="410"/>
        <v>953.73999999999978</v>
      </c>
      <c r="N1252" s="102"/>
      <c r="O1252" s="102"/>
      <c r="P1252" s="102"/>
      <c r="Q1252" s="102"/>
      <c r="R1252" s="103"/>
      <c r="S1252" s="104"/>
      <c r="T1252" s="282"/>
      <c r="U1252" s="285"/>
      <c r="V1252" s="305"/>
      <c r="W1252" s="140"/>
      <c r="X1252" s="141"/>
      <c r="Y1252" s="141"/>
      <c r="Z1252" s="141"/>
      <c r="AA1252" s="141"/>
      <c r="AB1252" s="142"/>
    </row>
    <row r="1253" spans="1:28" ht="12.75" customHeight="1">
      <c r="A1253" s="122">
        <v>43412</v>
      </c>
      <c r="B1253" s="121" t="s">
        <v>18</v>
      </c>
      <c r="C1253" s="161" t="s">
        <v>122</v>
      </c>
      <c r="D1253" s="91" t="s">
        <v>99</v>
      </c>
      <c r="E1253" s="13">
        <v>10004</v>
      </c>
      <c r="F1253" s="13">
        <v>9700</v>
      </c>
      <c r="G1253" s="13">
        <v>9642</v>
      </c>
      <c r="H1253" s="13">
        <v>9724</v>
      </c>
      <c r="I1253" s="13">
        <v>10026</v>
      </c>
      <c r="J1253" s="13">
        <v>9521</v>
      </c>
      <c r="K1253" s="13">
        <v>9678</v>
      </c>
      <c r="L1253" s="13">
        <v>9677</v>
      </c>
      <c r="M1253" s="13">
        <v>9537</v>
      </c>
      <c r="N1253" s="99">
        <f>IF((M1254=""),"",MAX(E1255:M1255))</f>
        <v>538</v>
      </c>
      <c r="O1253" s="99">
        <f>IF(M1254="","",MIN(E1255:M1255))</f>
        <v>518</v>
      </c>
      <c r="P1253" s="99">
        <f>IF((M1255=""),"",AVERAGE(E1255:M1255))</f>
        <v>528.66666666666663</v>
      </c>
      <c r="Q1253" s="99">
        <f>IF((M1254=""),"",STDEV(E1255:M1255))</f>
        <v>6</v>
      </c>
      <c r="R1253" s="99">
        <f>IF((M1254=""),"",(N1253-O1253)/(N1253+O1253)*100)</f>
        <v>1.893939393939394</v>
      </c>
      <c r="S1253" s="101" t="str">
        <f>IF(M1254="","",IF(R1253&lt;10,IF(P1253&gt;430,IF(P1253&lt;590,"Pass","Fail"),"Fail"),"Fail"))</f>
        <v>Pass</v>
      </c>
      <c r="T1253" s="241">
        <v>1335</v>
      </c>
      <c r="U1253" s="265" t="s">
        <v>136</v>
      </c>
      <c r="V1253" s="304"/>
      <c r="W1253" s="138">
        <v>490</v>
      </c>
      <c r="X1253" s="135">
        <v>590</v>
      </c>
      <c r="Y1253" s="135">
        <v>430</v>
      </c>
      <c r="Z1253" s="135">
        <v>590</v>
      </c>
      <c r="AA1253" s="137">
        <v>6.3</v>
      </c>
      <c r="AB1253" s="148">
        <v>6.3</v>
      </c>
    </row>
    <row r="1254" spans="1:28" ht="15.75" customHeight="1">
      <c r="A1254" s="122"/>
      <c r="B1254" s="93"/>
      <c r="C1254" s="162"/>
      <c r="D1254" s="90" t="s">
        <v>100</v>
      </c>
      <c r="E1254" s="13">
        <v>9741</v>
      </c>
      <c r="F1254" s="13">
        <v>9436</v>
      </c>
      <c r="G1254" s="13">
        <v>9379</v>
      </c>
      <c r="H1254" s="13">
        <v>9458</v>
      </c>
      <c r="I1254" s="13">
        <v>9757</v>
      </c>
      <c r="J1254" s="13">
        <v>9262</v>
      </c>
      <c r="K1254" s="13">
        <v>9410</v>
      </c>
      <c r="L1254" s="13">
        <v>9413</v>
      </c>
      <c r="M1254" s="13">
        <v>9274</v>
      </c>
      <c r="N1254" s="99"/>
      <c r="O1254" s="99"/>
      <c r="P1254" s="99"/>
      <c r="Q1254" s="99"/>
      <c r="R1254" s="100"/>
      <c r="S1254" s="101"/>
      <c r="T1254" s="241"/>
      <c r="U1254" s="238"/>
      <c r="V1254" s="304"/>
      <c r="W1254" s="138"/>
      <c r="X1254" s="135"/>
      <c r="Y1254" s="135"/>
      <c r="Z1254" s="135"/>
      <c r="AA1254" s="135"/>
      <c r="AB1254" s="139"/>
    </row>
    <row r="1255" spans="1:28" s="179" customFormat="1" ht="25.5" customHeight="1">
      <c r="A1255" s="122"/>
      <c r="B1255" s="93"/>
      <c r="C1255" s="162"/>
      <c r="D1255" s="90" t="s">
        <v>120</v>
      </c>
      <c r="E1255" s="29">
        <f t="shared" ref="E1255:M1255" si="411">IF(((E1253="")*AND(E1254="")),"",(E1253-E1254)*2)</f>
        <v>526</v>
      </c>
      <c r="F1255" s="29">
        <f t="shared" si="411"/>
        <v>528</v>
      </c>
      <c r="G1255" s="29">
        <f t="shared" si="411"/>
        <v>526</v>
      </c>
      <c r="H1255" s="29">
        <f t="shared" si="411"/>
        <v>532</v>
      </c>
      <c r="I1255" s="29">
        <f t="shared" si="411"/>
        <v>538</v>
      </c>
      <c r="J1255" s="29">
        <f t="shared" si="411"/>
        <v>518</v>
      </c>
      <c r="K1255" s="29">
        <f t="shared" si="411"/>
        <v>536</v>
      </c>
      <c r="L1255" s="29">
        <f t="shared" si="411"/>
        <v>528</v>
      </c>
      <c r="M1255" s="29">
        <f t="shared" si="411"/>
        <v>526</v>
      </c>
      <c r="N1255" s="102"/>
      <c r="O1255" s="102"/>
      <c r="P1255" s="102"/>
      <c r="Q1255" s="102"/>
      <c r="R1255" s="103"/>
      <c r="S1255" s="104"/>
      <c r="T1255" s="282"/>
      <c r="U1255" s="285"/>
      <c r="V1255" s="305"/>
      <c r="W1255" s="140"/>
      <c r="X1255" s="141"/>
      <c r="Y1255" s="141"/>
      <c r="Z1255" s="141"/>
      <c r="AA1255" s="141"/>
      <c r="AB1255" s="142"/>
    </row>
    <row r="1256" spans="1:28" ht="12.75" customHeight="1">
      <c r="A1256" s="122">
        <v>43412</v>
      </c>
      <c r="B1256" s="121" t="s">
        <v>18</v>
      </c>
      <c r="C1256" s="161" t="s">
        <v>123</v>
      </c>
      <c r="D1256" s="91" t="s">
        <v>99</v>
      </c>
      <c r="E1256" s="13">
        <v>8729</v>
      </c>
      <c r="F1256" s="13">
        <v>8721</v>
      </c>
      <c r="G1256" s="13">
        <v>8794</v>
      </c>
      <c r="H1256" s="13">
        <v>8749</v>
      </c>
      <c r="I1256" s="13">
        <v>8739</v>
      </c>
      <c r="J1256" s="13">
        <v>8200</v>
      </c>
      <c r="K1256" s="13">
        <v>8699</v>
      </c>
      <c r="L1256" s="13">
        <v>8710</v>
      </c>
      <c r="M1256" s="13">
        <v>8442</v>
      </c>
      <c r="N1256" s="99">
        <f>IF((M1257=""),"",MAX(E1258:M1258))</f>
        <v>298</v>
      </c>
      <c r="O1256" s="99">
        <f>IF(M1257="","",MIN(E1258:M1258))</f>
        <v>232</v>
      </c>
      <c r="P1256" s="99">
        <f>IF((M1258=""),"",AVERAGE(E1258:M1258))</f>
        <v>261.11111111111109</v>
      </c>
      <c r="Q1256" s="99">
        <f>IF((M1257=""),"",STDEV(E1258:M1258))</f>
        <v>23.751023369764713</v>
      </c>
      <c r="R1256" s="99">
        <f>IF((M1257=""),"",(N1256-O1256)/(N1256+O1256)*100)</f>
        <v>12.452830188679245</v>
      </c>
      <c r="S1256" s="101" t="str">
        <f>IF(M1257="","",IF(R1256&lt;15,IF(P1256&gt;155,IF(P1256&lt;315,"Pass","Fail"),"Fail"),"Fail"))</f>
        <v>Pass</v>
      </c>
      <c r="T1256" s="241">
        <v>1335</v>
      </c>
      <c r="U1256" s="275" t="s">
        <v>136</v>
      </c>
      <c r="V1256" s="304"/>
      <c r="W1256" s="147">
        <v>222</v>
      </c>
      <c r="X1256" s="88">
        <v>340</v>
      </c>
      <c r="Y1256" s="88">
        <v>155</v>
      </c>
      <c r="Z1256" s="88">
        <v>315</v>
      </c>
      <c r="AA1256" s="148">
        <v>15</v>
      </c>
      <c r="AB1256" s="139">
        <v>15</v>
      </c>
    </row>
    <row r="1257" spans="1:28" ht="15.75" customHeight="1">
      <c r="A1257" s="122"/>
      <c r="B1257" s="93"/>
      <c r="C1257" s="162"/>
      <c r="D1257" s="90" t="s">
        <v>100</v>
      </c>
      <c r="E1257" s="13">
        <v>8580</v>
      </c>
      <c r="F1257" s="13">
        <v>8594</v>
      </c>
      <c r="G1257" s="13">
        <v>8678</v>
      </c>
      <c r="H1257" s="13">
        <v>8621</v>
      </c>
      <c r="I1257" s="13">
        <v>8595</v>
      </c>
      <c r="J1257" s="13">
        <v>8058</v>
      </c>
      <c r="K1257" s="13">
        <v>8573</v>
      </c>
      <c r="L1257" s="13">
        <v>8583</v>
      </c>
      <c r="M1257" s="13">
        <v>8326</v>
      </c>
      <c r="N1257" s="99"/>
      <c r="O1257" s="99"/>
      <c r="P1257" s="99"/>
      <c r="Q1257" s="99"/>
      <c r="R1257" s="100"/>
      <c r="S1257" s="101"/>
      <c r="T1257" s="241"/>
      <c r="U1257" s="238"/>
      <c r="V1257" s="304"/>
      <c r="W1257" s="138"/>
      <c r="X1257" s="135"/>
      <c r="Y1257" s="135"/>
      <c r="Z1257" s="135"/>
      <c r="AA1257" s="135"/>
      <c r="AB1257" s="139"/>
    </row>
    <row r="1258" spans="1:28" s="180" customFormat="1" ht="26.25" customHeight="1" thickBot="1">
      <c r="A1258" s="122"/>
      <c r="B1258" s="105"/>
      <c r="C1258" s="163"/>
      <c r="D1258" s="106" t="s">
        <v>120</v>
      </c>
      <c r="E1258" s="107">
        <f t="shared" ref="E1258:M1258" si="412">IF(((E1256="")*AND(E1257="")),"",(E1256-E1257)*2)</f>
        <v>298</v>
      </c>
      <c r="F1258" s="107">
        <f t="shared" si="412"/>
        <v>254</v>
      </c>
      <c r="G1258" s="107">
        <f t="shared" si="412"/>
        <v>232</v>
      </c>
      <c r="H1258" s="107">
        <f t="shared" si="412"/>
        <v>256</v>
      </c>
      <c r="I1258" s="107">
        <f t="shared" si="412"/>
        <v>288</v>
      </c>
      <c r="J1258" s="107">
        <f t="shared" si="412"/>
        <v>284</v>
      </c>
      <c r="K1258" s="107">
        <f t="shared" si="412"/>
        <v>252</v>
      </c>
      <c r="L1258" s="107">
        <f t="shared" si="412"/>
        <v>254</v>
      </c>
      <c r="M1258" s="107">
        <f t="shared" si="412"/>
        <v>232</v>
      </c>
      <c r="N1258" s="108"/>
      <c r="O1258" s="108"/>
      <c r="P1258" s="108"/>
      <c r="Q1258" s="108"/>
      <c r="R1258" s="109"/>
      <c r="S1258" s="110"/>
      <c r="T1258" s="284"/>
      <c r="U1258" s="286"/>
      <c r="V1258" s="306"/>
      <c r="W1258" s="155"/>
      <c r="X1258" s="156"/>
      <c r="Y1258" s="156"/>
      <c r="Z1258" s="156"/>
      <c r="AA1258" s="156"/>
      <c r="AB1258" s="157"/>
    </row>
    <row r="1259" spans="1:28" ht="12.75" customHeight="1">
      <c r="A1259" s="122">
        <v>43442</v>
      </c>
      <c r="B1259" s="121" t="s">
        <v>18</v>
      </c>
      <c r="C1259" s="161" t="s">
        <v>119</v>
      </c>
      <c r="D1259" s="91" t="s">
        <v>99</v>
      </c>
      <c r="E1259" s="13">
        <v>2948.6</v>
      </c>
      <c r="F1259" s="13">
        <v>2842.56</v>
      </c>
      <c r="G1259" s="13">
        <v>2804.95</v>
      </c>
      <c r="H1259" s="13">
        <v>2821.6</v>
      </c>
      <c r="I1259" s="13">
        <v>2905.34</v>
      </c>
      <c r="J1259" s="13">
        <v>2884.98</v>
      </c>
      <c r="K1259" s="13">
        <v>2816.23</v>
      </c>
      <c r="L1259" s="13">
        <v>2839.89</v>
      </c>
      <c r="M1259" s="13">
        <v>2939.09</v>
      </c>
      <c r="N1259" s="99">
        <f>IF((M1260=""),"",MAX(E1261:M1261))</f>
        <v>771.69999999999982</v>
      </c>
      <c r="O1259" s="99">
        <f>IF(M1260="","",MIN(E1261:M1261))</f>
        <v>681.69999999999982</v>
      </c>
      <c r="P1259" s="99">
        <f>IF((M1261=""),"",AVERAGE(E1261:M1261))</f>
        <v>726.41555555555567</v>
      </c>
      <c r="Q1259" s="99">
        <f>IF((M1260=""),"",STDEV(E1261:M1261))</f>
        <v>33.879270620511882</v>
      </c>
      <c r="R1259" s="100">
        <f>IF((M1260=""),"",(N1259-O1259)/(N1259+O1259)*100)</f>
        <v>6.1923764964909882</v>
      </c>
      <c r="S1259" s="101" t="str">
        <f>IF(M1260="","",IF(R1259&lt;10,IF(P1259&gt;670,IF(P1259&lt;830,"Pass","Fail"),"Fail"),"Fail"))</f>
        <v>Pass</v>
      </c>
      <c r="T1259" s="241">
        <v>1340</v>
      </c>
      <c r="U1259" s="234"/>
      <c r="V1259" s="238"/>
      <c r="W1259" s="147">
        <v>645</v>
      </c>
      <c r="X1259" s="88">
        <v>790</v>
      </c>
      <c r="Y1259" s="88">
        <v>670</v>
      </c>
      <c r="Z1259" s="88">
        <v>830</v>
      </c>
      <c r="AA1259" s="88">
        <v>8.6999999999999993</v>
      </c>
      <c r="AB1259" s="148">
        <v>10</v>
      </c>
    </row>
    <row r="1260" spans="1:28" ht="15.75" customHeight="1">
      <c r="A1260" s="122"/>
      <c r="B1260" s="93"/>
      <c r="C1260" s="162"/>
      <c r="D1260" s="90" t="s">
        <v>100</v>
      </c>
      <c r="E1260" s="13">
        <v>2565.73</v>
      </c>
      <c r="F1260" s="13">
        <v>2489.6</v>
      </c>
      <c r="G1260" s="13">
        <v>2464.1</v>
      </c>
      <c r="H1260" s="13">
        <v>2470.9499999999998</v>
      </c>
      <c r="I1260" s="13">
        <v>2527.63</v>
      </c>
      <c r="J1260" s="13">
        <v>2499.13</v>
      </c>
      <c r="K1260" s="13">
        <v>2464.4499999999998</v>
      </c>
      <c r="L1260" s="13">
        <v>2488.89</v>
      </c>
      <c r="M1260" s="13">
        <v>2563.89</v>
      </c>
      <c r="N1260" s="99"/>
      <c r="O1260" s="99"/>
      <c r="P1260" s="99"/>
      <c r="Q1260" s="99"/>
      <c r="R1260" s="100"/>
      <c r="S1260" s="101"/>
      <c r="T1260" s="241"/>
      <c r="U1260" s="234"/>
      <c r="V1260" s="238"/>
      <c r="W1260" s="138"/>
      <c r="X1260" s="135"/>
      <c r="Y1260" s="135"/>
      <c r="Z1260" s="135"/>
      <c r="AA1260" s="135"/>
      <c r="AB1260" s="139"/>
    </row>
    <row r="1261" spans="1:28" s="179" customFormat="1" ht="25.5" customHeight="1">
      <c r="A1261" s="122"/>
      <c r="B1261" s="93"/>
      <c r="C1261" s="162"/>
      <c r="D1261" s="90" t="s">
        <v>120</v>
      </c>
      <c r="E1261" s="29">
        <f t="shared" ref="E1261:M1261" si="413">IF(((E1259="")*AND(E1260="")),"",(E1259-E1260)*2)</f>
        <v>765.73999999999978</v>
      </c>
      <c r="F1261" s="29">
        <f t="shared" si="413"/>
        <v>705.92000000000007</v>
      </c>
      <c r="G1261" s="29">
        <f t="shared" si="413"/>
        <v>681.69999999999982</v>
      </c>
      <c r="H1261" s="29">
        <f t="shared" si="413"/>
        <v>701.30000000000018</v>
      </c>
      <c r="I1261" s="29">
        <f t="shared" si="413"/>
        <v>755.42000000000007</v>
      </c>
      <c r="J1261" s="29">
        <f t="shared" si="413"/>
        <v>771.69999999999982</v>
      </c>
      <c r="K1261" s="29">
        <f t="shared" si="413"/>
        <v>703.5600000000004</v>
      </c>
      <c r="L1261" s="29">
        <f t="shared" si="413"/>
        <v>702</v>
      </c>
      <c r="M1261" s="29">
        <f t="shared" si="413"/>
        <v>750.40000000000055</v>
      </c>
      <c r="N1261" s="102"/>
      <c r="O1261" s="102"/>
      <c r="P1261" s="102"/>
      <c r="Q1261" s="102"/>
      <c r="R1261" s="103"/>
      <c r="S1261" s="104"/>
      <c r="T1261" s="282"/>
      <c r="U1261" s="281"/>
      <c r="V1261" s="285"/>
      <c r="W1261" s="140"/>
      <c r="X1261" s="141"/>
      <c r="Y1261" s="141"/>
      <c r="Z1261" s="141"/>
      <c r="AA1261" s="141"/>
      <c r="AB1261" s="142"/>
    </row>
    <row r="1262" spans="1:28">
      <c r="A1262" s="122">
        <v>43442</v>
      </c>
      <c r="B1262" s="121" t="s">
        <v>18</v>
      </c>
      <c r="C1262" s="161" t="s">
        <v>121</v>
      </c>
      <c r="D1262" s="91" t="s">
        <v>99</v>
      </c>
      <c r="E1262" s="13">
        <v>2940.18</v>
      </c>
      <c r="F1262" s="13">
        <v>2841.29</v>
      </c>
      <c r="G1262" s="13">
        <v>2807.08</v>
      </c>
      <c r="H1262" s="13">
        <v>2824.09</v>
      </c>
      <c r="I1262" s="13">
        <v>2882.4</v>
      </c>
      <c r="J1262" s="13">
        <v>2873.47</v>
      </c>
      <c r="K1262" s="13">
        <v>2815.81</v>
      </c>
      <c r="L1262" s="13">
        <v>2849.25</v>
      </c>
      <c r="M1262" s="13">
        <v>2959.29</v>
      </c>
      <c r="N1262" s="99">
        <f>IF((M1263=""),"",MAX(E1264:M1264))</f>
        <v>972.23999999999978</v>
      </c>
      <c r="O1262" s="99">
        <f>IF(M1263="","",MIN(E1264:M1264))</f>
        <v>806.27999999999975</v>
      </c>
      <c r="P1262" s="99">
        <f>IF((M1264=""),"",AVERAGE(E1264:M1264))</f>
        <v>881.60249999999985</v>
      </c>
      <c r="Q1262" s="99">
        <f>IF((M1263=""),"",STDEV(E1264:M1264))</f>
        <v>56.793738525600681</v>
      </c>
      <c r="R1262" s="99">
        <f>IF((M1263=""),"",(N1262-O1262)/(N1262+O1262)*100)</f>
        <v>9.3313541596383551</v>
      </c>
      <c r="S1262" s="101" t="str">
        <f>IF(M1263="","",IF(R1262&lt;15,IF(P1262&gt;850,IF(P1262&lt;1000,"Pass","Fail"),"Fail"),"Fail"))</f>
        <v>Pass</v>
      </c>
      <c r="T1262" s="241">
        <v>1340</v>
      </c>
      <c r="U1262" s="255"/>
      <c r="V1262" s="265"/>
      <c r="W1262" s="135">
        <v>850</v>
      </c>
      <c r="X1262" s="135">
        <v>970</v>
      </c>
      <c r="Y1262" s="135">
        <v>710</v>
      </c>
      <c r="Z1262" s="135">
        <v>910</v>
      </c>
      <c r="AA1262" s="135">
        <v>14.5</v>
      </c>
      <c r="AB1262" s="139">
        <v>17</v>
      </c>
    </row>
    <row r="1263" spans="1:28" ht="15.75" customHeight="1">
      <c r="A1263" s="122"/>
      <c r="B1263" s="93"/>
      <c r="C1263" s="162"/>
      <c r="D1263" s="90" t="s">
        <v>100</v>
      </c>
      <c r="E1263" s="13">
        <v>2458.63</v>
      </c>
      <c r="F1263" s="13">
        <v>2413.0500000000002</v>
      </c>
      <c r="G1263" s="13">
        <v>2403.94</v>
      </c>
      <c r="H1263" s="13">
        <v>2399.62</v>
      </c>
      <c r="I1263" s="13">
        <v>2415.21</v>
      </c>
      <c r="J1263" s="13">
        <v>2387.35</v>
      </c>
      <c r="K1263" s="13">
        <v>2389.9</v>
      </c>
      <c r="L1263" s="13">
        <v>2423.36</v>
      </c>
      <c r="M1263" s="13">
        <v>2493.84</v>
      </c>
      <c r="N1263" s="99"/>
      <c r="O1263" s="99"/>
      <c r="P1263" s="99"/>
      <c r="Q1263" s="99"/>
      <c r="R1263" s="100"/>
      <c r="S1263" s="101"/>
      <c r="T1263" s="241"/>
      <c r="U1263" s="234"/>
      <c r="V1263" s="238"/>
      <c r="W1263" s="138"/>
      <c r="X1263" s="135"/>
      <c r="Y1263" s="135"/>
      <c r="Z1263" s="135"/>
      <c r="AA1263" s="135"/>
      <c r="AB1263" s="139"/>
    </row>
    <row r="1264" spans="1:28" s="179" customFormat="1" ht="25.5" customHeight="1">
      <c r="A1264" s="122"/>
      <c r="B1264" s="93"/>
      <c r="C1264" s="162"/>
      <c r="D1264" s="30" t="s">
        <v>120</v>
      </c>
      <c r="E1264" s="190"/>
      <c r="F1264" s="29">
        <f t="shared" ref="F1264:M1264" si="414">IF(((F1262="")*AND(F1263="")),"",(F1262-F1263)*2)</f>
        <v>856.47999999999956</v>
      </c>
      <c r="G1264" s="29">
        <f t="shared" si="414"/>
        <v>806.27999999999975</v>
      </c>
      <c r="H1264" s="29">
        <f t="shared" si="414"/>
        <v>848.94000000000051</v>
      </c>
      <c r="I1264" s="29">
        <f t="shared" si="414"/>
        <v>934.38000000000011</v>
      </c>
      <c r="J1264" s="29">
        <f t="shared" si="414"/>
        <v>972.23999999999978</v>
      </c>
      <c r="K1264" s="29">
        <f t="shared" si="414"/>
        <v>851.81999999999971</v>
      </c>
      <c r="L1264" s="29">
        <f t="shared" si="414"/>
        <v>851.77999999999975</v>
      </c>
      <c r="M1264" s="29">
        <f t="shared" si="414"/>
        <v>930.89999999999964</v>
      </c>
      <c r="N1264" s="102"/>
      <c r="O1264" s="102"/>
      <c r="P1264" s="102"/>
      <c r="Q1264" s="102"/>
      <c r="R1264" s="103"/>
      <c r="S1264" s="104"/>
      <c r="T1264" s="282"/>
      <c r="U1264" s="281"/>
      <c r="V1264" s="285"/>
      <c r="W1264" s="140"/>
      <c r="X1264" s="141"/>
      <c r="Y1264" s="141"/>
      <c r="Z1264" s="141"/>
      <c r="AA1264" s="141"/>
      <c r="AB1264" s="142"/>
    </row>
    <row r="1265" spans="1:28" ht="12.75" customHeight="1">
      <c r="A1265" s="122">
        <v>43442</v>
      </c>
      <c r="B1265" s="121" t="s">
        <v>18</v>
      </c>
      <c r="C1265" s="161" t="s">
        <v>122</v>
      </c>
      <c r="D1265" s="91" t="s">
        <v>99</v>
      </c>
      <c r="E1265" s="13">
        <v>9731.82</v>
      </c>
      <c r="F1265" s="13">
        <v>9448.77</v>
      </c>
      <c r="G1265" s="13">
        <v>9395.91</v>
      </c>
      <c r="H1265" s="13">
        <v>9467.41</v>
      </c>
      <c r="I1265" s="13">
        <v>9757.39</v>
      </c>
      <c r="J1265" s="13">
        <v>9324.2099999999991</v>
      </c>
      <c r="K1265" s="13">
        <v>9426.0499999999993</v>
      </c>
      <c r="L1265" s="13">
        <v>9424.0499999999993</v>
      </c>
      <c r="M1265" s="13">
        <v>9283.75</v>
      </c>
      <c r="N1265" s="99">
        <f>IF((M1266=""),"",MAX(E1267:M1267))</f>
        <v>537.69999999999709</v>
      </c>
      <c r="O1265" s="99">
        <f>IF(M1266="","",MIN(E1267:M1267))</f>
        <v>509.52000000000044</v>
      </c>
      <c r="P1265" s="99">
        <f>IF((M1267=""),"",AVERAGE(E1267:M1267))</f>
        <v>521.45749999999907</v>
      </c>
      <c r="Q1265" s="99">
        <f>IF((M1266=""),"",STDEV(E1267:M1267))</f>
        <v>11.019040339343016</v>
      </c>
      <c r="R1265" s="99">
        <f>IF((M1266=""),"",(N1265-O1265)/(N1265+O1265)*100)</f>
        <v>2.6909340921675216</v>
      </c>
      <c r="S1265" s="101" t="str">
        <f>IF(M1266="","",IF(R1265&lt;10,IF(P1265&gt;430,IF(P1265&lt;590,"Pass","Fail"),"Fail"),"Fail"))</f>
        <v>Pass</v>
      </c>
      <c r="T1265" s="241">
        <v>1340</v>
      </c>
      <c r="U1265" s="263"/>
      <c r="V1265" s="272"/>
      <c r="W1265" s="138">
        <v>490</v>
      </c>
      <c r="X1265" s="135">
        <v>590</v>
      </c>
      <c r="Y1265" s="135">
        <v>430</v>
      </c>
      <c r="Z1265" s="135">
        <v>590</v>
      </c>
      <c r="AA1265" s="137">
        <v>6.3</v>
      </c>
      <c r="AB1265" s="148">
        <v>6.3</v>
      </c>
    </row>
    <row r="1266" spans="1:28" ht="15.75" customHeight="1">
      <c r="A1266" s="122"/>
      <c r="B1266" s="93"/>
      <c r="C1266" s="162"/>
      <c r="D1266" s="90" t="s">
        <v>100</v>
      </c>
      <c r="E1266" s="13">
        <v>9458.17</v>
      </c>
      <c r="F1266" s="13">
        <v>9189.07</v>
      </c>
      <c r="G1266" s="13">
        <v>9140.06</v>
      </c>
      <c r="H1266" s="13">
        <v>9212.65</v>
      </c>
      <c r="I1266" s="13">
        <v>9488.5400000000009</v>
      </c>
      <c r="J1266" s="13">
        <v>9056.8700000000008</v>
      </c>
      <c r="K1266" s="13">
        <v>9165.11</v>
      </c>
      <c r="L1266" s="13">
        <v>9169.19</v>
      </c>
      <c r="M1266" s="13">
        <v>9020.2199999999993</v>
      </c>
      <c r="N1266" s="99"/>
      <c r="O1266" s="99"/>
      <c r="P1266" s="99"/>
      <c r="Q1266" s="99"/>
      <c r="R1266" s="100"/>
      <c r="S1266" s="101"/>
      <c r="T1266" s="241"/>
      <c r="U1266" s="234"/>
      <c r="V1266" s="238"/>
      <c r="W1266" s="138"/>
      <c r="X1266" s="135"/>
      <c r="Y1266" s="135"/>
      <c r="Z1266" s="135"/>
      <c r="AA1266" s="135"/>
      <c r="AB1266" s="139"/>
    </row>
    <row r="1267" spans="1:28" s="179" customFormat="1" ht="25.5" customHeight="1">
      <c r="A1267" s="122"/>
      <c r="B1267" s="93"/>
      <c r="C1267" s="162"/>
      <c r="D1267" s="90" t="s">
        <v>120</v>
      </c>
      <c r="E1267" s="190"/>
      <c r="F1267" s="29">
        <f t="shared" ref="F1267:M1267" si="415">IF(((F1265="")*AND(F1266="")),"",(F1265-F1266)*2)</f>
        <v>519.40000000000146</v>
      </c>
      <c r="G1267" s="29">
        <f t="shared" si="415"/>
        <v>511.70000000000073</v>
      </c>
      <c r="H1267" s="29">
        <f t="shared" si="415"/>
        <v>509.52000000000044</v>
      </c>
      <c r="I1267" s="29">
        <f t="shared" si="415"/>
        <v>537.69999999999709</v>
      </c>
      <c r="J1267" s="29">
        <f t="shared" si="415"/>
        <v>534.67999999999665</v>
      </c>
      <c r="K1267" s="29">
        <f t="shared" si="415"/>
        <v>521.87999999999738</v>
      </c>
      <c r="L1267" s="29">
        <f t="shared" si="415"/>
        <v>509.71999999999753</v>
      </c>
      <c r="M1267" s="29">
        <f t="shared" si="415"/>
        <v>527.06000000000131</v>
      </c>
      <c r="N1267" s="102"/>
      <c r="O1267" s="102"/>
      <c r="P1267" s="102"/>
      <c r="Q1267" s="102"/>
      <c r="R1267" s="103"/>
      <c r="S1267" s="104"/>
      <c r="T1267" s="282"/>
      <c r="U1267" s="281"/>
      <c r="V1267" s="285"/>
      <c r="W1267" s="140"/>
      <c r="X1267" s="141"/>
      <c r="Y1267" s="141"/>
      <c r="Z1267" s="141"/>
      <c r="AA1267" s="141"/>
      <c r="AB1267" s="142"/>
    </row>
    <row r="1268" spans="1:28" ht="12.75" customHeight="1">
      <c r="A1268" s="122">
        <v>43442</v>
      </c>
      <c r="B1268" s="121" t="s">
        <v>18</v>
      </c>
      <c r="C1268" s="161" t="s">
        <v>123</v>
      </c>
      <c r="D1268" s="91" t="s">
        <v>99</v>
      </c>
      <c r="E1268" s="13">
        <v>8582.52</v>
      </c>
      <c r="F1268" s="13">
        <v>8610.4599999999991</v>
      </c>
      <c r="G1268" s="13">
        <v>8683.1299999999992</v>
      </c>
      <c r="H1268" s="13">
        <v>8632.0300000000007</v>
      </c>
      <c r="I1268" s="13">
        <v>8614.98</v>
      </c>
      <c r="J1268" s="13">
        <v>8161.16</v>
      </c>
      <c r="K1268" s="13">
        <v>8595.65</v>
      </c>
      <c r="L1268" s="13">
        <v>8587.86</v>
      </c>
      <c r="M1268" s="13">
        <v>8296.35</v>
      </c>
      <c r="N1268" s="99">
        <f>IF((M1269=""),"",MAX(E1270:M1270))</f>
        <v>284.8799999999992</v>
      </c>
      <c r="O1268" s="99">
        <f>IF(M1269="","",MIN(E1270:M1270))</f>
        <v>236.7599999999984</v>
      </c>
      <c r="P1268" s="99">
        <f>IF((M1270=""),"",AVERAGE(E1270:M1270))</f>
        <v>263.56499999999937</v>
      </c>
      <c r="Q1268" s="99">
        <f>IF((M1269=""),"",STDEV(E1270:M1270))</f>
        <v>15.740658000405173</v>
      </c>
      <c r="R1268" s="99">
        <f>IF((M1269=""),"",(N1268-O1268)/(N1268+O1268)*100)</f>
        <v>9.2247527030137686</v>
      </c>
      <c r="S1268" s="101" t="str">
        <f>IF(M1269="","",IF(R1268&lt;15,IF(P1268&gt;155,IF(P1268&lt;315,"Pass","Fail"),"Fail"),"Fail"))</f>
        <v>Pass</v>
      </c>
      <c r="T1268" s="241">
        <v>1340</v>
      </c>
      <c r="U1268" s="241"/>
      <c r="V1268" s="272"/>
      <c r="W1268" s="147">
        <v>222</v>
      </c>
      <c r="X1268" s="88">
        <v>340</v>
      </c>
      <c r="Y1268" s="88">
        <v>155</v>
      </c>
      <c r="Z1268" s="88">
        <v>315</v>
      </c>
      <c r="AA1268" s="148">
        <v>15</v>
      </c>
      <c r="AB1268" s="139">
        <v>15</v>
      </c>
    </row>
    <row r="1269" spans="1:28" ht="15.75" customHeight="1">
      <c r="A1269" s="122"/>
      <c r="B1269" s="93"/>
      <c r="C1269" s="162"/>
      <c r="D1269" s="90" t="s">
        <v>100</v>
      </c>
      <c r="E1269" s="13">
        <v>8438.7999999999993</v>
      </c>
      <c r="F1269" s="13">
        <v>8477.81</v>
      </c>
      <c r="G1269" s="13">
        <v>8564.75</v>
      </c>
      <c r="H1269" s="13">
        <v>8506.43</v>
      </c>
      <c r="I1269" s="13">
        <v>8475.49</v>
      </c>
      <c r="J1269" s="13">
        <v>8018.72</v>
      </c>
      <c r="K1269" s="13">
        <v>8468.2900000000009</v>
      </c>
      <c r="L1269" s="13">
        <v>8456.0400000000009</v>
      </c>
      <c r="M1269" s="13">
        <v>8159.83</v>
      </c>
      <c r="N1269" s="99"/>
      <c r="O1269" s="99"/>
      <c r="P1269" s="99"/>
      <c r="Q1269" s="99"/>
      <c r="R1269" s="100"/>
      <c r="S1269" s="101"/>
      <c r="T1269" s="241"/>
      <c r="U1269" s="234"/>
      <c r="V1269" s="238"/>
      <c r="W1269" s="138"/>
      <c r="X1269" s="135"/>
      <c r="Y1269" s="135"/>
      <c r="Z1269" s="135"/>
      <c r="AA1269" s="135"/>
      <c r="AB1269" s="139"/>
    </row>
    <row r="1270" spans="1:28" s="180" customFormat="1" ht="26.25" customHeight="1" thickBot="1">
      <c r="A1270" s="122"/>
      <c r="B1270" s="105"/>
      <c r="C1270" s="163"/>
      <c r="D1270" s="106" t="s">
        <v>120</v>
      </c>
      <c r="E1270" s="107"/>
      <c r="F1270" s="107">
        <f t="shared" ref="F1270:M1270" si="416">IF(((F1268="")*AND(F1269="")),"",(F1268-F1269)*2)</f>
        <v>265.29999999999927</v>
      </c>
      <c r="G1270" s="107">
        <f t="shared" si="416"/>
        <v>236.7599999999984</v>
      </c>
      <c r="H1270" s="107">
        <f t="shared" si="416"/>
        <v>251.20000000000073</v>
      </c>
      <c r="I1270" s="107">
        <f t="shared" si="416"/>
        <v>278.97999999999956</v>
      </c>
      <c r="J1270" s="107">
        <f t="shared" si="416"/>
        <v>284.8799999999992</v>
      </c>
      <c r="K1270" s="107">
        <f t="shared" si="416"/>
        <v>254.71999999999753</v>
      </c>
      <c r="L1270" s="107">
        <f t="shared" si="416"/>
        <v>263.63999999999942</v>
      </c>
      <c r="M1270" s="107">
        <f t="shared" si="416"/>
        <v>273.04000000000087</v>
      </c>
      <c r="N1270" s="108"/>
      <c r="O1270" s="108"/>
      <c r="P1270" s="108"/>
      <c r="Q1270" s="108"/>
      <c r="R1270" s="109"/>
      <c r="S1270" s="110"/>
      <c r="T1270" s="284"/>
      <c r="U1270" s="283"/>
      <c r="V1270" s="286"/>
      <c r="W1270" s="155"/>
      <c r="X1270" s="156"/>
      <c r="Y1270" s="156"/>
      <c r="Z1270" s="156"/>
      <c r="AA1270" s="156"/>
      <c r="AB1270" s="157"/>
    </row>
    <row r="1271" spans="1:28" ht="12.75" customHeight="1">
      <c r="A1271" s="122">
        <v>43453</v>
      </c>
      <c r="B1271" s="121" t="s">
        <v>18</v>
      </c>
      <c r="C1271" s="161" t="s">
        <v>119</v>
      </c>
      <c r="D1271" s="91" t="s">
        <v>99</v>
      </c>
      <c r="E1271" s="13">
        <v>2566.69</v>
      </c>
      <c r="F1271" s="13">
        <v>2490.12</v>
      </c>
      <c r="G1271" s="13">
        <v>2464.19</v>
      </c>
      <c r="H1271" s="13">
        <v>2472.1799999999998</v>
      </c>
      <c r="I1271" s="13">
        <v>2529.06</v>
      </c>
      <c r="J1271" s="13">
        <v>2499.27</v>
      </c>
      <c r="K1271" s="13">
        <v>2464.3000000000002</v>
      </c>
      <c r="L1271" s="13">
        <v>2489.38</v>
      </c>
      <c r="M1271" s="13">
        <v>2564.63</v>
      </c>
      <c r="N1271" s="99">
        <f>IF((M1272=""),"",MAX(E1273:M1273))</f>
        <v>792.48000000000047</v>
      </c>
      <c r="O1271" s="99">
        <f>IF(M1272="","",MIN(E1273:M1273))</f>
        <v>696.30000000000018</v>
      </c>
      <c r="P1271" s="99">
        <f>IF((M1273=""),"",AVERAGE(E1273:M1273))</f>
        <v>742.90444444444449</v>
      </c>
      <c r="Q1271" s="99">
        <f>IF((M1272=""),"",STDEV(E1273:M1273))</f>
        <v>38.036336282269843</v>
      </c>
      <c r="R1271" s="100">
        <f>IF((M1272=""),"",(N1271-O1271)/(N1271+O1271)*100)</f>
        <v>6.4603232176681749</v>
      </c>
      <c r="S1271" s="101" t="str">
        <f>IF(M1272="","",IF(R1271&lt;10,IF(P1271&gt;670,IF(P1271&lt;830,"Pass","Fail"),"Fail"),"Fail"))</f>
        <v>Pass</v>
      </c>
      <c r="T1271" s="241">
        <v>1335</v>
      </c>
      <c r="U1271" s="234"/>
      <c r="V1271" s="238"/>
      <c r="W1271" s="147">
        <v>645</v>
      </c>
      <c r="X1271" s="88">
        <v>790</v>
      </c>
      <c r="Y1271" s="88">
        <v>670</v>
      </c>
      <c r="Z1271" s="88">
        <v>830</v>
      </c>
      <c r="AA1271" s="88">
        <v>8.6999999999999993</v>
      </c>
      <c r="AB1271" s="148">
        <v>10</v>
      </c>
    </row>
    <row r="1272" spans="1:28" ht="15.75" customHeight="1">
      <c r="A1272" s="122"/>
      <c r="B1272" s="93"/>
      <c r="C1272" s="162"/>
      <c r="D1272" s="90" t="s">
        <v>100</v>
      </c>
      <c r="E1272" s="13">
        <v>2170.66</v>
      </c>
      <c r="F1272" s="13">
        <v>2130.1</v>
      </c>
      <c r="G1272" s="13">
        <v>2116.04</v>
      </c>
      <c r="H1272" s="13">
        <v>2114.75</v>
      </c>
      <c r="I1272" s="13">
        <v>2141.2800000000002</v>
      </c>
      <c r="J1272" s="13">
        <v>2116.81</v>
      </c>
      <c r="K1272" s="13">
        <v>2110.46</v>
      </c>
      <c r="L1272" s="13">
        <v>2128.2600000000002</v>
      </c>
      <c r="M1272" s="13">
        <v>2168.39</v>
      </c>
      <c r="N1272" s="99"/>
      <c r="O1272" s="99"/>
      <c r="P1272" s="99"/>
      <c r="Q1272" s="99"/>
      <c r="R1272" s="100"/>
      <c r="S1272" s="101"/>
      <c r="T1272" s="241"/>
      <c r="U1272" s="234"/>
      <c r="V1272" s="238"/>
      <c r="W1272" s="138"/>
      <c r="X1272" s="135"/>
      <c r="Y1272" s="135"/>
      <c r="Z1272" s="135"/>
      <c r="AA1272" s="135"/>
      <c r="AB1272" s="139"/>
    </row>
    <row r="1273" spans="1:28" s="179" customFormat="1" ht="25.5" customHeight="1">
      <c r="A1273" s="122"/>
      <c r="B1273" s="93"/>
      <c r="C1273" s="162"/>
      <c r="D1273" s="90" t="s">
        <v>120</v>
      </c>
      <c r="E1273" s="29">
        <f t="shared" ref="E1273:M1273" si="417">IF(((E1271="")*AND(E1272="")),"",(E1271-E1272)*2)</f>
        <v>792.0600000000004</v>
      </c>
      <c r="F1273" s="29">
        <f t="shared" si="417"/>
        <v>720.04</v>
      </c>
      <c r="G1273" s="29">
        <f t="shared" si="417"/>
        <v>696.30000000000018</v>
      </c>
      <c r="H1273" s="29">
        <f t="shared" si="417"/>
        <v>714.85999999999967</v>
      </c>
      <c r="I1273" s="29">
        <f t="shared" si="417"/>
        <v>775.55999999999949</v>
      </c>
      <c r="J1273" s="29">
        <f t="shared" si="417"/>
        <v>764.92000000000007</v>
      </c>
      <c r="K1273" s="29">
        <f t="shared" si="417"/>
        <v>707.68000000000029</v>
      </c>
      <c r="L1273" s="29">
        <f t="shared" si="417"/>
        <v>722.23999999999978</v>
      </c>
      <c r="M1273" s="29">
        <f t="shared" si="417"/>
        <v>792.48000000000047</v>
      </c>
      <c r="N1273" s="102"/>
      <c r="O1273" s="102"/>
      <c r="P1273" s="102"/>
      <c r="Q1273" s="102"/>
      <c r="R1273" s="103"/>
      <c r="S1273" s="104"/>
      <c r="T1273" s="282"/>
      <c r="U1273" s="281"/>
      <c r="V1273" s="285"/>
      <c r="W1273" s="140"/>
      <c r="X1273" s="141"/>
      <c r="Y1273" s="141"/>
      <c r="Z1273" s="141"/>
      <c r="AA1273" s="141"/>
      <c r="AB1273" s="142"/>
    </row>
    <row r="1274" spans="1:28">
      <c r="A1274" s="122">
        <v>43453</v>
      </c>
      <c r="B1274" s="121" t="s">
        <v>18</v>
      </c>
      <c r="C1274" s="161" t="s">
        <v>121</v>
      </c>
      <c r="D1274" s="91" t="s">
        <v>99</v>
      </c>
      <c r="E1274" s="13">
        <v>2459.34</v>
      </c>
      <c r="F1274" s="13">
        <v>2411.08</v>
      </c>
      <c r="G1274" s="13">
        <v>2402.25</v>
      </c>
      <c r="H1274" s="13">
        <v>2398.3200000000002</v>
      </c>
      <c r="I1274" s="13">
        <v>2414.25</v>
      </c>
      <c r="J1274" s="13">
        <v>2385.59</v>
      </c>
      <c r="K1274" s="13">
        <v>2388.52</v>
      </c>
      <c r="L1274" s="13">
        <v>2421.4499999999998</v>
      </c>
      <c r="M1274" s="13">
        <v>2495.77</v>
      </c>
      <c r="N1274" s="99">
        <f>IF((M1275=""),"",MAX(E1276:M1276))</f>
        <v>988.00000000000045</v>
      </c>
      <c r="O1274" s="99">
        <f>IF(M1275="","",MIN(E1276:M1276))</f>
        <v>813.59999999999991</v>
      </c>
      <c r="P1274" s="99">
        <f>IF((M1276=""),"",AVERAGE(E1276:M1276))</f>
        <v>910.03333333333342</v>
      </c>
      <c r="Q1274" s="99">
        <f>IF((M1275=""),"",STDEV(E1276:M1276))</f>
        <v>68.300210834227073</v>
      </c>
      <c r="R1274" s="99">
        <f>IF((M1275=""),"",(N1274-O1274)/(N1274+O1274)*100)</f>
        <v>9.6802841918295144</v>
      </c>
      <c r="S1274" s="101" t="str">
        <f>IF(M1275="","",IF(R1274&lt;15,IF(P1274&gt;850,IF(P1274&lt;1000,"Pass","Fail"),"Fail"),"Fail"))</f>
        <v>Pass</v>
      </c>
      <c r="T1274" s="241">
        <v>1335</v>
      </c>
      <c r="U1274" s="255"/>
      <c r="V1274" s="265"/>
      <c r="W1274" s="135">
        <v>850</v>
      </c>
      <c r="X1274" s="135">
        <v>970</v>
      </c>
      <c r="Y1274" s="135">
        <v>710</v>
      </c>
      <c r="Z1274" s="135">
        <v>910</v>
      </c>
      <c r="AA1274" s="135">
        <v>14.5</v>
      </c>
      <c r="AB1274" s="139">
        <v>17</v>
      </c>
    </row>
    <row r="1275" spans="1:28" ht="15.75" customHeight="1">
      <c r="A1275" s="122"/>
      <c r="B1275" s="93"/>
      <c r="C1275" s="162"/>
      <c r="D1275" s="90" t="s">
        <v>100</v>
      </c>
      <c r="E1275" s="13">
        <v>1970.04</v>
      </c>
      <c r="F1275" s="13">
        <v>1980.8</v>
      </c>
      <c r="G1275" s="13">
        <v>1995.45</v>
      </c>
      <c r="H1275" s="13">
        <v>1964.25</v>
      </c>
      <c r="I1275" s="13">
        <v>1922.13</v>
      </c>
      <c r="J1275" s="13">
        <v>1891.59</v>
      </c>
      <c r="K1275" s="13">
        <v>1957.9</v>
      </c>
      <c r="L1275" s="13">
        <v>1987.53</v>
      </c>
      <c r="M1275" s="13">
        <v>2011.73</v>
      </c>
      <c r="N1275" s="99"/>
      <c r="O1275" s="99"/>
      <c r="P1275" s="99"/>
      <c r="Q1275" s="99"/>
      <c r="R1275" s="100"/>
      <c r="S1275" s="101"/>
      <c r="T1275" s="241"/>
      <c r="U1275" s="234"/>
      <c r="V1275" s="238"/>
      <c r="W1275" s="138"/>
      <c r="X1275" s="135"/>
      <c r="Y1275" s="135"/>
      <c r="Z1275" s="135"/>
      <c r="AA1275" s="135"/>
      <c r="AB1275" s="139"/>
    </row>
    <row r="1276" spans="1:28" s="179" customFormat="1" ht="25.5" customHeight="1">
      <c r="A1276" s="122"/>
      <c r="B1276" s="93"/>
      <c r="C1276" s="162"/>
      <c r="D1276" s="30" t="s">
        <v>120</v>
      </c>
      <c r="E1276" s="29">
        <f t="shared" ref="E1276:M1276" si="418">IF(((E1274="")*AND(E1275="")),"",(E1274-E1275)*2)</f>
        <v>978.60000000000036</v>
      </c>
      <c r="F1276" s="29">
        <f t="shared" si="418"/>
        <v>860.56</v>
      </c>
      <c r="G1276" s="29">
        <f t="shared" si="418"/>
        <v>813.59999999999991</v>
      </c>
      <c r="H1276" s="29">
        <f t="shared" si="418"/>
        <v>868.14000000000033</v>
      </c>
      <c r="I1276" s="29">
        <f t="shared" si="418"/>
        <v>984.23999999999978</v>
      </c>
      <c r="J1276" s="29">
        <f t="shared" si="418"/>
        <v>988.00000000000045</v>
      </c>
      <c r="K1276" s="29">
        <f t="shared" si="418"/>
        <v>861.23999999999978</v>
      </c>
      <c r="L1276" s="29">
        <f t="shared" si="418"/>
        <v>867.83999999999969</v>
      </c>
      <c r="M1276" s="29">
        <f t="shared" si="418"/>
        <v>968.07999999999993</v>
      </c>
      <c r="N1276" s="102"/>
      <c r="O1276" s="102"/>
      <c r="P1276" s="102"/>
      <c r="Q1276" s="102"/>
      <c r="R1276" s="103"/>
      <c r="S1276" s="104"/>
      <c r="T1276" s="282"/>
      <c r="U1276" s="281"/>
      <c r="V1276" s="285"/>
      <c r="W1276" s="140"/>
      <c r="X1276" s="141"/>
      <c r="Y1276" s="141"/>
      <c r="Z1276" s="141"/>
      <c r="AA1276" s="141"/>
      <c r="AB1276" s="142"/>
    </row>
    <row r="1277" spans="1:28" ht="12.75" customHeight="1">
      <c r="A1277" s="122">
        <v>43453</v>
      </c>
      <c r="B1277" s="121" t="s">
        <v>18</v>
      </c>
      <c r="C1277" s="161" t="s">
        <v>122</v>
      </c>
      <c r="D1277" s="91" t="s">
        <v>99</v>
      </c>
      <c r="E1277" s="13">
        <v>9471.58</v>
      </c>
      <c r="F1277" s="13">
        <v>9195.56</v>
      </c>
      <c r="G1277" s="13">
        <v>9150.59</v>
      </c>
      <c r="H1277" s="13">
        <v>9214.89</v>
      </c>
      <c r="I1277" s="13">
        <v>9495.48</v>
      </c>
      <c r="J1277" s="13">
        <v>9069.25</v>
      </c>
      <c r="K1277" s="13">
        <v>9174.23</v>
      </c>
      <c r="L1277" s="13">
        <v>9179.0300000000007</v>
      </c>
      <c r="M1277" s="13">
        <v>9017.5400000000009</v>
      </c>
      <c r="N1277" s="99">
        <f>IF((M1278=""),"",MAX(E1279:M1279))</f>
        <v>542.68000000000029</v>
      </c>
      <c r="O1277" s="99">
        <f>IF(M1278="","",MIN(E1279:M1279))</f>
        <v>510.93999999999869</v>
      </c>
      <c r="P1277" s="99">
        <f>IF((M1279=""),"",AVERAGE(E1279:M1279))</f>
        <v>527.43111111111125</v>
      </c>
      <c r="Q1277" s="99">
        <f>IF((M1278=""),"",STDEV(E1279:M1279))</f>
        <v>10.03755005522471</v>
      </c>
      <c r="R1277" s="99">
        <f>IF((M1278=""),"",(N1277-O1277)/(N1277+O1277)*100)</f>
        <v>3.0124712894593526</v>
      </c>
      <c r="S1277" s="101" t="str">
        <f>IF(M1278="","",IF(R1277&lt;10,IF(P1277&gt;430,IF(P1277&lt;590,"Pass","Fail"),"Fail"),"Fail"))</f>
        <v>Pass</v>
      </c>
      <c r="T1277" s="241">
        <v>1335</v>
      </c>
      <c r="U1277" s="263"/>
      <c r="V1277" s="272"/>
      <c r="W1277" s="138">
        <v>490</v>
      </c>
      <c r="X1277" s="135">
        <v>590</v>
      </c>
      <c r="Y1277" s="135">
        <v>430</v>
      </c>
      <c r="Z1277" s="135">
        <v>590</v>
      </c>
      <c r="AA1277" s="137">
        <v>6.3</v>
      </c>
      <c r="AB1277" s="148">
        <v>6.3</v>
      </c>
    </row>
    <row r="1278" spans="1:28" ht="15.75" customHeight="1">
      <c r="A1278" s="122"/>
      <c r="B1278" s="93"/>
      <c r="C1278" s="162"/>
      <c r="D1278" s="90" t="s">
        <v>100</v>
      </c>
      <c r="E1278" s="13">
        <v>9204.16</v>
      </c>
      <c r="F1278" s="13">
        <v>8936.94</v>
      </c>
      <c r="G1278" s="13">
        <v>8891.31</v>
      </c>
      <c r="H1278" s="13">
        <v>8959.42</v>
      </c>
      <c r="I1278" s="13">
        <v>9230.07</v>
      </c>
      <c r="J1278" s="13">
        <v>8797.91</v>
      </c>
      <c r="K1278" s="13">
        <v>8910.3700000000008</v>
      </c>
      <c r="L1278" s="13">
        <v>8911.89</v>
      </c>
      <c r="M1278" s="13">
        <v>8752.64</v>
      </c>
      <c r="N1278" s="99"/>
      <c r="O1278" s="99"/>
      <c r="P1278" s="99"/>
      <c r="Q1278" s="99"/>
      <c r="R1278" s="100"/>
      <c r="S1278" s="101"/>
      <c r="T1278" s="241"/>
      <c r="U1278" s="234"/>
      <c r="V1278" s="238"/>
      <c r="W1278" s="138"/>
      <c r="X1278" s="135"/>
      <c r="Y1278" s="135"/>
      <c r="Z1278" s="135"/>
      <c r="AA1278" s="135"/>
      <c r="AB1278" s="139"/>
    </row>
    <row r="1279" spans="1:28" s="179" customFormat="1" ht="25.5" customHeight="1">
      <c r="A1279" s="122"/>
      <c r="B1279" s="93"/>
      <c r="C1279" s="162"/>
      <c r="D1279" s="90" t="s">
        <v>120</v>
      </c>
      <c r="E1279" s="29">
        <f t="shared" ref="E1279:M1279" si="419">IF(((E1277="")*AND(E1278="")),"",(E1277-E1278)*2)</f>
        <v>534.84000000000015</v>
      </c>
      <c r="F1279" s="29">
        <f t="shared" si="419"/>
        <v>517.23999999999796</v>
      </c>
      <c r="G1279" s="29">
        <f t="shared" si="419"/>
        <v>518.56000000000131</v>
      </c>
      <c r="H1279" s="29">
        <f t="shared" si="419"/>
        <v>510.93999999999869</v>
      </c>
      <c r="I1279" s="29">
        <f t="shared" si="419"/>
        <v>530.81999999999971</v>
      </c>
      <c r="J1279" s="29">
        <f t="shared" si="419"/>
        <v>542.68000000000029</v>
      </c>
      <c r="K1279" s="29">
        <f t="shared" si="419"/>
        <v>527.71999999999753</v>
      </c>
      <c r="L1279" s="29">
        <f t="shared" si="419"/>
        <v>534.28000000000247</v>
      </c>
      <c r="M1279" s="29">
        <f t="shared" si="419"/>
        <v>529.80000000000291</v>
      </c>
      <c r="N1279" s="102"/>
      <c r="O1279" s="102"/>
      <c r="P1279" s="102"/>
      <c r="Q1279" s="102"/>
      <c r="R1279" s="103"/>
      <c r="S1279" s="104"/>
      <c r="T1279" s="282"/>
      <c r="U1279" s="281"/>
      <c r="V1279" s="285"/>
      <c r="W1279" s="140"/>
      <c r="X1279" s="141"/>
      <c r="Y1279" s="141"/>
      <c r="Z1279" s="141"/>
      <c r="AA1279" s="141"/>
      <c r="AB1279" s="142"/>
    </row>
    <row r="1280" spans="1:28" ht="12.75" customHeight="1">
      <c r="A1280" s="122">
        <v>43453</v>
      </c>
      <c r="B1280" s="121" t="s">
        <v>18</v>
      </c>
      <c r="C1280" s="161" t="s">
        <v>123</v>
      </c>
      <c r="D1280" s="91" t="s">
        <v>99</v>
      </c>
      <c r="E1280" s="13">
        <v>8450.4699999999993</v>
      </c>
      <c r="F1280" s="13">
        <v>8484.5499999999993</v>
      </c>
      <c r="G1280" s="13">
        <v>8570.3700000000008</v>
      </c>
      <c r="H1280" s="13">
        <v>8513.98</v>
      </c>
      <c r="I1280" s="13">
        <v>8475.3700000000008</v>
      </c>
      <c r="J1280" s="13">
        <v>8027.58</v>
      </c>
      <c r="K1280" s="13">
        <v>8475.16</v>
      </c>
      <c r="L1280" s="13">
        <v>8461.25</v>
      </c>
      <c r="M1280" s="13">
        <v>8475.3700000000008</v>
      </c>
      <c r="N1280" s="99">
        <f>IF((M1281=""),"",MAX(E1282:M1282))</f>
        <v>303.92000000000189</v>
      </c>
      <c r="O1280" s="99">
        <f>IF(M1281="","",MIN(E1282:M1282))</f>
        <v>249.96000000000276</v>
      </c>
      <c r="P1280" s="99">
        <f>IF((M1282=""),"",AVERAGE(E1282:M1282))</f>
        <v>275.80666666666667</v>
      </c>
      <c r="Q1280" s="99">
        <f>IF((M1281=""),"",STDEV(E1282:M1282))</f>
        <v>16.209376915846789</v>
      </c>
      <c r="R1280" s="99">
        <f>IF((M1281=""),"",(N1280-O1280)/(N1280+O1280)*100)</f>
        <v>9.7421824221850706</v>
      </c>
      <c r="S1280" s="101" t="str">
        <f>IF(M1281="","",IF(R1280&lt;15,IF(P1280&gt;155,IF(P1280&lt;315,"Pass","Fail"),"Fail"),"Fail"))</f>
        <v>Pass</v>
      </c>
      <c r="T1280" s="241">
        <v>1335</v>
      </c>
      <c r="U1280" s="241"/>
      <c r="V1280" s="272"/>
      <c r="W1280" s="147">
        <v>222</v>
      </c>
      <c r="X1280" s="88">
        <v>340</v>
      </c>
      <c r="Y1280" s="88">
        <v>155</v>
      </c>
      <c r="Z1280" s="88">
        <v>315</v>
      </c>
      <c r="AA1280" s="148">
        <v>15</v>
      </c>
      <c r="AB1280" s="139">
        <v>15</v>
      </c>
    </row>
    <row r="1281" spans="1:29" ht="15.75" customHeight="1">
      <c r="A1281" s="122"/>
      <c r="B1281" s="93"/>
      <c r="C1281" s="162"/>
      <c r="D1281" s="90" t="s">
        <v>100</v>
      </c>
      <c r="E1281" s="13">
        <v>8302.08</v>
      </c>
      <c r="F1281" s="13">
        <v>8347.9699999999993</v>
      </c>
      <c r="G1281" s="13">
        <v>8445.39</v>
      </c>
      <c r="H1281" s="13">
        <v>8378.7800000000007</v>
      </c>
      <c r="I1281" s="13">
        <v>8338.36</v>
      </c>
      <c r="J1281" s="13">
        <v>7887.8</v>
      </c>
      <c r="K1281" s="13">
        <v>8342.16</v>
      </c>
      <c r="L1281" s="13">
        <v>8327.02</v>
      </c>
      <c r="M1281" s="13">
        <v>8323.41</v>
      </c>
      <c r="N1281" s="99"/>
      <c r="O1281" s="99"/>
      <c r="P1281" s="99"/>
      <c r="Q1281" s="99"/>
      <c r="R1281" s="100"/>
      <c r="S1281" s="101"/>
      <c r="T1281" s="241"/>
      <c r="U1281" s="234"/>
      <c r="V1281" s="238"/>
      <c r="W1281" s="138"/>
      <c r="X1281" s="135"/>
      <c r="Y1281" s="135"/>
      <c r="Z1281" s="135"/>
      <c r="AA1281" s="135"/>
      <c r="AB1281" s="139"/>
    </row>
    <row r="1282" spans="1:29" s="180" customFormat="1" ht="26.25" customHeight="1" thickBot="1">
      <c r="A1282" s="122"/>
      <c r="B1282" s="105"/>
      <c r="C1282" s="163"/>
      <c r="D1282" s="106" t="s">
        <v>120</v>
      </c>
      <c r="E1282" s="107">
        <f t="shared" ref="E1282:M1282" si="420">IF(((E1280="")*AND(E1281="")),"",(E1280-E1281)*2)</f>
        <v>296.77999999999884</v>
      </c>
      <c r="F1282" s="107">
        <f t="shared" si="420"/>
        <v>273.15999999999985</v>
      </c>
      <c r="G1282" s="107">
        <f t="shared" si="420"/>
        <v>249.96000000000276</v>
      </c>
      <c r="H1282" s="107">
        <f t="shared" si="420"/>
        <v>270.39999999999782</v>
      </c>
      <c r="I1282" s="107">
        <f t="shared" si="420"/>
        <v>274.02000000000044</v>
      </c>
      <c r="J1282" s="107">
        <f t="shared" si="420"/>
        <v>279.55999999999949</v>
      </c>
      <c r="K1282" s="107">
        <f t="shared" si="420"/>
        <v>266</v>
      </c>
      <c r="L1282" s="107">
        <f t="shared" si="420"/>
        <v>268.45999999999913</v>
      </c>
      <c r="M1282" s="107">
        <f t="shared" si="420"/>
        <v>303.92000000000189</v>
      </c>
      <c r="N1282" s="108"/>
      <c r="O1282" s="108"/>
      <c r="P1282" s="108"/>
      <c r="Q1282" s="108"/>
      <c r="R1282" s="109"/>
      <c r="S1282" s="110"/>
      <c r="T1282" s="284"/>
      <c r="U1282" s="283"/>
      <c r="V1282" s="286"/>
      <c r="W1282" s="155"/>
      <c r="X1282" s="156"/>
      <c r="Y1282" s="156"/>
      <c r="Z1282" s="156"/>
      <c r="AA1282" s="156"/>
      <c r="AB1282" s="157"/>
    </row>
    <row r="1283" spans="1:29" ht="12.75" customHeight="1">
      <c r="A1283" s="122">
        <v>43467</v>
      </c>
      <c r="B1283" s="121" t="s">
        <v>18</v>
      </c>
      <c r="C1283" s="161" t="s">
        <v>119</v>
      </c>
      <c r="D1283" s="91" t="s">
        <v>99</v>
      </c>
      <c r="E1283" s="13">
        <v>2169.5</v>
      </c>
      <c r="F1283" s="13">
        <v>2130.21</v>
      </c>
      <c r="G1283" s="13">
        <v>2116.4899999999998</v>
      </c>
      <c r="H1283" s="13">
        <v>2115.0300000000002</v>
      </c>
      <c r="I1283" s="13">
        <v>2142.58</v>
      </c>
      <c r="J1283" s="13">
        <v>2116.7399999999998</v>
      </c>
      <c r="K1283" s="13">
        <v>2110.96</v>
      </c>
      <c r="L1283" s="13">
        <v>2128.8000000000002</v>
      </c>
      <c r="M1283" s="13">
        <v>2167.73</v>
      </c>
      <c r="N1283" s="99">
        <f>IF((M1284=""),"",MAX(E1285:M1285))</f>
        <v>758.33999999999969</v>
      </c>
      <c r="O1283" s="99">
        <f>IF(M1284="","",MIN(E1285:M1285))</f>
        <v>668.89999999999964</v>
      </c>
      <c r="P1283" s="99">
        <f>IF((M1285=""),"",AVERAGE(E1285:M1285))</f>
        <v>711.79777777777781</v>
      </c>
      <c r="Q1283" s="99">
        <f>IF((M1284=""),"",STDEV(E1285:M1285))</f>
        <v>32.639663669289277</v>
      </c>
      <c r="R1283" s="100">
        <f>IF((M1284=""),"",(N1283-O1283)/(N1283+O1283)*100)</f>
        <v>6.2666405089543522</v>
      </c>
      <c r="S1283" s="101" t="str">
        <f>IF(M1284="","",IF(R1283&lt;10,IF(P1283&gt;670,IF(P1283&lt;830,"Pass","Fail"),"Fail"),"Fail"))</f>
        <v>Pass</v>
      </c>
      <c r="T1283" s="241">
        <v>1335</v>
      </c>
      <c r="U1283" s="234"/>
      <c r="V1283" s="238"/>
      <c r="W1283" s="147">
        <v>645</v>
      </c>
      <c r="X1283" s="88">
        <v>790</v>
      </c>
      <c r="Y1283" s="88">
        <v>670</v>
      </c>
      <c r="Z1283" s="88">
        <v>830</v>
      </c>
      <c r="AA1283" s="88">
        <v>8.6999999999999993</v>
      </c>
      <c r="AB1283" s="148">
        <v>10</v>
      </c>
    </row>
    <row r="1284" spans="1:29" ht="15.75" customHeight="1">
      <c r="A1284" s="122"/>
      <c r="B1284" s="93"/>
      <c r="C1284" s="162"/>
      <c r="D1284" s="90" t="s">
        <v>100</v>
      </c>
      <c r="E1284" s="13">
        <v>1803.16</v>
      </c>
      <c r="F1284" s="13">
        <v>1787.59</v>
      </c>
      <c r="G1284" s="13">
        <v>1782.04</v>
      </c>
      <c r="H1284" s="13">
        <v>1768.55</v>
      </c>
      <c r="I1284" s="13">
        <v>1765.23</v>
      </c>
      <c r="J1284" s="13">
        <v>1737.57</v>
      </c>
      <c r="K1284" s="13">
        <v>1765.15</v>
      </c>
      <c r="L1284" s="13">
        <v>1783.18</v>
      </c>
      <c r="M1284" s="13">
        <v>1802.48</v>
      </c>
      <c r="N1284" s="99"/>
      <c r="O1284" s="99"/>
      <c r="P1284" s="99"/>
      <c r="Q1284" s="99"/>
      <c r="R1284" s="100"/>
      <c r="S1284" s="101"/>
      <c r="T1284" s="241"/>
      <c r="U1284" s="234"/>
      <c r="V1284" s="238"/>
      <c r="W1284" s="138"/>
      <c r="X1284" s="135"/>
      <c r="Y1284" s="135"/>
      <c r="Z1284" s="135"/>
      <c r="AA1284" s="135"/>
      <c r="AB1284" s="139"/>
    </row>
    <row r="1285" spans="1:29" s="179" customFormat="1" ht="25.5" customHeight="1">
      <c r="A1285" s="122"/>
      <c r="B1285" s="93"/>
      <c r="C1285" s="162"/>
      <c r="D1285" s="90" t="s">
        <v>120</v>
      </c>
      <c r="E1285" s="29">
        <f t="shared" ref="E1285:M1285" si="421">IF(((E1283="")*AND(E1284="")),"",(E1283-E1284)*2)</f>
        <v>732.67999999999984</v>
      </c>
      <c r="F1285" s="29">
        <f t="shared" si="421"/>
        <v>685.24000000000024</v>
      </c>
      <c r="G1285" s="29">
        <f t="shared" si="421"/>
        <v>668.89999999999964</v>
      </c>
      <c r="H1285" s="29">
        <f t="shared" si="421"/>
        <v>692.96000000000049</v>
      </c>
      <c r="I1285" s="29">
        <f t="shared" si="421"/>
        <v>754.69999999999982</v>
      </c>
      <c r="J1285" s="29">
        <f t="shared" si="421"/>
        <v>758.33999999999969</v>
      </c>
      <c r="K1285" s="29">
        <f t="shared" si="421"/>
        <v>691.61999999999989</v>
      </c>
      <c r="L1285" s="29">
        <f t="shared" si="421"/>
        <v>691.24000000000024</v>
      </c>
      <c r="M1285" s="29">
        <f t="shared" si="421"/>
        <v>730.5</v>
      </c>
      <c r="N1285" s="102"/>
      <c r="O1285" s="102"/>
      <c r="P1285" s="102"/>
      <c r="Q1285" s="102"/>
      <c r="R1285" s="103"/>
      <c r="S1285" s="104"/>
      <c r="T1285" s="282"/>
      <c r="U1285" s="281"/>
      <c r="V1285" s="285"/>
      <c r="W1285" s="140"/>
      <c r="X1285" s="141"/>
      <c r="Y1285" s="141"/>
      <c r="Z1285" s="141"/>
      <c r="AA1285" s="141"/>
      <c r="AB1285" s="142"/>
    </row>
    <row r="1286" spans="1:29">
      <c r="A1286" s="122">
        <v>43467</v>
      </c>
      <c r="B1286" s="121" t="s">
        <v>18</v>
      </c>
      <c r="C1286" s="161" t="s">
        <v>121</v>
      </c>
      <c r="D1286" s="91" t="s">
        <v>99</v>
      </c>
      <c r="E1286" s="13">
        <v>1967.07</v>
      </c>
      <c r="F1286" s="13">
        <v>1977.66</v>
      </c>
      <c r="G1286" s="13">
        <v>1993.41</v>
      </c>
      <c r="H1286" s="13">
        <v>1961.73</v>
      </c>
      <c r="I1286" s="13">
        <v>1919.44</v>
      </c>
      <c r="J1286" s="13">
        <v>1887.56</v>
      </c>
      <c r="K1286" s="13">
        <v>1955.44</v>
      </c>
      <c r="L1286" s="13">
        <v>1985.27</v>
      </c>
      <c r="M1286" s="13">
        <v>2012.36</v>
      </c>
      <c r="N1286" s="99">
        <f>IF((M1287=""),"",MAX(E1288:M1288))</f>
        <v>942.19999999999982</v>
      </c>
      <c r="O1286" s="99">
        <f>IF(M1287="","",MIN(E1288:M1288))</f>
        <v>787.16000000000031</v>
      </c>
      <c r="P1286" s="99">
        <f>IF((M1288=""),"",AVERAGE(E1288:M1288))</f>
        <v>869.32000000000016</v>
      </c>
      <c r="Q1286" s="99">
        <f>IF((M1287=""),"",STDEV(E1288:M1288))</f>
        <v>60.384712469298179</v>
      </c>
      <c r="R1286" s="99">
        <f>IF((M1287=""),"",(N1286-O1286)/(N1286+O1286)*100)</f>
        <v>8.9651663042975152</v>
      </c>
      <c r="S1286" s="101" t="str">
        <f>IF(M1287="","",IF(R1286&lt;15,IF(P1286&gt;850,IF(P1286&lt;1000,"Pass","Fail"),"Fail"),"Fail"))</f>
        <v>Pass</v>
      </c>
      <c r="T1286" s="241">
        <v>1335</v>
      </c>
      <c r="U1286" s="255"/>
      <c r="V1286" s="265"/>
      <c r="W1286" s="135">
        <v>850</v>
      </c>
      <c r="X1286" s="135">
        <v>970</v>
      </c>
      <c r="Y1286" s="135">
        <v>710</v>
      </c>
      <c r="Z1286" s="135">
        <v>910</v>
      </c>
      <c r="AA1286" s="135">
        <v>14.5</v>
      </c>
      <c r="AB1286" s="139">
        <v>17</v>
      </c>
    </row>
    <row r="1287" spans="1:29" ht="15.75" customHeight="1">
      <c r="A1287" s="122"/>
      <c r="B1287" s="93"/>
      <c r="C1287" s="162"/>
      <c r="D1287" s="90" t="s">
        <v>100</v>
      </c>
      <c r="E1287" s="13">
        <v>1496.68</v>
      </c>
      <c r="F1287" s="13">
        <v>1562.71</v>
      </c>
      <c r="G1287" s="13">
        <v>1599.83</v>
      </c>
      <c r="H1287" s="13">
        <v>1548.88</v>
      </c>
      <c r="I1287" s="13">
        <v>1459.91</v>
      </c>
      <c r="J1287" s="13">
        <v>1416.46</v>
      </c>
      <c r="K1287" s="13">
        <v>1543.86</v>
      </c>
      <c r="L1287" s="13">
        <v>1568.06</v>
      </c>
      <c r="M1287" s="13">
        <v>1551.61</v>
      </c>
      <c r="N1287" s="99"/>
      <c r="O1287" s="99"/>
      <c r="P1287" s="99"/>
      <c r="Q1287" s="99"/>
      <c r="R1287" s="100"/>
      <c r="S1287" s="101"/>
      <c r="T1287" s="241"/>
      <c r="U1287" s="234"/>
      <c r="V1287" s="238"/>
      <c r="W1287" s="138"/>
      <c r="X1287" s="135"/>
      <c r="Y1287" s="135"/>
      <c r="Z1287" s="135"/>
      <c r="AA1287" s="135"/>
      <c r="AB1287" s="139"/>
    </row>
    <row r="1288" spans="1:29" s="179" customFormat="1" ht="25.5" customHeight="1">
      <c r="A1288" s="122"/>
      <c r="B1288" s="93"/>
      <c r="C1288" s="162"/>
      <c r="D1288" s="30" t="s">
        <v>120</v>
      </c>
      <c r="E1288" s="29">
        <f t="shared" ref="E1288:M1288" si="422">IF(((E1286="")*AND(E1287="")),"",(E1286-E1287)*2)</f>
        <v>940.77999999999975</v>
      </c>
      <c r="F1288" s="29">
        <f t="shared" si="422"/>
        <v>829.90000000000009</v>
      </c>
      <c r="G1288" s="29">
        <f t="shared" si="422"/>
        <v>787.16000000000031</v>
      </c>
      <c r="H1288" s="29">
        <f t="shared" si="422"/>
        <v>825.69999999999982</v>
      </c>
      <c r="I1288" s="29">
        <f t="shared" si="422"/>
        <v>919.06</v>
      </c>
      <c r="J1288" s="29">
        <f t="shared" si="422"/>
        <v>942.19999999999982</v>
      </c>
      <c r="K1288" s="29">
        <f t="shared" si="422"/>
        <v>823.16000000000031</v>
      </c>
      <c r="L1288" s="29">
        <f t="shared" si="422"/>
        <v>834.42000000000007</v>
      </c>
      <c r="M1288" s="29">
        <f t="shared" si="422"/>
        <v>921.5</v>
      </c>
      <c r="N1288" s="102"/>
      <c r="O1288" s="102"/>
      <c r="P1288" s="102"/>
      <c r="Q1288" s="102"/>
      <c r="R1288" s="103"/>
      <c r="S1288" s="104"/>
      <c r="T1288" s="282"/>
      <c r="U1288" s="281"/>
      <c r="V1288" s="285"/>
      <c r="W1288" s="140"/>
      <c r="X1288" s="141"/>
      <c r="Y1288" s="141"/>
      <c r="Z1288" s="141"/>
      <c r="AA1288" s="141"/>
      <c r="AB1288" s="142"/>
    </row>
    <row r="1289" spans="1:29" ht="12.75" customHeight="1">
      <c r="A1289" s="122">
        <v>43467</v>
      </c>
      <c r="B1289" s="121" t="s">
        <v>18</v>
      </c>
      <c r="C1289" s="161" t="s">
        <v>122</v>
      </c>
      <c r="D1289" s="91" t="s">
        <v>99</v>
      </c>
      <c r="E1289" s="13">
        <v>9215.56</v>
      </c>
      <c r="F1289" s="13">
        <v>8945.4699999999993</v>
      </c>
      <c r="G1289" s="13">
        <v>8899.8799999999992</v>
      </c>
      <c r="H1289" s="13">
        <v>8965.18</v>
      </c>
      <c r="I1289" s="13">
        <v>9243.92</v>
      </c>
      <c r="J1289" s="13">
        <v>8810.0499999999993</v>
      </c>
      <c r="K1289" s="13">
        <v>8919.5</v>
      </c>
      <c r="L1289" s="13">
        <v>8926.66</v>
      </c>
      <c r="M1289" s="13">
        <v>8761.5300000000007</v>
      </c>
      <c r="N1289" s="99">
        <f>IF((M1290=""),"",MAX(E1291:M1291))</f>
        <v>549.07999999999811</v>
      </c>
      <c r="O1289" s="99">
        <f>IF(M1290="","",MIN(E1291:M1291))</f>
        <v>509.67999999999665</v>
      </c>
      <c r="P1289" s="99">
        <f>IF((M1291=""),"",AVERAGE(E1291:M1291))</f>
        <v>526.67555555555452</v>
      </c>
      <c r="Q1289" s="99">
        <f>IF((M1290=""),"",STDEV(E1291:M1291))</f>
        <v>11.415374622753557</v>
      </c>
      <c r="R1289" s="99">
        <f>IF((M1290=""),"",(N1289-O1289)/(N1289+O1289)*100)</f>
        <v>3.7213343911747376</v>
      </c>
      <c r="S1289" s="101" t="str">
        <f>IF(M1290="","",IF(R1289&lt;10,IF(P1289&gt;430,IF(P1289&lt;590,"Pass","Fail"),"Fail"),"Fail"))</f>
        <v>Pass</v>
      </c>
      <c r="T1289" s="241">
        <v>1335</v>
      </c>
      <c r="U1289" s="263"/>
      <c r="V1289" s="272"/>
      <c r="W1289" s="138">
        <v>490</v>
      </c>
      <c r="X1289" s="135">
        <v>590</v>
      </c>
      <c r="Y1289" s="135">
        <v>430</v>
      </c>
      <c r="Z1289" s="135">
        <v>590</v>
      </c>
      <c r="AA1289" s="137">
        <v>6.3</v>
      </c>
      <c r="AB1289" s="148">
        <v>6.3</v>
      </c>
    </row>
    <row r="1290" spans="1:29" ht="15.75" customHeight="1">
      <c r="A1290" s="122"/>
      <c r="B1290" s="93"/>
      <c r="C1290" s="162"/>
      <c r="D1290" s="90" t="s">
        <v>100</v>
      </c>
      <c r="E1290" s="13">
        <v>8948.58</v>
      </c>
      <c r="F1290" s="13">
        <v>8680.7800000000007</v>
      </c>
      <c r="G1290" s="13">
        <v>8645.0400000000009</v>
      </c>
      <c r="H1290" s="13">
        <v>8706.84</v>
      </c>
      <c r="I1290" s="13">
        <v>8977.91</v>
      </c>
      <c r="J1290" s="13">
        <v>8535.51</v>
      </c>
      <c r="K1290" s="13">
        <v>8659.7900000000009</v>
      </c>
      <c r="L1290" s="13">
        <v>8664.91</v>
      </c>
      <c r="M1290" s="13">
        <v>8498.35</v>
      </c>
      <c r="N1290" s="99"/>
      <c r="O1290" s="99"/>
      <c r="P1290" s="99"/>
      <c r="Q1290" s="99"/>
      <c r="R1290" s="100"/>
      <c r="S1290" s="101"/>
      <c r="T1290" s="241"/>
      <c r="U1290" s="234"/>
      <c r="V1290" s="238"/>
      <c r="W1290" s="138"/>
      <c r="X1290" s="135"/>
      <c r="Y1290" s="135"/>
      <c r="Z1290" s="135"/>
      <c r="AA1290" s="135"/>
      <c r="AB1290" s="139"/>
    </row>
    <row r="1291" spans="1:29" s="179" customFormat="1" ht="25.5" customHeight="1">
      <c r="A1291" s="122"/>
      <c r="B1291" s="93"/>
      <c r="C1291" s="162"/>
      <c r="D1291" s="90" t="s">
        <v>120</v>
      </c>
      <c r="E1291" s="29">
        <f t="shared" ref="E1291:M1291" si="423">IF(((E1289="")*AND(E1290="")),"",(E1289-E1290)*2)</f>
        <v>533.95999999999913</v>
      </c>
      <c r="F1291" s="29">
        <f t="shared" si="423"/>
        <v>529.37999999999738</v>
      </c>
      <c r="G1291" s="29">
        <f t="shared" si="423"/>
        <v>509.67999999999665</v>
      </c>
      <c r="H1291" s="29">
        <f t="shared" si="423"/>
        <v>516.68000000000029</v>
      </c>
      <c r="I1291" s="29">
        <f t="shared" si="423"/>
        <v>532.02000000000044</v>
      </c>
      <c r="J1291" s="29">
        <f t="shared" si="423"/>
        <v>549.07999999999811</v>
      </c>
      <c r="K1291" s="29">
        <f t="shared" si="423"/>
        <v>519.41999999999825</v>
      </c>
      <c r="L1291" s="29">
        <f t="shared" si="423"/>
        <v>523.5</v>
      </c>
      <c r="M1291" s="29">
        <f t="shared" si="423"/>
        <v>526.36000000000058</v>
      </c>
      <c r="N1291" s="102"/>
      <c r="O1291" s="102"/>
      <c r="P1291" s="102"/>
      <c r="Q1291" s="102"/>
      <c r="R1291" s="103"/>
      <c r="S1291" s="104"/>
      <c r="T1291" s="282"/>
      <c r="U1291" s="281"/>
      <c r="V1291" s="285"/>
      <c r="W1291" s="140"/>
      <c r="X1291" s="141"/>
      <c r="Y1291" s="141"/>
      <c r="Z1291" s="141"/>
      <c r="AA1291" s="141"/>
      <c r="AB1291" s="142"/>
    </row>
    <row r="1292" spans="1:29" ht="12.75" customHeight="1">
      <c r="A1292" s="122">
        <v>43467</v>
      </c>
      <c r="B1292" s="121" t="s">
        <v>18</v>
      </c>
      <c r="C1292" s="161" t="s">
        <v>123</v>
      </c>
      <c r="D1292" s="91" t="s">
        <v>99</v>
      </c>
      <c r="E1292" s="13">
        <v>8325.58</v>
      </c>
      <c r="F1292" s="13">
        <v>8363.1</v>
      </c>
      <c r="G1292" s="13">
        <v>8454.23</v>
      </c>
      <c r="H1292" s="13">
        <v>8390</v>
      </c>
      <c r="I1292" s="13">
        <v>8349.98</v>
      </c>
      <c r="J1292" s="13">
        <v>7894.71</v>
      </c>
      <c r="K1292" s="13">
        <v>8351.9699999999993</v>
      </c>
      <c r="L1292" s="13">
        <v>8336.93</v>
      </c>
      <c r="M1292" s="13">
        <v>8026.32</v>
      </c>
      <c r="N1292" s="99">
        <f>IF((M1293=""),"",MAX(E1294:M1294))</f>
        <v>321.92000000000007</v>
      </c>
      <c r="O1292" s="99">
        <f>IF(M1293="","",MIN(E1294:M1294))</f>
        <v>259.65999999999985</v>
      </c>
      <c r="P1292" s="99">
        <f>IF((M1294=""),"",AVERAGE(E1294:M1294))</f>
        <v>276.88444444444474</v>
      </c>
      <c r="Q1292" s="99">
        <f>IF((M1293=""),"",STDEV(E1294:M1294))</f>
        <v>19.490179008355948</v>
      </c>
      <c r="R1292" s="99">
        <f>IF((M1293=""),"",(N1292-O1292)/(N1292+O1292)*100)</f>
        <v>10.705319990371096</v>
      </c>
      <c r="S1292" s="101" t="str">
        <f>IF(M1293="","",IF(R1292&lt;15,IF(P1292&gt;155,IF(P1292&lt;315,"Pass","Fail"),"Fail"),"Fail"))</f>
        <v>Pass</v>
      </c>
      <c r="T1292" s="241">
        <v>1335</v>
      </c>
      <c r="U1292" s="241"/>
      <c r="V1292" s="272"/>
      <c r="W1292" s="147">
        <v>222</v>
      </c>
      <c r="X1292" s="88">
        <v>340</v>
      </c>
      <c r="Y1292" s="88">
        <v>155</v>
      </c>
      <c r="Z1292" s="88">
        <v>315</v>
      </c>
      <c r="AA1292" s="148">
        <v>15</v>
      </c>
      <c r="AB1292" s="139">
        <v>15</v>
      </c>
    </row>
    <row r="1293" spans="1:29" ht="15.75" customHeight="1">
      <c r="A1293" s="122"/>
      <c r="B1293" s="93"/>
      <c r="C1293" s="162"/>
      <c r="D1293" s="90" t="s">
        <v>100</v>
      </c>
      <c r="E1293" s="13">
        <v>8164.62</v>
      </c>
      <c r="F1293" s="13">
        <v>8223.89</v>
      </c>
      <c r="G1293" s="13">
        <v>8324.4</v>
      </c>
      <c r="H1293" s="13">
        <v>8255.2099999999991</v>
      </c>
      <c r="I1293" s="13">
        <v>8203.67</v>
      </c>
      <c r="J1293" s="13">
        <v>7758.65</v>
      </c>
      <c r="K1293" s="13">
        <v>8218.83</v>
      </c>
      <c r="L1293" s="13">
        <v>8202.34</v>
      </c>
      <c r="M1293" s="13">
        <v>7895.23</v>
      </c>
      <c r="N1293" s="99"/>
      <c r="O1293" s="99"/>
      <c r="P1293" s="99"/>
      <c r="Q1293" s="99"/>
      <c r="R1293" s="100"/>
      <c r="S1293" s="101"/>
      <c r="T1293" s="241"/>
      <c r="U1293" s="234"/>
      <c r="V1293" s="238"/>
      <c r="W1293" s="138"/>
      <c r="X1293" s="135"/>
      <c r="Y1293" s="135"/>
      <c r="Z1293" s="135"/>
      <c r="AA1293" s="135"/>
      <c r="AB1293" s="139"/>
    </row>
    <row r="1294" spans="1:29" s="180" customFormat="1" ht="26.25" customHeight="1" thickBot="1">
      <c r="A1294" s="122"/>
      <c r="B1294" s="105"/>
      <c r="C1294" s="163"/>
      <c r="D1294" s="106" t="s">
        <v>120</v>
      </c>
      <c r="E1294" s="107">
        <f t="shared" ref="E1294:M1294" si="424">IF(((E1292="")*AND(E1293="")),"",(E1292-E1293)*2)</f>
        <v>321.92000000000007</v>
      </c>
      <c r="F1294" s="107">
        <f t="shared" si="424"/>
        <v>278.42000000000189</v>
      </c>
      <c r="G1294" s="107">
        <f t="shared" si="424"/>
        <v>259.65999999999985</v>
      </c>
      <c r="H1294" s="107">
        <f t="shared" si="424"/>
        <v>269.58000000000175</v>
      </c>
      <c r="I1294" s="107">
        <f t="shared" si="424"/>
        <v>292.61999999999898</v>
      </c>
      <c r="J1294" s="107">
        <f t="shared" si="424"/>
        <v>272.1200000000008</v>
      </c>
      <c r="K1294" s="107">
        <f t="shared" si="424"/>
        <v>266.27999999999884</v>
      </c>
      <c r="L1294" s="107">
        <f t="shared" si="424"/>
        <v>269.18000000000029</v>
      </c>
      <c r="M1294" s="107">
        <f t="shared" si="424"/>
        <v>262.18000000000029</v>
      </c>
      <c r="N1294" s="108"/>
      <c r="O1294" s="108"/>
      <c r="P1294" s="108"/>
      <c r="Q1294" s="108"/>
      <c r="R1294" s="109"/>
      <c r="S1294" s="110"/>
      <c r="T1294" s="284"/>
      <c r="U1294" s="283"/>
      <c r="V1294" s="286"/>
      <c r="W1294" s="155"/>
      <c r="X1294" s="156"/>
      <c r="Y1294" s="156"/>
      <c r="Z1294" s="156"/>
      <c r="AA1294" s="156"/>
      <c r="AB1294" s="157"/>
    </row>
    <row r="1295" spans="1:29" s="198" customFormat="1" ht="12.75" customHeight="1">
      <c r="A1295" s="122">
        <v>43480</v>
      </c>
      <c r="B1295" s="194" t="s">
        <v>18</v>
      </c>
      <c r="C1295" s="161" t="s">
        <v>119</v>
      </c>
      <c r="D1295" s="195" t="s">
        <v>99</v>
      </c>
      <c r="E1295" s="13">
        <v>2890.69</v>
      </c>
      <c r="F1295" s="13">
        <v>2780.08</v>
      </c>
      <c r="G1295" s="13">
        <v>2739.03</v>
      </c>
      <c r="H1295" s="13">
        <v>2754.96</v>
      </c>
      <c r="I1295" s="13">
        <v>2849.54</v>
      </c>
      <c r="J1295" s="13">
        <v>2827.65</v>
      </c>
      <c r="K1295" s="13">
        <v>2752.94</v>
      </c>
      <c r="L1295" s="13">
        <v>2770.2</v>
      </c>
      <c r="M1295" s="13">
        <v>2861.35</v>
      </c>
      <c r="N1295" s="43">
        <f>IF((M1296=""),"",MAX(E1297:M1297))</f>
        <v>765.92000000000007</v>
      </c>
      <c r="O1295" s="43">
        <f>IF(M1296="","",MIN(E1297:M1297))</f>
        <v>682.30000000000018</v>
      </c>
      <c r="P1295" s="240">
        <f>IF((M1297=""),"",AVERAGE(E1297:M1297))</f>
        <v>725.8644444444443</v>
      </c>
      <c r="Q1295" s="240">
        <f>IF((M1296=""),"",STDEV(E1297:M1297))</f>
        <v>33.300146813157482</v>
      </c>
      <c r="R1295" s="44">
        <f>IF((M1296=""),"",(N1295-O1295)/(N1295+O1295)*100)</f>
        <v>5.7739846155970689</v>
      </c>
      <c r="S1295" s="196" t="str">
        <f>IF(M1296="","",IF(R1295&lt;10,IF(P1295&gt;670,IF(P1295&lt;830,"Pass","Fail"),"Fail"),"Fail"))</f>
        <v>Pass</v>
      </c>
      <c r="T1295" s="243">
        <v>1159</v>
      </c>
      <c r="U1295" s="197"/>
      <c r="V1295" s="220"/>
      <c r="W1295" s="147">
        <v>645</v>
      </c>
      <c r="X1295" s="88">
        <v>790</v>
      </c>
      <c r="Y1295" s="88">
        <v>670</v>
      </c>
      <c r="Z1295" s="88">
        <v>830</v>
      </c>
      <c r="AA1295" s="88">
        <v>8.6999999999999993</v>
      </c>
      <c r="AB1295" s="148">
        <v>10</v>
      </c>
      <c r="AC1295" s="199"/>
    </row>
    <row r="1296" spans="1:29" s="198" customFormat="1" ht="13.5" customHeight="1">
      <c r="A1296" s="122"/>
      <c r="B1296" s="200"/>
      <c r="C1296" s="200"/>
      <c r="D1296" s="201" t="s">
        <v>100</v>
      </c>
      <c r="E1296" s="13">
        <v>2507.73</v>
      </c>
      <c r="F1296" s="13">
        <v>2426.5100000000002</v>
      </c>
      <c r="G1296" s="13">
        <v>2397.88</v>
      </c>
      <c r="H1296" s="13">
        <v>2405.9899999999998</v>
      </c>
      <c r="I1296" s="13">
        <v>2474.3200000000002</v>
      </c>
      <c r="J1296" s="13">
        <v>2444.84</v>
      </c>
      <c r="K1296" s="13">
        <v>2402.8000000000002</v>
      </c>
      <c r="L1296" s="13">
        <v>2417.33</v>
      </c>
      <c r="M1296" s="13">
        <v>2482.65</v>
      </c>
      <c r="N1296" s="45"/>
      <c r="O1296" s="45"/>
      <c r="P1296" s="45"/>
      <c r="Q1296" s="45"/>
      <c r="R1296" s="202"/>
      <c r="S1296" s="203"/>
      <c r="T1296" s="258"/>
      <c r="U1296" s="204"/>
      <c r="V1296" s="220"/>
    </row>
    <row r="1297" spans="1:29" s="198" customFormat="1" ht="23.25" customHeight="1">
      <c r="A1297" s="122"/>
      <c r="B1297" s="200"/>
      <c r="C1297" s="200"/>
      <c r="D1297" s="201" t="s">
        <v>120</v>
      </c>
      <c r="E1297" s="13">
        <f t="shared" ref="E1297:M1297" si="425">IF(((E1295="")*AND(E1296="")),"",(E1295-E1296)*2)</f>
        <v>765.92000000000007</v>
      </c>
      <c r="F1297" s="13">
        <f t="shared" si="425"/>
        <v>707.13999999999942</v>
      </c>
      <c r="G1297" s="13">
        <f t="shared" si="425"/>
        <v>682.30000000000018</v>
      </c>
      <c r="H1297" s="13">
        <f t="shared" si="425"/>
        <v>697.94000000000051</v>
      </c>
      <c r="I1297" s="13">
        <f t="shared" si="425"/>
        <v>750.4399999999996</v>
      </c>
      <c r="J1297" s="13">
        <f t="shared" si="425"/>
        <v>765.61999999999989</v>
      </c>
      <c r="K1297" s="13">
        <f t="shared" si="425"/>
        <v>700.27999999999975</v>
      </c>
      <c r="L1297" s="13">
        <f t="shared" si="425"/>
        <v>705.73999999999978</v>
      </c>
      <c r="M1297" s="13">
        <f t="shared" si="425"/>
        <v>757.39999999999964</v>
      </c>
      <c r="N1297" s="206"/>
      <c r="O1297" s="206"/>
      <c r="P1297" s="206"/>
      <c r="Q1297" s="206"/>
      <c r="R1297" s="207"/>
      <c r="S1297" s="208"/>
      <c r="T1297" s="288"/>
      <c r="U1297" s="209"/>
      <c r="V1297" s="220"/>
    </row>
    <row r="1298" spans="1:29" s="198" customFormat="1">
      <c r="A1298" s="122">
        <v>43480</v>
      </c>
      <c r="B1298" s="200" t="s">
        <v>18</v>
      </c>
      <c r="C1298" s="161" t="s">
        <v>121</v>
      </c>
      <c r="D1298" s="201" t="s">
        <v>99</v>
      </c>
      <c r="E1298" s="13">
        <v>2889.46</v>
      </c>
      <c r="F1298" s="13">
        <v>2778.85</v>
      </c>
      <c r="G1298" s="13">
        <v>2739.36</v>
      </c>
      <c r="H1298" s="13">
        <v>2755.93</v>
      </c>
      <c r="I1298" s="13">
        <v>2848.47</v>
      </c>
      <c r="J1298" s="13">
        <v>2826.2</v>
      </c>
      <c r="K1298" s="13">
        <v>2752.71</v>
      </c>
      <c r="L1298" s="13">
        <v>2772.04</v>
      </c>
      <c r="M1298" s="13">
        <v>2867.93</v>
      </c>
      <c r="N1298" s="240">
        <f>IF((M1299=""),"",MAX(E1300:M1300))</f>
        <v>973.73999999999978</v>
      </c>
      <c r="O1298" s="240">
        <f>IF(M1299="","",MIN(E1300:M1300))</f>
        <v>819.04</v>
      </c>
      <c r="P1298" s="240">
        <f>IF((M1300=""),"",AVERAGE(E1300:M1300))</f>
        <v>903.65999999999985</v>
      </c>
      <c r="Q1298" s="240">
        <f>IF((M1299=""),"",STDEV(E1300:M1300))</f>
        <v>59.960191794222588</v>
      </c>
      <c r="R1298" s="240">
        <f>IF((M1299=""),"",(N1298-O1298)/(N1298+O1298)*100)</f>
        <v>8.629056549046723</v>
      </c>
      <c r="S1298" s="196" t="str">
        <f>IF(M1299="","",IF(R1298&lt;15,IF(P1298&gt;850,IF(P1298&lt;1000,"Pass","Fail"),"Fail"),"Fail"))</f>
        <v>Pass</v>
      </c>
      <c r="T1298" s="243">
        <v>1335</v>
      </c>
      <c r="U1298" s="256"/>
      <c r="V1298" s="259"/>
      <c r="W1298" s="135">
        <v>850</v>
      </c>
      <c r="X1298" s="135">
        <v>970</v>
      </c>
      <c r="Y1298" s="135">
        <v>710</v>
      </c>
      <c r="Z1298" s="135">
        <v>910</v>
      </c>
      <c r="AA1298" s="135">
        <v>14.5</v>
      </c>
      <c r="AB1298" s="139">
        <v>17</v>
      </c>
      <c r="AC1298" s="245"/>
    </row>
    <row r="1299" spans="1:29" s="198" customFormat="1" ht="13.5" customHeight="1">
      <c r="A1299" s="122"/>
      <c r="B1299" s="200"/>
      <c r="C1299" s="161"/>
      <c r="D1299" s="201" t="s">
        <v>100</v>
      </c>
      <c r="E1299" s="13">
        <v>2405.91</v>
      </c>
      <c r="F1299" s="13">
        <v>2347.84</v>
      </c>
      <c r="G1299" s="13">
        <v>2329.84</v>
      </c>
      <c r="H1299" s="13">
        <v>2323.67</v>
      </c>
      <c r="I1299" s="13">
        <v>2366.75</v>
      </c>
      <c r="J1299" s="13">
        <v>2339.33</v>
      </c>
      <c r="K1299" s="13">
        <v>2323.29</v>
      </c>
      <c r="L1299" s="13">
        <v>2337.41</v>
      </c>
      <c r="M1299" s="13">
        <v>2390.44</v>
      </c>
      <c r="N1299" s="45"/>
      <c r="O1299" s="45"/>
      <c r="P1299" s="45"/>
      <c r="Q1299" s="45"/>
      <c r="R1299" s="202"/>
      <c r="S1299" s="203"/>
      <c r="T1299" s="258"/>
      <c r="U1299" s="204"/>
      <c r="V1299" s="220"/>
    </row>
    <row r="1300" spans="1:29" s="198" customFormat="1" ht="23.25" customHeight="1" thickBot="1">
      <c r="A1300" s="122"/>
      <c r="B1300" s="210"/>
      <c r="C1300" s="161"/>
      <c r="D1300" s="211" t="s">
        <v>120</v>
      </c>
      <c r="E1300" s="13">
        <f t="shared" ref="E1300:M1300" si="426">IF(((E1298="")*AND(E1299="")),"",(E1298-E1299)*2)</f>
        <v>967.10000000000036</v>
      </c>
      <c r="F1300" s="13">
        <f t="shared" si="426"/>
        <v>862.01999999999953</v>
      </c>
      <c r="G1300" s="13">
        <f t="shared" si="426"/>
        <v>819.04</v>
      </c>
      <c r="H1300" s="13">
        <f t="shared" si="426"/>
        <v>864.51999999999953</v>
      </c>
      <c r="I1300" s="13">
        <f t="shared" si="426"/>
        <v>963.4399999999996</v>
      </c>
      <c r="J1300" s="13">
        <f t="shared" si="426"/>
        <v>973.73999999999978</v>
      </c>
      <c r="K1300" s="13">
        <f t="shared" si="426"/>
        <v>858.84000000000015</v>
      </c>
      <c r="L1300" s="13">
        <f t="shared" si="426"/>
        <v>869.26000000000022</v>
      </c>
      <c r="M1300" s="13">
        <f t="shared" si="426"/>
        <v>954.97999999999956</v>
      </c>
      <c r="N1300" s="45"/>
      <c r="O1300" s="45"/>
      <c r="P1300" s="45"/>
      <c r="Q1300" s="45"/>
      <c r="R1300" s="202"/>
      <c r="S1300" s="203"/>
      <c r="T1300" s="258"/>
      <c r="U1300" s="213"/>
      <c r="V1300" s="220"/>
    </row>
    <row r="1301" spans="1:29" s="198" customFormat="1" ht="12.75" customHeight="1">
      <c r="A1301" s="122">
        <v>43480</v>
      </c>
      <c r="B1301" s="121" t="s">
        <v>18</v>
      </c>
      <c r="C1301" s="161" t="s">
        <v>122</v>
      </c>
      <c r="D1301" s="91" t="s">
        <v>99</v>
      </c>
      <c r="E1301" s="13">
        <v>8961.19</v>
      </c>
      <c r="F1301" s="13">
        <v>8691.14</v>
      </c>
      <c r="G1301" s="13">
        <v>8653.75</v>
      </c>
      <c r="H1301" s="13">
        <v>8713</v>
      </c>
      <c r="I1301" s="13">
        <v>8985.89</v>
      </c>
      <c r="J1301" s="13">
        <v>8543.9699999999993</v>
      </c>
      <c r="K1301" s="13">
        <v>8667.9699999999993</v>
      </c>
      <c r="L1301" s="13">
        <v>8673.06</v>
      </c>
      <c r="M1301" s="13">
        <v>8508.34</v>
      </c>
      <c r="N1301" s="260">
        <f>IF((M1302=""),"",MAX(E1303:M1303))</f>
        <v>557.39999999999782</v>
      </c>
      <c r="O1301" s="260">
        <f>IF(M1302="","",MIN(E1303:M1303))</f>
        <v>525.59999999999854</v>
      </c>
      <c r="P1301" s="260">
        <f>IF((M1303=""),"",AVERAGE(E1303:M1303))</f>
        <v>536.412499999999</v>
      </c>
      <c r="Q1301" s="260">
        <f>IF((M1302=""),"",STDEV(E1303:M1303))</f>
        <v>11.710132059768139</v>
      </c>
      <c r="R1301" s="260">
        <f>IF((M1302=""),"",(N1301-O1301)/(N1301+O1301)*100)</f>
        <v>2.9362880886426019</v>
      </c>
      <c r="S1301" s="261" t="str">
        <f>IF(M1302="","",IF(R1301&lt;10,IF(P1301&gt;430,IF(P1301&lt;590,"Pass","Fail"),"Fail"),"Fail"))</f>
        <v>Pass</v>
      </c>
      <c r="T1301" s="262">
        <v>1159</v>
      </c>
      <c r="U1301" s="266"/>
      <c r="V1301" s="220"/>
      <c r="W1301" s="138">
        <v>490</v>
      </c>
      <c r="X1301" s="135">
        <v>590</v>
      </c>
      <c r="Y1301" s="135">
        <v>430</v>
      </c>
      <c r="Z1301" s="135">
        <v>590</v>
      </c>
      <c r="AA1301" s="137">
        <v>6.3</v>
      </c>
      <c r="AB1301" s="148">
        <v>6.3</v>
      </c>
      <c r="AC1301" s="199"/>
    </row>
    <row r="1302" spans="1:29" s="198" customFormat="1" ht="12.75" customHeight="1">
      <c r="A1302" s="122"/>
      <c r="B1302" s="200"/>
      <c r="C1302" s="161"/>
      <c r="D1302" s="201" t="s">
        <v>100</v>
      </c>
      <c r="E1302" s="13">
        <v>8691.91</v>
      </c>
      <c r="F1302" s="13">
        <v>8425.57</v>
      </c>
      <c r="G1302" s="13">
        <v>8390.1</v>
      </c>
      <c r="H1302" s="13">
        <v>8450.2000000000007</v>
      </c>
      <c r="I1302" s="13">
        <v>8719.6200000000008</v>
      </c>
      <c r="J1302" s="13">
        <v>8265.27</v>
      </c>
      <c r="K1302" s="13">
        <v>8401.2099999999991</v>
      </c>
      <c r="L1302" s="13">
        <v>8407.2099999999991</v>
      </c>
      <c r="M1302" s="13">
        <v>8232.2900000000009</v>
      </c>
      <c r="N1302" s="45"/>
      <c r="O1302" s="45"/>
      <c r="P1302" s="45"/>
      <c r="Q1302" s="45"/>
      <c r="R1302" s="202"/>
      <c r="S1302" s="203"/>
      <c r="T1302" s="258"/>
      <c r="U1302" s="204"/>
      <c r="V1302" s="220"/>
    </row>
    <row r="1303" spans="1:29" s="198" customFormat="1" ht="22.5" customHeight="1">
      <c r="A1303" s="122"/>
      <c r="B1303" s="200"/>
      <c r="C1303" s="161"/>
      <c r="D1303" s="201" t="s">
        <v>120</v>
      </c>
      <c r="E1303"/>
      <c r="F1303" s="205">
        <f t="shared" ref="F1303:M1303" si="427">IF(((F1301="")*AND(F1302="")),"",(F1301-F1302)*2)</f>
        <v>531.13999999999942</v>
      </c>
      <c r="G1303" s="205">
        <f t="shared" si="427"/>
        <v>527.29999999999927</v>
      </c>
      <c r="H1303" s="205">
        <f t="shared" si="427"/>
        <v>525.59999999999854</v>
      </c>
      <c r="I1303" s="205">
        <f t="shared" si="427"/>
        <v>532.53999999999724</v>
      </c>
      <c r="J1303" s="205">
        <f t="shared" si="427"/>
        <v>557.39999999999782</v>
      </c>
      <c r="K1303" s="205">
        <f t="shared" si="427"/>
        <v>533.52000000000044</v>
      </c>
      <c r="L1303" s="205">
        <f t="shared" si="427"/>
        <v>531.70000000000073</v>
      </c>
      <c r="M1303" s="205">
        <f t="shared" si="427"/>
        <v>552.09999999999854</v>
      </c>
      <c r="N1303" s="206"/>
      <c r="O1303" s="206"/>
      <c r="P1303" s="206"/>
      <c r="Q1303" s="206"/>
      <c r="R1303" s="207"/>
      <c r="S1303" s="208"/>
      <c r="T1303" s="288"/>
      <c r="U1303" s="209"/>
      <c r="V1303" s="220"/>
    </row>
    <row r="1304" spans="1:29" s="198" customFormat="1" ht="12.75" customHeight="1">
      <c r="A1304" s="122">
        <v>43480</v>
      </c>
      <c r="B1304" s="200" t="s">
        <v>18</v>
      </c>
      <c r="C1304" s="161" t="s">
        <v>123</v>
      </c>
      <c r="D1304" s="201" t="s">
        <v>99</v>
      </c>
      <c r="E1304" s="13">
        <v>8176.46</v>
      </c>
      <c r="F1304" s="13">
        <v>8234.6200000000008</v>
      </c>
      <c r="G1304" s="13">
        <v>8335.16</v>
      </c>
      <c r="H1304" s="13">
        <v>8264.5300000000007</v>
      </c>
      <c r="I1304" s="13">
        <v>8212.59</v>
      </c>
      <c r="J1304" s="13">
        <v>7763.98</v>
      </c>
      <c r="K1304" s="13">
        <v>8227.25</v>
      </c>
      <c r="L1304" s="13">
        <v>8210.65</v>
      </c>
      <c r="M1304" s="13">
        <v>7900.5</v>
      </c>
      <c r="N1304" s="99">
        <f>IF((M1305=""),"",MAX(E1306:M1306))</f>
        <v>282.91999999999825</v>
      </c>
      <c r="O1304" s="99">
        <f>IF(M1305="","",MIN(E1306:M1306))</f>
        <v>252.89999999999964</v>
      </c>
      <c r="P1304" s="99">
        <f>IF((M1306=""),"",AVERAGE(E1306:M1306))</f>
        <v>267.11777777777792</v>
      </c>
      <c r="Q1304" s="99">
        <f>IF((M1305=""),"",STDEV(E1306:M1306))</f>
        <v>9.9546895704708156</v>
      </c>
      <c r="R1304" s="99">
        <f>IF((M1305=""),"",(N1304-O1304)/(N1304+O1304)*100)</f>
        <v>5.6026277481241342</v>
      </c>
      <c r="S1304" s="196" t="str">
        <f>IF(M1305="","",IF(R1304&lt;15,IF(P1304&gt;155,IF(P1304&lt;315,"Pass","Fail"),"Fail"),"Fail"))</f>
        <v>Pass</v>
      </c>
      <c r="T1304" s="243">
        <v>1159</v>
      </c>
      <c r="U1304" s="274"/>
      <c r="V1304" s="220"/>
      <c r="W1304" s="147">
        <v>222</v>
      </c>
      <c r="X1304" s="88">
        <v>340</v>
      </c>
      <c r="Y1304" s="88">
        <v>155</v>
      </c>
      <c r="Z1304" s="88">
        <v>315</v>
      </c>
      <c r="AA1304" s="148">
        <v>15</v>
      </c>
      <c r="AB1304" s="139">
        <v>15</v>
      </c>
    </row>
    <row r="1305" spans="1:29" s="198" customFormat="1" ht="12.75" customHeight="1">
      <c r="A1305" s="122"/>
      <c r="B1305" s="200"/>
      <c r="C1305" s="161"/>
      <c r="D1305" s="201" t="s">
        <v>100</v>
      </c>
      <c r="E1305" s="13">
        <v>8050.01</v>
      </c>
      <c r="F1305" s="13">
        <v>8102.11</v>
      </c>
      <c r="G1305" s="13">
        <v>8205.7999999999993</v>
      </c>
      <c r="H1305" s="13">
        <v>8131.22</v>
      </c>
      <c r="I1305" s="13">
        <v>8077.69</v>
      </c>
      <c r="J1305" s="13">
        <v>7622.52</v>
      </c>
      <c r="K1305" s="13">
        <v>8095.77</v>
      </c>
      <c r="L1305" s="13">
        <v>8079.14</v>
      </c>
      <c r="M1305" s="13">
        <v>7759.45</v>
      </c>
      <c r="N1305" s="99"/>
      <c r="O1305" s="99"/>
      <c r="P1305" s="99"/>
      <c r="Q1305" s="99"/>
      <c r="R1305" s="99"/>
      <c r="S1305" s="203"/>
      <c r="T1305" s="258"/>
      <c r="U1305" s="204"/>
      <c r="V1305" s="220"/>
    </row>
    <row r="1306" spans="1:29" s="198" customFormat="1" ht="22.5" customHeight="1">
      <c r="A1306" s="122"/>
      <c r="B1306" s="200"/>
      <c r="C1306" s="161"/>
      <c r="D1306" s="201" t="s">
        <v>120</v>
      </c>
      <c r="E1306" s="13">
        <f t="shared" ref="E1306:M1306" si="428">IF(((E1304="")*AND(E1305="")),"",(E1304-E1305)*2)</f>
        <v>252.89999999999964</v>
      </c>
      <c r="F1306" s="13">
        <f t="shared" si="428"/>
        <v>265.02000000000226</v>
      </c>
      <c r="G1306" s="13">
        <f t="shared" si="428"/>
        <v>258.72000000000116</v>
      </c>
      <c r="H1306" s="13">
        <f t="shared" si="428"/>
        <v>266.6200000000008</v>
      </c>
      <c r="I1306" s="13">
        <f t="shared" si="428"/>
        <v>269.80000000000109</v>
      </c>
      <c r="J1306" s="13">
        <f t="shared" si="428"/>
        <v>282.91999999999825</v>
      </c>
      <c r="K1306" s="13">
        <f t="shared" si="428"/>
        <v>262.95999999999913</v>
      </c>
      <c r="L1306" s="13">
        <f t="shared" si="428"/>
        <v>263.01999999999862</v>
      </c>
      <c r="M1306" s="13">
        <f t="shared" si="428"/>
        <v>282.10000000000036</v>
      </c>
      <c r="N1306" s="99"/>
      <c r="O1306" s="99"/>
      <c r="P1306" s="99"/>
      <c r="Q1306" s="99"/>
      <c r="R1306" s="99"/>
      <c r="S1306" s="208"/>
      <c r="T1306" s="288"/>
      <c r="U1306" s="209"/>
      <c r="V1306" s="220"/>
    </row>
    <row r="1307" spans="1:29" s="198" customFormat="1" ht="12.75" customHeight="1">
      <c r="A1307" s="122">
        <v>43486</v>
      </c>
      <c r="B1307" s="194" t="s">
        <v>18</v>
      </c>
      <c r="C1307" s="161" t="s">
        <v>119</v>
      </c>
      <c r="D1307" s="195" t="s">
        <v>99</v>
      </c>
      <c r="E1307" s="13">
        <v>2508.67</v>
      </c>
      <c r="F1307" s="13">
        <v>2426.64</v>
      </c>
      <c r="G1307" s="13">
        <v>2398.1</v>
      </c>
      <c r="H1307" s="13">
        <v>2405.7600000000002</v>
      </c>
      <c r="I1307" s="13">
        <v>2474.44</v>
      </c>
      <c r="J1307" s="13">
        <v>2445.09</v>
      </c>
      <c r="K1307" s="13">
        <v>2402.86</v>
      </c>
      <c r="L1307" s="13">
        <v>2417.6</v>
      </c>
      <c r="M1307" s="13">
        <v>2482.9</v>
      </c>
      <c r="N1307" s="99">
        <f>IF((M1308=""),"",MAX(E1309:M1309))</f>
        <v>773.90000000000055</v>
      </c>
      <c r="O1307" s="99">
        <f>IF(M1308="","",MIN(E1309:M1309))</f>
        <v>674.05999999999949</v>
      </c>
      <c r="P1307" s="99">
        <f>IF((M1309=""),"",AVERAGE(E1309:M1309))</f>
        <v>720.15333333333331</v>
      </c>
      <c r="Q1307" s="99">
        <f>IF((M1308=""),"",STDEV(E1309:M1309))</f>
        <v>37.928684395850404</v>
      </c>
      <c r="R1307" s="99">
        <f>IF((M1308=""),"",(N1307-O1307)/(N1307+O1307)*100)</f>
        <v>6.8952180999475852</v>
      </c>
      <c r="S1307" s="196" t="str">
        <f>IF(M1308="","",IF(R1307&lt;10,IF(P1307&gt;670,IF(P1307&lt;830,"Pass","Fail"),"Fail"),"Fail"))</f>
        <v>Pass</v>
      </c>
      <c r="T1307" s="243">
        <v>1428</v>
      </c>
      <c r="U1307" s="238" t="s">
        <v>172</v>
      </c>
      <c r="V1307" s="220"/>
      <c r="W1307" s="147">
        <v>645</v>
      </c>
      <c r="X1307" s="88">
        <v>790</v>
      </c>
      <c r="Y1307" s="88">
        <v>670</v>
      </c>
      <c r="Z1307" s="88">
        <v>830</v>
      </c>
      <c r="AA1307" s="88">
        <v>8.6999999999999993</v>
      </c>
      <c r="AB1307" s="148">
        <v>10</v>
      </c>
      <c r="AC1307" s="199"/>
    </row>
    <row r="1308" spans="1:29" s="198" customFormat="1" ht="12.75" customHeight="1">
      <c r="A1308" s="122"/>
      <c r="B1308" s="200"/>
      <c r="C1308" s="161"/>
      <c r="D1308" s="201" t="s">
        <v>100</v>
      </c>
      <c r="E1308" s="13">
        <v>2121.7199999999998</v>
      </c>
      <c r="F1308" s="13">
        <v>2076.0500000000002</v>
      </c>
      <c r="G1308" s="13">
        <v>2061.0700000000002</v>
      </c>
      <c r="H1308" s="13">
        <v>2062.0300000000002</v>
      </c>
      <c r="I1308" s="13">
        <v>2102.19</v>
      </c>
      <c r="J1308" s="13">
        <v>2069.48</v>
      </c>
      <c r="K1308" s="13">
        <v>2060.4</v>
      </c>
      <c r="L1308" s="13">
        <v>2067.31</v>
      </c>
      <c r="M1308" s="13">
        <v>2101.12</v>
      </c>
      <c r="N1308" s="99"/>
      <c r="O1308" s="99"/>
      <c r="P1308" s="99"/>
      <c r="Q1308" s="99"/>
      <c r="R1308" s="99"/>
      <c r="S1308" s="203"/>
      <c r="T1308" s="258"/>
      <c r="U1308" s="238"/>
      <c r="V1308" s="220"/>
    </row>
    <row r="1309" spans="1:29" s="198" customFormat="1" ht="22.5" customHeight="1">
      <c r="A1309" s="122"/>
      <c r="B1309" s="200"/>
      <c r="C1309" s="161"/>
      <c r="D1309" s="201" t="s">
        <v>120</v>
      </c>
      <c r="E1309" s="13">
        <f t="shared" ref="E1309:M1309" si="429">IF(((E1307="")*AND(E1308="")),"",(E1307-E1308)*2)</f>
        <v>773.90000000000055</v>
      </c>
      <c r="F1309" s="13">
        <f t="shared" si="429"/>
        <v>701.17999999999938</v>
      </c>
      <c r="G1309" s="13">
        <f t="shared" si="429"/>
        <v>674.05999999999949</v>
      </c>
      <c r="H1309" s="13">
        <f t="shared" si="429"/>
        <v>687.46</v>
      </c>
      <c r="I1309" s="13">
        <f t="shared" si="429"/>
        <v>744.5</v>
      </c>
      <c r="J1309" s="13">
        <f t="shared" si="429"/>
        <v>751.22000000000025</v>
      </c>
      <c r="K1309" s="13">
        <f t="shared" si="429"/>
        <v>684.92000000000007</v>
      </c>
      <c r="L1309" s="13">
        <f t="shared" si="429"/>
        <v>700.57999999999993</v>
      </c>
      <c r="M1309" s="13">
        <f t="shared" si="429"/>
        <v>763.5600000000004</v>
      </c>
      <c r="N1309" s="99"/>
      <c r="O1309" s="99"/>
      <c r="P1309" s="99"/>
      <c r="Q1309" s="99"/>
      <c r="R1309" s="99"/>
      <c r="S1309" s="208"/>
      <c r="T1309" s="288"/>
      <c r="U1309" s="238"/>
      <c r="V1309" s="220"/>
    </row>
    <row r="1310" spans="1:29" s="198" customFormat="1">
      <c r="A1310" s="122">
        <v>43486</v>
      </c>
      <c r="B1310" s="200" t="s">
        <v>18</v>
      </c>
      <c r="C1310" s="161" t="s">
        <v>121</v>
      </c>
      <c r="D1310" s="201" t="s">
        <v>99</v>
      </c>
      <c r="E1310" s="13">
        <v>2405.9899999999998</v>
      </c>
      <c r="F1310" s="13">
        <v>2346.44</v>
      </c>
      <c r="G1310" s="13">
        <v>2328.2399999999998</v>
      </c>
      <c r="H1310" s="13">
        <v>2322.38</v>
      </c>
      <c r="I1310" s="13">
        <v>2366.19</v>
      </c>
      <c r="J1310" s="13">
        <v>2339.0500000000002</v>
      </c>
      <c r="K1310" s="13">
        <v>2322.06</v>
      </c>
      <c r="L1310" s="13">
        <v>2335.94</v>
      </c>
      <c r="M1310" s="13">
        <v>2389.73</v>
      </c>
      <c r="N1310" s="99">
        <f>IF((M1311=""),"",MAX(E1312:M1312))</f>
        <v>978.90000000000055</v>
      </c>
      <c r="O1310" s="99">
        <f>IF(M1311="","",MIN(E1312:M1312))</f>
        <v>814.85999999999967</v>
      </c>
      <c r="P1310" s="99">
        <f>IF((M1312=""),"",AVERAGE(E1312:M1312))</f>
        <v>903.54666666666674</v>
      </c>
      <c r="Q1310" s="99">
        <f>IF((M1311=""),"",STDEV(E1312:M1312))</f>
        <v>63.513918946951911</v>
      </c>
      <c r="R1310" s="99">
        <f>IF((M1311=""),"",(N1310-O1310)/(N1310+O1310)*100)</f>
        <v>9.1450361252341938</v>
      </c>
      <c r="S1310" s="196" t="str">
        <f>IF(M1311="","",IF(R1310&lt;15,IF(P1310&gt;850,IF(P1310&lt;1000,"Pass","Fail"),"Fail"),"Fail"))</f>
        <v>Pass</v>
      </c>
      <c r="T1310" s="243">
        <v>1428</v>
      </c>
      <c r="U1310" s="251"/>
      <c r="V1310" s="259"/>
      <c r="W1310" s="135">
        <v>850</v>
      </c>
      <c r="X1310" s="135">
        <v>970</v>
      </c>
      <c r="Y1310" s="135">
        <v>710</v>
      </c>
      <c r="Z1310" s="135">
        <v>910</v>
      </c>
      <c r="AA1310" s="135">
        <v>14.5</v>
      </c>
      <c r="AB1310" s="139">
        <v>17</v>
      </c>
      <c r="AC1310" s="245"/>
    </row>
    <row r="1311" spans="1:29" s="198" customFormat="1" ht="13.5" customHeight="1">
      <c r="A1311" s="122"/>
      <c r="B1311" s="200"/>
      <c r="C1311" s="161"/>
      <c r="D1311" s="201" t="s">
        <v>100</v>
      </c>
      <c r="E1311" s="13">
        <v>1918.98</v>
      </c>
      <c r="F1311" s="13">
        <v>1916.01</v>
      </c>
      <c r="G1311" s="13">
        <v>1920.81</v>
      </c>
      <c r="H1311" s="13">
        <v>1891.23</v>
      </c>
      <c r="I1311" s="13">
        <v>1881.86</v>
      </c>
      <c r="J1311" s="13">
        <v>1849.6</v>
      </c>
      <c r="K1311" s="13">
        <v>1894.8</v>
      </c>
      <c r="L1311" s="13">
        <v>1902.52</v>
      </c>
      <c r="M1311" s="13">
        <v>1914.25</v>
      </c>
      <c r="N1311" s="99"/>
      <c r="O1311" s="99"/>
      <c r="P1311" s="99"/>
      <c r="Q1311" s="99"/>
      <c r="R1311" s="99"/>
      <c r="S1311" s="203"/>
      <c r="T1311" s="258"/>
      <c r="U1311" s="238"/>
      <c r="V1311" s="220"/>
    </row>
    <row r="1312" spans="1:29" s="198" customFormat="1" ht="23.25" customHeight="1" thickBot="1">
      <c r="A1312" s="122"/>
      <c r="B1312" s="210"/>
      <c r="C1312" s="161"/>
      <c r="D1312" s="211" t="s">
        <v>120</v>
      </c>
      <c r="E1312" s="13">
        <f t="shared" ref="E1312:M1312" si="430">IF(((E1310="")*AND(E1311="")),"",(E1310-E1311)*2)</f>
        <v>974.01999999999953</v>
      </c>
      <c r="F1312" s="13">
        <f t="shared" si="430"/>
        <v>860.86000000000013</v>
      </c>
      <c r="G1312" s="13">
        <f t="shared" si="430"/>
        <v>814.85999999999967</v>
      </c>
      <c r="H1312" s="13">
        <f t="shared" si="430"/>
        <v>862.30000000000018</v>
      </c>
      <c r="I1312" s="13">
        <f t="shared" si="430"/>
        <v>968.66000000000031</v>
      </c>
      <c r="J1312" s="13">
        <f t="shared" si="430"/>
        <v>978.90000000000055</v>
      </c>
      <c r="K1312" s="13">
        <f t="shared" si="430"/>
        <v>854.52</v>
      </c>
      <c r="L1312" s="13">
        <f t="shared" si="430"/>
        <v>866.84000000000015</v>
      </c>
      <c r="M1312" s="13">
        <f t="shared" si="430"/>
        <v>950.96</v>
      </c>
      <c r="N1312" s="99"/>
      <c r="O1312" s="99"/>
      <c r="P1312" s="99"/>
      <c r="Q1312" s="99"/>
      <c r="R1312" s="99"/>
      <c r="S1312" s="203"/>
      <c r="T1312" s="258"/>
      <c r="U1312" s="238"/>
      <c r="V1312" s="220"/>
    </row>
    <row r="1313" spans="1:29" s="198" customFormat="1" ht="12.75" customHeight="1">
      <c r="A1313" s="122">
        <v>43486</v>
      </c>
      <c r="B1313" s="121" t="s">
        <v>18</v>
      </c>
      <c r="C1313" s="161" t="s">
        <v>122</v>
      </c>
      <c r="D1313" s="91" t="s">
        <v>99</v>
      </c>
      <c r="E1313" s="13">
        <v>8700.8700000000008</v>
      </c>
      <c r="F1313" s="13">
        <v>8434.32</v>
      </c>
      <c r="G1313" s="13">
        <v>8396.17</v>
      </c>
      <c r="H1313" s="13">
        <v>8457.2000000000007</v>
      </c>
      <c r="I1313" s="13">
        <v>8723.8700000000008</v>
      </c>
      <c r="J1313" s="13">
        <v>8272.77</v>
      </c>
      <c r="K1313" s="13">
        <v>8406.0499999999993</v>
      </c>
      <c r="L1313" s="13">
        <v>8414.6299999999992</v>
      </c>
      <c r="M1313" s="13">
        <v>8238.4599999999991</v>
      </c>
      <c r="N1313" s="99">
        <f>IF((M1314=""),"",MAX(E1315:M1315))</f>
        <v>558.31999999999789</v>
      </c>
      <c r="O1313" s="99">
        <f>IF(M1314="","",MIN(E1315:M1315))</f>
        <v>531.31999999999789</v>
      </c>
      <c r="P1313" s="99">
        <f>IF((M1315=""),"",AVERAGE(E1315:M1315))</f>
        <v>549.2266666666668</v>
      </c>
      <c r="Q1313" s="99">
        <f>IF((M1314=""),"",STDEV(E1315:M1315))</f>
        <v>8.357044932269833</v>
      </c>
      <c r="R1313" s="99">
        <f>IF((M1314=""),"",(N1313-O1313)/(N1313+O1313)*100)</f>
        <v>2.477882603428665</v>
      </c>
      <c r="S1313" s="261" t="str">
        <f>IF(M1314="","",IF(R1313&lt;10,IF(P1313&gt;430,IF(P1313&lt;590,"Pass","Fail"),"Fail"),"Fail"))</f>
        <v>Pass</v>
      </c>
      <c r="T1313" s="262">
        <v>1428</v>
      </c>
      <c r="U1313" s="265"/>
      <c r="V1313" s="220"/>
      <c r="W1313" s="138">
        <v>490</v>
      </c>
      <c r="X1313" s="135">
        <v>590</v>
      </c>
      <c r="Y1313" s="135">
        <v>430</v>
      </c>
      <c r="Z1313" s="135">
        <v>590</v>
      </c>
      <c r="AA1313" s="137">
        <v>6.3</v>
      </c>
      <c r="AB1313" s="148">
        <v>6.3</v>
      </c>
      <c r="AC1313" s="199"/>
    </row>
    <row r="1314" spans="1:29" s="198" customFormat="1" ht="12.75" customHeight="1">
      <c r="A1314" s="122"/>
      <c r="B1314" s="200"/>
      <c r="C1314" s="161"/>
      <c r="D1314" s="201" t="s">
        <v>100</v>
      </c>
      <c r="E1314" s="13">
        <v>8425.1299999999992</v>
      </c>
      <c r="F1314" s="13">
        <v>8157.09</v>
      </c>
      <c r="G1314" s="13">
        <v>8124.31</v>
      </c>
      <c r="H1314" s="13">
        <v>8178.51</v>
      </c>
      <c r="I1314" s="13">
        <v>8451.49</v>
      </c>
      <c r="J1314" s="13">
        <v>7996.98</v>
      </c>
      <c r="K1314" s="13">
        <v>8131.04</v>
      </c>
      <c r="L1314" s="13">
        <v>8135.47</v>
      </c>
      <c r="M1314" s="13">
        <v>7972.8</v>
      </c>
      <c r="N1314" s="99"/>
      <c r="O1314" s="99"/>
      <c r="P1314" s="99"/>
      <c r="Q1314" s="99"/>
      <c r="R1314" s="99"/>
      <c r="S1314" s="203"/>
      <c r="T1314" s="258"/>
      <c r="U1314" s="238"/>
      <c r="V1314" s="220"/>
    </row>
    <row r="1315" spans="1:29" s="198" customFormat="1" ht="22.5" customHeight="1">
      <c r="A1315" s="122"/>
      <c r="B1315" s="200"/>
      <c r="C1315" s="161"/>
      <c r="D1315" s="201" t="s">
        <v>120</v>
      </c>
      <c r="E1315" s="13">
        <f t="shared" ref="E1315:M1315" si="431">IF(((E1313="")*AND(E1314="")),"",(E1313-E1314)*2)</f>
        <v>551.4800000000032</v>
      </c>
      <c r="F1315" s="13">
        <f t="shared" si="431"/>
        <v>554.45999999999913</v>
      </c>
      <c r="G1315" s="13">
        <f t="shared" si="431"/>
        <v>543.71999999999935</v>
      </c>
      <c r="H1315" s="13">
        <f t="shared" si="431"/>
        <v>557.38000000000102</v>
      </c>
      <c r="I1315" s="13">
        <f t="shared" si="431"/>
        <v>544.76000000000204</v>
      </c>
      <c r="J1315" s="13">
        <f t="shared" si="431"/>
        <v>551.58000000000175</v>
      </c>
      <c r="K1315" s="13">
        <f t="shared" si="431"/>
        <v>550.01999999999862</v>
      </c>
      <c r="L1315" s="13">
        <f t="shared" si="431"/>
        <v>558.31999999999789</v>
      </c>
      <c r="M1315" s="13">
        <f t="shared" si="431"/>
        <v>531.31999999999789</v>
      </c>
      <c r="N1315" s="99"/>
      <c r="O1315" s="99"/>
      <c r="P1315" s="99"/>
      <c r="Q1315" s="99"/>
      <c r="R1315" s="99"/>
      <c r="S1315" s="208"/>
      <c r="T1315" s="288"/>
      <c r="U1315" s="238"/>
      <c r="V1315" s="220"/>
    </row>
    <row r="1316" spans="1:29" s="198" customFormat="1" ht="12.75" customHeight="1">
      <c r="A1316" s="122">
        <v>43486</v>
      </c>
      <c r="B1316" s="200" t="s">
        <v>18</v>
      </c>
      <c r="C1316" s="161" t="s">
        <v>123</v>
      </c>
      <c r="D1316" s="201" t="s">
        <v>99</v>
      </c>
      <c r="E1316" s="13">
        <v>8059.18</v>
      </c>
      <c r="F1316" s="13">
        <v>8108.49</v>
      </c>
      <c r="G1316" s="13">
        <v>8212.02</v>
      </c>
      <c r="H1316" s="13">
        <v>8136.6</v>
      </c>
      <c r="I1316" s="13">
        <v>8086.61</v>
      </c>
      <c r="J1316" s="13">
        <v>7626.09</v>
      </c>
      <c r="K1316" s="13">
        <v>8103.82</v>
      </c>
      <c r="L1316" s="13">
        <v>8086.63</v>
      </c>
      <c r="M1316" s="13">
        <v>7768.57</v>
      </c>
      <c r="N1316" s="99">
        <f>IF((M1317=""),"",MAX(E1318:M1318))</f>
        <v>313.52000000000044</v>
      </c>
      <c r="O1316" s="99">
        <f>IF(M1317="","",MIN(E1318:M1318))</f>
        <v>259.70000000000073</v>
      </c>
      <c r="P1316" s="99">
        <f>IF((M1318=""),"",AVERAGE(E1318:M1318))</f>
        <v>279.16000000000008</v>
      </c>
      <c r="Q1316" s="99">
        <f>IF((M1317=""),"",STDEV(E1318:M1318))</f>
        <v>21.058537461086882</v>
      </c>
      <c r="R1316" s="99">
        <f>IF((M1317=""),"",(N1316-O1316)/(N1316+O1316)*100)</f>
        <v>9.3890652803460455</v>
      </c>
      <c r="S1316" s="196" t="str">
        <f>IF(M1317="","",IF(R1316&lt;15,IF(P1316&gt;155,IF(P1316&lt;315,"Pass","Fail"),"Fail"),"Fail"))</f>
        <v>Pass</v>
      </c>
      <c r="T1316" s="243">
        <v>1428</v>
      </c>
      <c r="U1316" s="275"/>
      <c r="V1316" s="220"/>
      <c r="W1316" s="147">
        <v>222</v>
      </c>
      <c r="X1316" s="88">
        <v>340</v>
      </c>
      <c r="Y1316" s="88">
        <v>155</v>
      </c>
      <c r="Z1316" s="88">
        <v>315</v>
      </c>
      <c r="AA1316" s="148">
        <v>15</v>
      </c>
      <c r="AB1316" s="139">
        <v>15</v>
      </c>
    </row>
    <row r="1317" spans="1:29" s="198" customFormat="1" ht="12.75" customHeight="1">
      <c r="A1317" s="122"/>
      <c r="B1317" s="200"/>
      <c r="C1317" s="161"/>
      <c r="D1317" s="201" t="s">
        <v>100</v>
      </c>
      <c r="E1317" s="13">
        <v>7902.42</v>
      </c>
      <c r="F1317" s="13">
        <v>7976.93</v>
      </c>
      <c r="G1317" s="13">
        <v>8081.96</v>
      </c>
      <c r="H1317" s="13">
        <v>8006.75</v>
      </c>
      <c r="I1317" s="13">
        <v>7934.82</v>
      </c>
      <c r="J1317" s="13">
        <v>7481.88</v>
      </c>
      <c r="K1317" s="13">
        <v>7972.38</v>
      </c>
      <c r="L1317" s="13">
        <v>7953.58</v>
      </c>
      <c r="M1317" s="13">
        <v>7621.07</v>
      </c>
      <c r="N1317" s="99"/>
      <c r="O1317" s="99"/>
      <c r="P1317" s="99"/>
      <c r="Q1317" s="99"/>
      <c r="R1317" s="99"/>
      <c r="S1317" s="203"/>
      <c r="T1317" s="258"/>
      <c r="U1317" s="238"/>
      <c r="V1317" s="220"/>
    </row>
    <row r="1318" spans="1:29" s="198" customFormat="1" ht="22.5" customHeight="1">
      <c r="A1318" s="122"/>
      <c r="B1318" s="200"/>
      <c r="C1318" s="161"/>
      <c r="D1318" s="201" t="s">
        <v>120</v>
      </c>
      <c r="E1318" s="13">
        <f t="shared" ref="E1318:M1318" si="432">IF(((E1316="")*AND(E1317="")),"",(E1316-E1317)*2)</f>
        <v>313.52000000000044</v>
      </c>
      <c r="F1318" s="13">
        <f t="shared" si="432"/>
        <v>263.11999999999898</v>
      </c>
      <c r="G1318" s="13">
        <f t="shared" si="432"/>
        <v>260.1200000000008</v>
      </c>
      <c r="H1318" s="13">
        <f t="shared" si="432"/>
        <v>259.70000000000073</v>
      </c>
      <c r="I1318" s="13">
        <f t="shared" si="432"/>
        <v>303.57999999999993</v>
      </c>
      <c r="J1318" s="13">
        <f t="shared" si="432"/>
        <v>288.42000000000007</v>
      </c>
      <c r="K1318" s="13">
        <f t="shared" si="432"/>
        <v>262.8799999999992</v>
      </c>
      <c r="L1318" s="13">
        <f t="shared" si="432"/>
        <v>266.10000000000036</v>
      </c>
      <c r="M1318" s="13">
        <f t="shared" si="432"/>
        <v>295</v>
      </c>
      <c r="N1318" s="99"/>
      <c r="O1318" s="99"/>
      <c r="P1318" s="99"/>
      <c r="Q1318" s="99"/>
      <c r="R1318" s="99"/>
      <c r="S1318" s="208"/>
      <c r="T1318" s="288"/>
      <c r="U1318" s="238"/>
      <c r="V1318" s="220"/>
    </row>
    <row r="1319" spans="1:29" s="198" customFormat="1" ht="12.75" customHeight="1">
      <c r="A1319" s="122">
        <v>43494</v>
      </c>
      <c r="B1319" s="194" t="s">
        <v>18</v>
      </c>
      <c r="C1319" s="161" t="s">
        <v>119</v>
      </c>
      <c r="D1319" s="195" t="s">
        <v>99</v>
      </c>
      <c r="E1319" s="13">
        <v>2896.9</v>
      </c>
      <c r="F1319" s="13">
        <v>2788.81</v>
      </c>
      <c r="G1319" s="13">
        <v>2751.16</v>
      </c>
      <c r="H1319" s="13">
        <v>2766.56</v>
      </c>
      <c r="I1319" s="13">
        <v>2857.2</v>
      </c>
      <c r="J1319" s="13">
        <v>2835.19</v>
      </c>
      <c r="K1319" s="13">
        <v>2766.17</v>
      </c>
      <c r="L1319" s="13">
        <v>2776.87</v>
      </c>
      <c r="M1319" s="13">
        <v>2848.03</v>
      </c>
      <c r="N1319" s="99">
        <f>IF((M1320=""),"",MAX(E1321:M1321))</f>
        <v>759.5600000000004</v>
      </c>
      <c r="O1319" s="99">
        <f>IF(M1320="","",MIN(E1321:M1321))</f>
        <v>680.54</v>
      </c>
      <c r="P1319" s="99">
        <f>IF((M1321=""),"",AVERAGE(E1321:M1321))</f>
        <v>722.07999999999993</v>
      </c>
      <c r="Q1319" s="99">
        <f>IF((M1320=""),"",STDEV(E1321:M1321))</f>
        <v>32.286170413971178</v>
      </c>
      <c r="R1319" s="99">
        <f>IF((M1320=""),"",(N1319-O1319)/(N1319+O1319)*100)</f>
        <v>5.48711895007294</v>
      </c>
      <c r="S1319" s="196" t="str">
        <f>IF(M1320="","",IF(R1319&lt;10,IF(P1319&gt;670,IF(P1319&lt;830,"Pass","Fail"),"Fail"),"Fail"))</f>
        <v>Pass</v>
      </c>
      <c r="T1319" s="243">
        <v>1159</v>
      </c>
      <c r="U1319" s="238" t="s">
        <v>173</v>
      </c>
      <c r="V1319" s="220"/>
      <c r="W1319" s="147">
        <v>645</v>
      </c>
      <c r="X1319" s="88">
        <v>790</v>
      </c>
      <c r="Y1319" s="88">
        <v>670</v>
      </c>
      <c r="Z1319" s="88">
        <v>830</v>
      </c>
      <c r="AA1319" s="88">
        <v>8.6999999999999993</v>
      </c>
      <c r="AB1319" s="148">
        <v>10</v>
      </c>
      <c r="AC1319" s="199"/>
    </row>
    <row r="1320" spans="1:29" s="198" customFormat="1" ht="12.75" customHeight="1">
      <c r="A1320" s="122"/>
      <c r="B1320" s="200"/>
      <c r="C1320" s="161"/>
      <c r="D1320" s="201" t="s">
        <v>100</v>
      </c>
      <c r="E1320" s="13">
        <v>2517.31</v>
      </c>
      <c r="F1320" s="13">
        <v>2438.09</v>
      </c>
      <c r="G1320" s="13">
        <v>2410.89</v>
      </c>
      <c r="H1320" s="13">
        <v>2418.58</v>
      </c>
      <c r="I1320" s="13">
        <v>2484.36</v>
      </c>
      <c r="J1320" s="13">
        <v>2455.41</v>
      </c>
      <c r="K1320" s="13">
        <v>2417.88</v>
      </c>
      <c r="L1320" s="13">
        <v>2425.13</v>
      </c>
      <c r="M1320" s="13">
        <v>2469.88</v>
      </c>
      <c r="N1320" s="99"/>
      <c r="O1320" s="99"/>
      <c r="P1320" s="99"/>
      <c r="Q1320" s="99"/>
      <c r="R1320" s="99"/>
      <c r="S1320" s="203"/>
      <c r="T1320" s="258"/>
      <c r="U1320" s="238"/>
      <c r="V1320" s="220"/>
    </row>
    <row r="1321" spans="1:29" s="198" customFormat="1" ht="22.5" customHeight="1">
      <c r="A1321" s="122"/>
      <c r="B1321" s="200"/>
      <c r="C1321" s="161"/>
      <c r="D1321" s="201" t="s">
        <v>120</v>
      </c>
      <c r="E1321" s="13">
        <f t="shared" ref="E1321:M1321" si="433">IF(((E1319="")*AND(E1320="")),"",(E1319-E1320)*2)</f>
        <v>759.18000000000029</v>
      </c>
      <c r="F1321" s="13">
        <f t="shared" si="433"/>
        <v>701.4399999999996</v>
      </c>
      <c r="G1321" s="13">
        <f t="shared" si="433"/>
        <v>680.54</v>
      </c>
      <c r="H1321" s="13">
        <f t="shared" si="433"/>
        <v>695.96</v>
      </c>
      <c r="I1321" s="13">
        <f t="shared" si="433"/>
        <v>745.67999999999938</v>
      </c>
      <c r="J1321" s="13">
        <f t="shared" si="433"/>
        <v>759.5600000000004</v>
      </c>
      <c r="K1321" s="13">
        <f t="shared" si="433"/>
        <v>696.57999999999993</v>
      </c>
      <c r="L1321" s="13">
        <f t="shared" si="433"/>
        <v>703.47999999999956</v>
      </c>
      <c r="M1321" s="13">
        <f t="shared" si="433"/>
        <v>756.30000000000018</v>
      </c>
      <c r="N1321" s="99"/>
      <c r="O1321" s="99"/>
      <c r="P1321" s="99"/>
      <c r="Q1321" s="99"/>
      <c r="R1321" s="99"/>
      <c r="S1321" s="208"/>
      <c r="T1321" s="288"/>
      <c r="U1321" s="238"/>
      <c r="V1321" s="220"/>
    </row>
    <row r="1322" spans="1:29" s="198" customFormat="1">
      <c r="A1322" s="122">
        <v>43494</v>
      </c>
      <c r="B1322" s="200" t="s">
        <v>18</v>
      </c>
      <c r="C1322" s="161" t="s">
        <v>121</v>
      </c>
      <c r="D1322" s="201" t="s">
        <v>99</v>
      </c>
      <c r="E1322" s="13">
        <v>2898.04</v>
      </c>
      <c r="F1322" s="13">
        <v>2788.52</v>
      </c>
      <c r="G1322" s="13">
        <v>2748.43</v>
      </c>
      <c r="H1322" s="13">
        <v>2767.21</v>
      </c>
      <c r="I1322" s="13">
        <v>2857.45</v>
      </c>
      <c r="J1322" s="13">
        <v>2834.52</v>
      </c>
      <c r="K1322" s="13">
        <v>2766.25</v>
      </c>
      <c r="L1322" s="13">
        <v>2775.69</v>
      </c>
      <c r="M1322" s="13">
        <v>2852.51</v>
      </c>
      <c r="N1322" s="99">
        <f>IF((M1323=""),"",MAX(E1324:M1324))</f>
        <v>977.14000000000033</v>
      </c>
      <c r="O1322" s="99">
        <f>IF(M1323="","",MIN(E1324:M1324))</f>
        <v>804.11999999999989</v>
      </c>
      <c r="P1322" s="99">
        <f>IF((M1324=""),"",AVERAGE(E1324:M1324))</f>
        <v>893.37777777777796</v>
      </c>
      <c r="Q1322" s="99">
        <f>IF((M1323=""),"",STDEV(E1324:M1324))</f>
        <v>63.185254169341967</v>
      </c>
      <c r="R1322" s="99">
        <f>IF((M1323=""),"",(N1322-O1322)/(N1322+O1322)*100)</f>
        <v>9.7133489776899733</v>
      </c>
      <c r="S1322" s="196" t="str">
        <f>IF(M1323="","",IF(R1322&lt;15,IF(P1322&gt;850,IF(P1322&lt;1000,"Pass","Fail"),"Fail"),"Fail"))</f>
        <v>Pass</v>
      </c>
      <c r="T1322" s="243">
        <v>1159</v>
      </c>
      <c r="U1322" s="251" t="s">
        <v>173</v>
      </c>
      <c r="V1322" s="259"/>
      <c r="W1322" s="135">
        <v>850</v>
      </c>
      <c r="X1322" s="135">
        <v>970</v>
      </c>
      <c r="Y1322" s="135">
        <v>710</v>
      </c>
      <c r="Z1322" s="135">
        <v>910</v>
      </c>
      <c r="AA1322" s="135">
        <v>14.5</v>
      </c>
      <c r="AB1322" s="139">
        <v>17</v>
      </c>
      <c r="AC1322" s="245"/>
    </row>
    <row r="1323" spans="1:29" s="198" customFormat="1" ht="13.5" customHeight="1">
      <c r="A1323" s="122"/>
      <c r="B1323" s="200"/>
      <c r="C1323" s="161"/>
      <c r="D1323" s="201" t="s">
        <v>100</v>
      </c>
      <c r="E1323" s="13">
        <v>2417.9299999999998</v>
      </c>
      <c r="F1323" s="13">
        <v>2362.77</v>
      </c>
      <c r="G1323" s="13">
        <v>2346.37</v>
      </c>
      <c r="H1323" s="13">
        <v>2339.9499999999998</v>
      </c>
      <c r="I1323" s="13">
        <v>2381.5700000000002</v>
      </c>
      <c r="J1323" s="13">
        <v>2345.9499999999998</v>
      </c>
      <c r="K1323" s="13">
        <v>2339.1799999999998</v>
      </c>
      <c r="L1323" s="13">
        <v>2352.06</v>
      </c>
      <c r="M1323" s="13">
        <v>2382.64</v>
      </c>
      <c r="N1323" s="99"/>
      <c r="O1323" s="99"/>
      <c r="P1323" s="99"/>
      <c r="Q1323" s="99"/>
      <c r="R1323" s="99"/>
      <c r="S1323" s="203"/>
      <c r="T1323" s="258"/>
      <c r="U1323" s="238"/>
      <c r="V1323" s="220"/>
    </row>
    <row r="1324" spans="1:29" s="198" customFormat="1" ht="23.25" customHeight="1" thickBot="1">
      <c r="A1324" s="122"/>
      <c r="B1324" s="210"/>
      <c r="C1324" s="161"/>
      <c r="D1324" s="211" t="s">
        <v>120</v>
      </c>
      <c r="E1324" s="13">
        <f t="shared" ref="E1324:M1324" si="434">IF(((E1322="")*AND(E1323="")),"",(E1322-E1323)*2)</f>
        <v>960.22000000000025</v>
      </c>
      <c r="F1324" s="13">
        <f t="shared" si="434"/>
        <v>851.5</v>
      </c>
      <c r="G1324" s="13">
        <f t="shared" si="434"/>
        <v>804.11999999999989</v>
      </c>
      <c r="H1324" s="13">
        <f t="shared" si="434"/>
        <v>854.52000000000044</v>
      </c>
      <c r="I1324" s="13">
        <f t="shared" si="434"/>
        <v>951.75999999999931</v>
      </c>
      <c r="J1324" s="13">
        <f t="shared" si="434"/>
        <v>977.14000000000033</v>
      </c>
      <c r="K1324" s="13">
        <f t="shared" si="434"/>
        <v>854.14000000000033</v>
      </c>
      <c r="L1324" s="13">
        <f t="shared" si="434"/>
        <v>847.26000000000022</v>
      </c>
      <c r="M1324" s="13">
        <f t="shared" si="434"/>
        <v>939.74000000000069</v>
      </c>
      <c r="N1324" s="99"/>
      <c r="O1324" s="99"/>
      <c r="P1324" s="99"/>
      <c r="Q1324" s="99"/>
      <c r="R1324" s="99"/>
      <c r="S1324" s="203"/>
      <c r="T1324" s="258"/>
      <c r="U1324" s="238"/>
      <c r="V1324" s="220"/>
    </row>
    <row r="1325" spans="1:29" s="198" customFormat="1" ht="12.75" customHeight="1">
      <c r="A1325" s="122">
        <v>43494</v>
      </c>
      <c r="B1325" s="121" t="s">
        <v>18</v>
      </c>
      <c r="C1325" s="161" t="s">
        <v>122</v>
      </c>
      <c r="D1325" s="91" t="s">
        <v>99</v>
      </c>
      <c r="E1325" s="13">
        <v>8441.92</v>
      </c>
      <c r="F1325" s="13">
        <v>8170.33</v>
      </c>
      <c r="G1325" s="13">
        <v>8139.32</v>
      </c>
      <c r="H1325" s="13">
        <v>8192.98</v>
      </c>
      <c r="I1325" s="13">
        <v>8465.48</v>
      </c>
      <c r="J1325" s="13">
        <v>8013.99</v>
      </c>
      <c r="K1325" s="13">
        <v>8145.37</v>
      </c>
      <c r="L1325" s="13">
        <v>8152.06</v>
      </c>
      <c r="M1325" s="13">
        <v>7985.38</v>
      </c>
      <c r="N1325" s="99">
        <f>IF((M1326=""),"",MAX(E1327:M1327))</f>
        <v>543.97999999999956</v>
      </c>
      <c r="O1325" s="99">
        <f>IF(M1326="","",MIN(E1327:M1327))</f>
        <v>496.68000000000029</v>
      </c>
      <c r="P1325" s="99">
        <f>IF((M1327=""),"",AVERAGE(E1327:M1327))</f>
        <v>517.49111111111108</v>
      </c>
      <c r="Q1325" s="99">
        <f>IF((M1326=""),"",STDEV(E1327:M1327))</f>
        <v>16.726769296883575</v>
      </c>
      <c r="R1325" s="99">
        <f>IF((M1326=""),"",(N1325-O1325)/(N1325+O1325)*100)</f>
        <v>4.5451924740068108</v>
      </c>
      <c r="S1325" s="261" t="str">
        <f>IF(M1326="","",IF(R1325&lt;10,IF(P1325&gt;430,IF(P1325&lt;590,"Pass","Fail"),"Fail"),"Fail"))</f>
        <v>Pass</v>
      </c>
      <c r="T1325" s="262">
        <v>1159</v>
      </c>
      <c r="U1325" s="265" t="s">
        <v>173</v>
      </c>
      <c r="V1325" s="220"/>
      <c r="W1325" s="138">
        <v>490</v>
      </c>
      <c r="X1325" s="135">
        <v>590</v>
      </c>
      <c r="Y1325" s="135">
        <v>430</v>
      </c>
      <c r="Z1325" s="135">
        <v>590</v>
      </c>
      <c r="AA1325" s="137">
        <v>6.3</v>
      </c>
      <c r="AB1325" s="148">
        <v>6.3</v>
      </c>
      <c r="AC1325" s="199"/>
    </row>
    <row r="1326" spans="1:29" s="198" customFormat="1" ht="12.75" customHeight="1">
      <c r="A1326" s="122"/>
      <c r="B1326" s="200"/>
      <c r="C1326" s="161"/>
      <c r="D1326" s="201" t="s">
        <v>100</v>
      </c>
      <c r="E1326" s="13">
        <v>8169.93</v>
      </c>
      <c r="F1326" s="13">
        <v>7917.19</v>
      </c>
      <c r="G1326" s="13">
        <v>7890.98</v>
      </c>
      <c r="H1326" s="13">
        <v>7936.83</v>
      </c>
      <c r="I1326" s="13">
        <v>8194.58</v>
      </c>
      <c r="J1326" s="13">
        <v>7749.51</v>
      </c>
      <c r="K1326" s="13">
        <v>7892.28</v>
      </c>
      <c r="L1326" s="13">
        <v>7897.62</v>
      </c>
      <c r="M1326" s="13">
        <v>7729.2</v>
      </c>
      <c r="N1326" s="99"/>
      <c r="O1326" s="99"/>
      <c r="P1326" s="99"/>
      <c r="Q1326" s="99"/>
      <c r="R1326" s="99"/>
      <c r="S1326" s="203"/>
      <c r="T1326" s="258"/>
      <c r="U1326" s="238"/>
      <c r="V1326" s="220"/>
    </row>
    <row r="1327" spans="1:29" s="198" customFormat="1" ht="22.5" customHeight="1">
      <c r="A1327" s="122"/>
      <c r="B1327" s="200"/>
      <c r="C1327" s="161"/>
      <c r="D1327" s="201" t="s">
        <v>120</v>
      </c>
      <c r="E1327" s="13">
        <f t="shared" ref="E1327:M1327" si="435">IF(((E1325="")*AND(E1326="")),"",(E1325-E1326)*2)</f>
        <v>543.97999999999956</v>
      </c>
      <c r="F1327" s="13">
        <f t="shared" si="435"/>
        <v>506.28000000000065</v>
      </c>
      <c r="G1327" s="13">
        <f t="shared" si="435"/>
        <v>496.68000000000029</v>
      </c>
      <c r="H1327" s="13">
        <f t="shared" si="435"/>
        <v>512.29999999999927</v>
      </c>
      <c r="I1327" s="13">
        <f t="shared" si="435"/>
        <v>541.79999999999927</v>
      </c>
      <c r="J1327" s="13">
        <f t="shared" si="435"/>
        <v>528.95999999999913</v>
      </c>
      <c r="K1327" s="13">
        <f t="shared" si="435"/>
        <v>506.18000000000029</v>
      </c>
      <c r="L1327" s="13">
        <f t="shared" si="435"/>
        <v>508.88000000000102</v>
      </c>
      <c r="M1327" s="13">
        <f t="shared" si="435"/>
        <v>512.36000000000058</v>
      </c>
      <c r="N1327" s="99"/>
      <c r="O1327" s="99"/>
      <c r="P1327" s="99"/>
      <c r="Q1327" s="99"/>
      <c r="R1327" s="99"/>
      <c r="S1327" s="208"/>
      <c r="T1327" s="288"/>
      <c r="U1327" s="238"/>
      <c r="V1327" s="220"/>
    </row>
    <row r="1328" spans="1:29" s="198" customFormat="1" ht="12.75" customHeight="1">
      <c r="A1328" s="122">
        <v>43494</v>
      </c>
      <c r="B1328" s="200" t="s">
        <v>18</v>
      </c>
      <c r="C1328" s="161" t="s">
        <v>123</v>
      </c>
      <c r="D1328" s="201" t="s">
        <v>99</v>
      </c>
      <c r="E1328" s="13">
        <v>7917.64</v>
      </c>
      <c r="F1328" s="13">
        <v>7990.94</v>
      </c>
      <c r="G1328" s="13">
        <v>8097.07</v>
      </c>
      <c r="H1328" s="13">
        <v>8017.73</v>
      </c>
      <c r="I1328" s="13">
        <v>7951.56</v>
      </c>
      <c r="J1328" s="13">
        <v>7492.92</v>
      </c>
      <c r="K1328" s="13">
        <v>7984.84</v>
      </c>
      <c r="L1328" s="13">
        <v>7965.82</v>
      </c>
      <c r="M1328" s="13">
        <v>7640.07</v>
      </c>
      <c r="N1328" s="99">
        <f>IF((M1329=""),"",MAX(E1330:M1330))</f>
        <v>280.68000000000029</v>
      </c>
      <c r="O1328" s="99">
        <f>IF(M1329="","",MIN(E1330:M1330))</f>
        <v>240.42000000000007</v>
      </c>
      <c r="P1328" s="99">
        <f>IF((M1330=""),"",AVERAGE(E1330:M1330))</f>
        <v>260.43333333333288</v>
      </c>
      <c r="Q1328" s="99">
        <f>IF((M1329=""),"",STDEV(E1330:M1330))</f>
        <v>14.917271868541988</v>
      </c>
      <c r="R1328" s="99">
        <f>IF((M1329=""),"",(N1328-O1328)/(N1328+O1328)*100)</f>
        <v>7.7259643062752232</v>
      </c>
      <c r="S1328" s="196" t="str">
        <f>IF(M1329="","",IF(R1328&lt;15,IF(P1328&gt;155,IF(P1328&lt;315,"Pass","Fail"),"Fail"),"Fail"))</f>
        <v>Pass</v>
      </c>
      <c r="T1328" s="243">
        <v>1159</v>
      </c>
      <c r="U1328" s="275" t="s">
        <v>173</v>
      </c>
      <c r="V1328" s="220"/>
      <c r="W1328" s="147">
        <v>222</v>
      </c>
      <c r="X1328" s="88">
        <v>340</v>
      </c>
      <c r="Y1328" s="88">
        <v>155</v>
      </c>
      <c r="Z1328" s="88">
        <v>315</v>
      </c>
      <c r="AA1328" s="148">
        <v>15</v>
      </c>
      <c r="AB1328" s="139">
        <v>15</v>
      </c>
    </row>
    <row r="1329" spans="1:29" s="198" customFormat="1" ht="12.75" customHeight="1">
      <c r="A1329" s="122"/>
      <c r="B1329" s="200"/>
      <c r="C1329" s="161"/>
      <c r="D1329" s="201" t="s">
        <v>100</v>
      </c>
      <c r="E1329" s="13">
        <v>7781.05</v>
      </c>
      <c r="F1329" s="13">
        <v>7865.84</v>
      </c>
      <c r="G1329" s="13">
        <v>7976.86</v>
      </c>
      <c r="H1329" s="13">
        <v>7890.6</v>
      </c>
      <c r="I1329" s="13">
        <v>7811.22</v>
      </c>
      <c r="J1329" s="13">
        <v>7354.71</v>
      </c>
      <c r="K1329" s="13">
        <v>7858.88</v>
      </c>
      <c r="L1329" s="13">
        <v>7843.02</v>
      </c>
      <c r="M1329" s="13">
        <v>7504.46</v>
      </c>
      <c r="N1329" s="99"/>
      <c r="O1329" s="99"/>
      <c r="P1329" s="99"/>
      <c r="Q1329" s="99"/>
      <c r="R1329" s="99"/>
      <c r="S1329" s="203"/>
      <c r="T1329" s="258"/>
      <c r="U1329" s="238"/>
      <c r="V1329" s="220"/>
    </row>
    <row r="1330" spans="1:29" s="198" customFormat="1" ht="22.5" customHeight="1">
      <c r="A1330" s="122"/>
      <c r="B1330" s="200"/>
      <c r="C1330" s="161"/>
      <c r="D1330" s="201" t="s">
        <v>120</v>
      </c>
      <c r="E1330" s="13">
        <f t="shared" ref="E1330:M1330" si="436">IF(((E1328="")*AND(E1329="")),"",(E1328-E1329)*2)</f>
        <v>273.18000000000029</v>
      </c>
      <c r="F1330" s="13">
        <f t="shared" si="436"/>
        <v>250.19999999999891</v>
      </c>
      <c r="G1330" s="13">
        <f t="shared" si="436"/>
        <v>240.42000000000007</v>
      </c>
      <c r="H1330" s="13">
        <f t="shared" si="436"/>
        <v>254.2599999999984</v>
      </c>
      <c r="I1330" s="13">
        <f t="shared" si="436"/>
        <v>280.68000000000029</v>
      </c>
      <c r="J1330" s="13">
        <f t="shared" si="436"/>
        <v>276.42000000000007</v>
      </c>
      <c r="K1330" s="13">
        <f t="shared" si="436"/>
        <v>251.92000000000007</v>
      </c>
      <c r="L1330" s="13">
        <f t="shared" si="436"/>
        <v>245.59999999999854</v>
      </c>
      <c r="M1330" s="13">
        <f t="shared" si="436"/>
        <v>271.21999999999935</v>
      </c>
      <c r="N1330" s="99"/>
      <c r="O1330" s="99"/>
      <c r="P1330" s="99"/>
      <c r="Q1330" s="99"/>
      <c r="R1330" s="99"/>
      <c r="S1330" s="208"/>
      <c r="T1330" s="288"/>
      <c r="U1330" s="238"/>
      <c r="V1330" s="220"/>
    </row>
    <row r="1331" spans="1:29" s="198" customFormat="1" ht="12.75" customHeight="1">
      <c r="A1331" s="122">
        <v>43507</v>
      </c>
      <c r="B1331" s="194" t="s">
        <v>18</v>
      </c>
      <c r="C1331" s="161" t="s">
        <v>119</v>
      </c>
      <c r="D1331" s="195" t="s">
        <v>99</v>
      </c>
      <c r="E1331" s="13">
        <v>2784.08</v>
      </c>
      <c r="F1331" s="13">
        <v>2727.73</v>
      </c>
      <c r="G1331" s="13">
        <v>2708.25</v>
      </c>
      <c r="H1331" s="13">
        <v>2726.8</v>
      </c>
      <c r="I1331" s="13">
        <v>2791.5</v>
      </c>
      <c r="J1331" s="13">
        <v>2829</v>
      </c>
      <c r="K1331" s="13">
        <v>2742.27</v>
      </c>
      <c r="L1331" s="13">
        <v>2724.42</v>
      </c>
      <c r="M1331" s="13">
        <v>2802.75</v>
      </c>
      <c r="N1331" s="99">
        <f>IF((M1332=""),"",MAX(E1333:M1333))</f>
        <v>746.15999999999985</v>
      </c>
      <c r="O1331" s="99">
        <f>IF(M1332="","",MIN(E1333:M1333))</f>
        <v>666.64000000000033</v>
      </c>
      <c r="P1331" s="99">
        <f>IF((M1333=""),"",AVERAGE(E1333:M1333))</f>
        <v>710.70888888888885</v>
      </c>
      <c r="Q1331" s="99">
        <f>IF((M1332=""),"",STDEV(E1333:M1333))</f>
        <v>32.200568490495684</v>
      </c>
      <c r="R1331" s="99">
        <f>IF((M1332=""),"",(N1331-O1331)/(N1331+O1331)*100)</f>
        <v>5.6285390713476442</v>
      </c>
      <c r="S1331" s="196" t="str">
        <f>IF(M1332="","",IF(R1331&lt;10,IF(P1331&gt;670,IF(P1331&lt;830,"Pass","Fail"),"Fail"),"Fail"))</f>
        <v>Pass</v>
      </c>
      <c r="T1331" s="243">
        <v>1159</v>
      </c>
      <c r="U1331" s="238" t="s">
        <v>174</v>
      </c>
      <c r="V1331" s="220"/>
      <c r="W1331" s="147">
        <v>645</v>
      </c>
      <c r="X1331" s="88">
        <v>790</v>
      </c>
      <c r="Y1331" s="88">
        <v>670</v>
      </c>
      <c r="Z1331" s="88">
        <v>830</v>
      </c>
      <c r="AA1331" s="88">
        <v>8.6999999999999993</v>
      </c>
      <c r="AB1331" s="148">
        <v>10</v>
      </c>
      <c r="AC1331" s="199"/>
    </row>
    <row r="1332" spans="1:29" s="198" customFormat="1" ht="12.75" customHeight="1">
      <c r="A1332" s="122"/>
      <c r="B1332" s="200"/>
      <c r="C1332" s="161"/>
      <c r="D1332" s="201" t="s">
        <v>100</v>
      </c>
      <c r="E1332" s="13">
        <v>2412.2600000000002</v>
      </c>
      <c r="F1332" s="13">
        <v>2384.09</v>
      </c>
      <c r="G1332" s="13">
        <v>2374.9299999999998</v>
      </c>
      <c r="H1332" s="13">
        <v>2381.89</v>
      </c>
      <c r="I1332" s="13">
        <v>2418.42</v>
      </c>
      <c r="J1332" s="13">
        <v>2457.7199999999998</v>
      </c>
      <c r="K1332" s="13">
        <v>2399.2600000000002</v>
      </c>
      <c r="L1332" s="13">
        <v>2378.6999999999998</v>
      </c>
      <c r="M1332" s="13">
        <v>2431.34</v>
      </c>
      <c r="N1332" s="99"/>
      <c r="O1332" s="99"/>
      <c r="P1332" s="99"/>
      <c r="Q1332" s="99"/>
      <c r="R1332" s="99"/>
      <c r="S1332" s="203"/>
      <c r="T1332" s="258"/>
      <c r="U1332" s="204"/>
      <c r="V1332" s="220"/>
    </row>
    <row r="1333" spans="1:29" s="198" customFormat="1" ht="22.5" customHeight="1">
      <c r="A1333" s="122"/>
      <c r="B1333" s="200"/>
      <c r="C1333" s="161"/>
      <c r="D1333" s="201" t="s">
        <v>120</v>
      </c>
      <c r="E1333" s="13">
        <f t="shared" ref="E1333:M1333" si="437">IF(((E1331="")*AND(E1332="")),"",(E1331-E1332)*2)</f>
        <v>743.63999999999942</v>
      </c>
      <c r="F1333" s="13">
        <f t="shared" si="437"/>
        <v>687.27999999999975</v>
      </c>
      <c r="G1333" s="13">
        <f t="shared" si="437"/>
        <v>666.64000000000033</v>
      </c>
      <c r="H1333" s="13">
        <f t="shared" si="437"/>
        <v>689.82000000000062</v>
      </c>
      <c r="I1333" s="13">
        <f t="shared" si="437"/>
        <v>746.15999999999985</v>
      </c>
      <c r="J1333" s="13">
        <f t="shared" si="437"/>
        <v>742.5600000000004</v>
      </c>
      <c r="K1333" s="13">
        <f t="shared" si="437"/>
        <v>686.01999999999953</v>
      </c>
      <c r="L1333" s="13">
        <f t="shared" si="437"/>
        <v>691.44000000000051</v>
      </c>
      <c r="M1333" s="13">
        <f t="shared" si="437"/>
        <v>742.81999999999971</v>
      </c>
      <c r="N1333" s="99"/>
      <c r="O1333" s="99"/>
      <c r="P1333" s="99"/>
      <c r="Q1333" s="99"/>
      <c r="R1333" s="99"/>
      <c r="S1333" s="208"/>
      <c r="T1333" s="288"/>
      <c r="U1333" s="209"/>
      <c r="V1333" s="220"/>
    </row>
    <row r="1334" spans="1:29" s="198" customFormat="1">
      <c r="A1334" s="122">
        <v>43507</v>
      </c>
      <c r="B1334" s="200" t="s">
        <v>18</v>
      </c>
      <c r="C1334" s="161" t="s">
        <v>121</v>
      </c>
      <c r="D1334" s="201" t="s">
        <v>99</v>
      </c>
      <c r="E1334" s="13">
        <v>2851.9</v>
      </c>
      <c r="F1334" s="13">
        <v>2762.2</v>
      </c>
      <c r="G1334" s="13">
        <v>2744.36</v>
      </c>
      <c r="H1334" s="13">
        <v>2784.43</v>
      </c>
      <c r="I1334" s="13">
        <v>2894.87</v>
      </c>
      <c r="J1334" s="13">
        <v>2834.88</v>
      </c>
      <c r="K1334" s="13">
        <v>2764.18</v>
      </c>
      <c r="L1334" s="13">
        <v>2769.35</v>
      </c>
      <c r="M1334" s="13">
        <v>2839.96</v>
      </c>
      <c r="N1334" s="99">
        <f>IF((M1335=""),"",MAX(E1336:M1336))</f>
        <v>976.86000000000058</v>
      </c>
      <c r="O1334" s="99">
        <f>IF(M1335="","",MIN(E1336:M1336))</f>
        <v>810.69999999999982</v>
      </c>
      <c r="P1334" s="99">
        <f>IF((M1336=""),"",AVERAGE(E1336:M1336))</f>
        <v>895.72888888888883</v>
      </c>
      <c r="Q1334" s="99">
        <f>IF((M1335=""),"",STDEV(E1336:M1336))</f>
        <v>61.726088577774362</v>
      </c>
      <c r="R1334" s="99">
        <f>IF((M1335=""),"",(N1334-O1334)/(N1334+O1334)*100)</f>
        <v>9.2953523238381219</v>
      </c>
      <c r="S1334" s="196" t="str">
        <f>IF(M1335="","",IF(R1334&lt;15,IF(P1334&gt;850,IF(P1334&lt;1000,"Pass","Fail"),"Fail"),"Fail"))</f>
        <v>Pass</v>
      </c>
      <c r="T1334" s="243">
        <v>1159</v>
      </c>
      <c r="U1334" s="238" t="s">
        <v>174</v>
      </c>
      <c r="V1334" s="259"/>
      <c r="W1334" s="135">
        <v>850</v>
      </c>
      <c r="X1334" s="135">
        <v>970</v>
      </c>
      <c r="Y1334" s="135">
        <v>710</v>
      </c>
      <c r="Z1334" s="135">
        <v>910</v>
      </c>
      <c r="AA1334" s="135">
        <v>14.5</v>
      </c>
      <c r="AB1334" s="139">
        <v>17</v>
      </c>
      <c r="AC1334" s="245"/>
    </row>
    <row r="1335" spans="1:29" s="198" customFormat="1" ht="13.5" customHeight="1">
      <c r="A1335" s="122"/>
      <c r="B1335" s="200"/>
      <c r="C1335" s="161"/>
      <c r="D1335" s="201" t="s">
        <v>100</v>
      </c>
      <c r="E1335" s="13">
        <v>2366.9299999999998</v>
      </c>
      <c r="F1335" s="13">
        <v>2332.06</v>
      </c>
      <c r="G1335" s="13">
        <v>2339.0100000000002</v>
      </c>
      <c r="H1335" s="13">
        <v>2359.71</v>
      </c>
      <c r="I1335" s="13">
        <v>2418.69</v>
      </c>
      <c r="J1335" s="13">
        <v>2346.4499999999998</v>
      </c>
      <c r="K1335" s="13">
        <v>2337.15</v>
      </c>
      <c r="L1335" s="13">
        <v>2341.12</v>
      </c>
      <c r="M1335" s="13">
        <v>2374.23</v>
      </c>
      <c r="N1335" s="99"/>
      <c r="O1335" s="99"/>
      <c r="P1335" s="99"/>
      <c r="Q1335" s="99"/>
      <c r="R1335" s="99"/>
      <c r="S1335" s="203"/>
      <c r="T1335" s="258"/>
      <c r="U1335" s="204"/>
      <c r="V1335" s="220"/>
    </row>
    <row r="1336" spans="1:29" s="198" customFormat="1" ht="23.25" customHeight="1" thickBot="1">
      <c r="A1336" s="122"/>
      <c r="B1336" s="210"/>
      <c r="C1336" s="161"/>
      <c r="D1336" s="211" t="s">
        <v>120</v>
      </c>
      <c r="E1336" s="13">
        <f t="shared" ref="E1336:M1336" si="438">IF(((E1334="")*AND(E1335="")),"",(E1334-E1335)*2)</f>
        <v>969.94000000000051</v>
      </c>
      <c r="F1336" s="13">
        <f t="shared" si="438"/>
        <v>860.27999999999975</v>
      </c>
      <c r="G1336" s="13">
        <f t="shared" si="438"/>
        <v>810.69999999999982</v>
      </c>
      <c r="H1336" s="13">
        <f t="shared" si="438"/>
        <v>849.4399999999996</v>
      </c>
      <c r="I1336" s="13">
        <f t="shared" si="438"/>
        <v>952.35999999999967</v>
      </c>
      <c r="J1336" s="13">
        <f t="shared" si="438"/>
        <v>976.86000000000058</v>
      </c>
      <c r="K1336" s="13">
        <f t="shared" si="438"/>
        <v>854.05999999999949</v>
      </c>
      <c r="L1336" s="13">
        <f t="shared" si="438"/>
        <v>856.46</v>
      </c>
      <c r="M1336" s="13">
        <f t="shared" si="438"/>
        <v>931.46</v>
      </c>
      <c r="N1336" s="99"/>
      <c r="O1336" s="99"/>
      <c r="P1336" s="99"/>
      <c r="Q1336" s="99"/>
      <c r="R1336" s="99"/>
      <c r="S1336" s="203"/>
      <c r="T1336" s="258"/>
      <c r="U1336" s="213"/>
      <c r="V1336" s="220"/>
    </row>
    <row r="1337" spans="1:29" s="198" customFormat="1" ht="12.75" customHeight="1">
      <c r="A1337" s="122">
        <v>43507</v>
      </c>
      <c r="B1337" s="121" t="s">
        <v>18</v>
      </c>
      <c r="C1337" s="161" t="s">
        <v>122</v>
      </c>
      <c r="D1337" s="91" t="s">
        <v>99</v>
      </c>
      <c r="E1337" s="13">
        <v>8176.33</v>
      </c>
      <c r="F1337" s="13">
        <v>7921.58</v>
      </c>
      <c r="G1337" s="13">
        <v>7894.16</v>
      </c>
      <c r="H1337" s="13">
        <v>7944.43</v>
      </c>
      <c r="I1337" s="13">
        <v>8198.2900000000009</v>
      </c>
      <c r="J1337" s="13">
        <v>7755.25</v>
      </c>
      <c r="K1337" s="13">
        <v>7897.39</v>
      </c>
      <c r="L1337" s="13">
        <v>7901.02</v>
      </c>
      <c r="M1337" s="13">
        <v>7734.28</v>
      </c>
      <c r="N1337" s="99">
        <f>IF((M1338=""),"",MAX(E1339:M1339))</f>
        <v>546.10000000000036</v>
      </c>
      <c r="O1337" s="99">
        <f>IF(M1338="","",MIN(E1339:M1339))</f>
        <v>506.39999999999964</v>
      </c>
      <c r="P1337" s="99">
        <f>IF((M1339=""),"",AVERAGE(E1339:M1339))</f>
        <v>522.27333333333365</v>
      </c>
      <c r="Q1337" s="99">
        <f>IF((M1338=""),"",STDEV(E1339:M1339))</f>
        <v>10.983346484565406</v>
      </c>
      <c r="R1337" s="99">
        <f>IF((M1338=""),"",(N1337-O1337)/(N1337+O1337)*100)</f>
        <v>3.7719714964371236</v>
      </c>
      <c r="S1337" s="261" t="str">
        <f>IF(M1338="","",IF(R1337&lt;10,IF(P1337&gt;430,IF(P1337&lt;590,"Pass","Fail"),"Fail"),"Fail"))</f>
        <v>Pass</v>
      </c>
      <c r="T1337" s="262">
        <v>1159</v>
      </c>
      <c r="U1337" s="265" t="s">
        <v>174</v>
      </c>
      <c r="V1337" s="220"/>
      <c r="W1337" s="138">
        <v>490</v>
      </c>
      <c r="X1337" s="135">
        <v>590</v>
      </c>
      <c r="Y1337" s="135">
        <v>430</v>
      </c>
      <c r="Z1337" s="135">
        <v>590</v>
      </c>
      <c r="AA1337" s="137">
        <v>6.3</v>
      </c>
      <c r="AB1337" s="148">
        <v>6.3</v>
      </c>
      <c r="AC1337" s="199"/>
    </row>
    <row r="1338" spans="1:29" s="198" customFormat="1" ht="12.75" customHeight="1">
      <c r="A1338" s="122"/>
      <c r="B1338" s="200"/>
      <c r="C1338" s="161"/>
      <c r="D1338" s="201" t="s">
        <v>100</v>
      </c>
      <c r="E1338" s="13">
        <v>7915.07</v>
      </c>
      <c r="F1338" s="13">
        <v>7664.72</v>
      </c>
      <c r="G1338" s="13">
        <v>7640.96</v>
      </c>
      <c r="H1338" s="13">
        <v>7682.01</v>
      </c>
      <c r="I1338" s="13">
        <v>7934.35</v>
      </c>
      <c r="J1338" s="13">
        <v>7482.2</v>
      </c>
      <c r="K1338" s="13">
        <v>7636.14</v>
      </c>
      <c r="L1338" s="13">
        <v>7642.36</v>
      </c>
      <c r="M1338" s="13">
        <v>7474.69</v>
      </c>
      <c r="N1338" s="99"/>
      <c r="O1338" s="99"/>
      <c r="P1338" s="99"/>
      <c r="Q1338" s="99"/>
      <c r="R1338" s="99"/>
      <c r="S1338" s="203"/>
      <c r="T1338" s="258"/>
      <c r="U1338" s="204"/>
      <c r="V1338" s="220"/>
    </row>
    <row r="1339" spans="1:29" s="198" customFormat="1" ht="22.5" customHeight="1">
      <c r="A1339" s="122"/>
      <c r="B1339" s="200"/>
      <c r="C1339" s="161"/>
      <c r="D1339" s="201" t="s">
        <v>120</v>
      </c>
      <c r="E1339" s="13">
        <f t="shared" ref="E1339:M1339" si="439">IF(((E1337="")*AND(E1338="")),"",(E1337-E1338)*2)</f>
        <v>522.52000000000044</v>
      </c>
      <c r="F1339" s="13">
        <f t="shared" si="439"/>
        <v>513.71999999999935</v>
      </c>
      <c r="G1339" s="13">
        <f t="shared" si="439"/>
        <v>506.39999999999964</v>
      </c>
      <c r="H1339" s="13">
        <f t="shared" si="439"/>
        <v>524.84000000000015</v>
      </c>
      <c r="I1339" s="13">
        <f t="shared" si="439"/>
        <v>527.88000000000102</v>
      </c>
      <c r="J1339" s="13">
        <f t="shared" si="439"/>
        <v>546.10000000000036</v>
      </c>
      <c r="K1339" s="13">
        <f t="shared" si="439"/>
        <v>522.5</v>
      </c>
      <c r="L1339" s="13">
        <f t="shared" si="439"/>
        <v>517.32000000000153</v>
      </c>
      <c r="M1339" s="13">
        <f t="shared" si="439"/>
        <v>519.18000000000029</v>
      </c>
      <c r="N1339" s="99"/>
      <c r="O1339" s="99"/>
      <c r="P1339" s="99"/>
      <c r="Q1339" s="99"/>
      <c r="R1339" s="99"/>
      <c r="S1339" s="208"/>
      <c r="T1339" s="288"/>
      <c r="U1339" s="209"/>
      <c r="V1339" s="220"/>
    </row>
    <row r="1340" spans="1:29" s="198" customFormat="1" ht="12.75" customHeight="1">
      <c r="A1340" s="122">
        <v>43507</v>
      </c>
      <c r="B1340" s="200" t="s">
        <v>18</v>
      </c>
      <c r="C1340" s="161" t="s">
        <v>123</v>
      </c>
      <c r="D1340" s="201" t="s">
        <v>99</v>
      </c>
      <c r="E1340" s="13">
        <v>7786</v>
      </c>
      <c r="F1340" s="13">
        <v>7872.14</v>
      </c>
      <c r="G1340" s="13">
        <v>7983.86</v>
      </c>
      <c r="H1340" s="13">
        <v>7897.09</v>
      </c>
      <c r="I1340" s="13">
        <v>7816.05</v>
      </c>
      <c r="J1340" s="13">
        <v>7359.6</v>
      </c>
      <c r="K1340" s="13">
        <v>7863.86</v>
      </c>
      <c r="L1340" s="13">
        <v>7846.52</v>
      </c>
      <c r="M1340" s="13">
        <v>7509.5</v>
      </c>
      <c r="N1340" s="99">
        <f>IF((M1341=""),"",MAX(E1342:M1342))</f>
        <v>285.34000000000015</v>
      </c>
      <c r="O1340" s="99">
        <f>IF(M1341="","",MIN(E1342:M1342))</f>
        <v>242.3799999999992</v>
      </c>
      <c r="P1340" s="99">
        <f>IF((M1342=""),"",AVERAGE(E1342:M1342))</f>
        <v>264.99333333333357</v>
      </c>
      <c r="Q1340" s="99">
        <f>IF((M1341=""),"",STDEV(E1342:M1342))</f>
        <v>13.675653549282231</v>
      </c>
      <c r="R1340" s="99">
        <f>IF((M1341=""),"",(N1340-O1340)/(N1340+O1340)*100)</f>
        <v>8.1406806639886682</v>
      </c>
      <c r="S1340" s="196" t="str">
        <f>IF(M1341="","",IF(R1340&lt;15,IF(P1340&gt;155,IF(P1340&lt;315,"Pass","Fail"),"Fail"),"Fail"))</f>
        <v>Pass</v>
      </c>
      <c r="T1340" s="243">
        <v>1159</v>
      </c>
      <c r="U1340" s="275" t="s">
        <v>174</v>
      </c>
      <c r="V1340" s="220"/>
      <c r="W1340" s="147">
        <v>222</v>
      </c>
      <c r="X1340" s="88">
        <v>340</v>
      </c>
      <c r="Y1340" s="88">
        <v>155</v>
      </c>
      <c r="Z1340" s="88">
        <v>315</v>
      </c>
      <c r="AA1340" s="148">
        <v>15</v>
      </c>
      <c r="AB1340" s="139">
        <v>15</v>
      </c>
    </row>
    <row r="1341" spans="1:29" s="198" customFormat="1" ht="12.75" customHeight="1">
      <c r="A1341" s="122"/>
      <c r="B1341" s="200"/>
      <c r="C1341" s="161"/>
      <c r="D1341" s="201" t="s">
        <v>100</v>
      </c>
      <c r="E1341" s="13">
        <v>7651.07</v>
      </c>
      <c r="F1341" s="13">
        <v>7741.33</v>
      </c>
      <c r="G1341" s="13">
        <v>7862.67</v>
      </c>
      <c r="H1341" s="13">
        <v>7768.46</v>
      </c>
      <c r="I1341" s="13">
        <v>7675.92</v>
      </c>
      <c r="J1341" s="13">
        <v>7216.93</v>
      </c>
      <c r="K1341" s="13">
        <v>7736.08</v>
      </c>
      <c r="L1341" s="13">
        <v>7717.69</v>
      </c>
      <c r="M1341" s="13">
        <v>7372</v>
      </c>
      <c r="N1341" s="99"/>
      <c r="O1341" s="99"/>
      <c r="P1341" s="99"/>
      <c r="Q1341" s="99"/>
      <c r="R1341" s="99"/>
      <c r="S1341" s="203"/>
      <c r="T1341" s="258"/>
      <c r="U1341" s="275"/>
      <c r="V1341" s="220"/>
    </row>
    <row r="1342" spans="1:29" s="198" customFormat="1" ht="22.5" customHeight="1">
      <c r="A1342" s="122"/>
      <c r="B1342" s="200"/>
      <c r="C1342" s="161"/>
      <c r="D1342" s="201" t="s">
        <v>120</v>
      </c>
      <c r="E1342" s="13">
        <f t="shared" ref="E1342:M1342" si="440">IF(((E1340="")*AND(E1341="")),"",(E1340-E1341)*2)</f>
        <v>269.86000000000058</v>
      </c>
      <c r="F1342" s="13">
        <f t="shared" si="440"/>
        <v>261.6200000000008</v>
      </c>
      <c r="G1342" s="13">
        <f t="shared" si="440"/>
        <v>242.3799999999992</v>
      </c>
      <c r="H1342" s="13">
        <f t="shared" si="440"/>
        <v>257.26000000000022</v>
      </c>
      <c r="I1342" s="13">
        <f t="shared" si="440"/>
        <v>280.26000000000022</v>
      </c>
      <c r="J1342" s="13">
        <f t="shared" si="440"/>
        <v>285.34000000000015</v>
      </c>
      <c r="K1342" s="13">
        <f t="shared" si="440"/>
        <v>255.55999999999949</v>
      </c>
      <c r="L1342" s="13">
        <f t="shared" si="440"/>
        <v>257.66000000000167</v>
      </c>
      <c r="M1342" s="13">
        <f t="shared" si="440"/>
        <v>275</v>
      </c>
      <c r="N1342" s="99"/>
      <c r="O1342" s="99"/>
      <c r="P1342" s="99"/>
      <c r="Q1342" s="99"/>
      <c r="R1342" s="99"/>
      <c r="S1342" s="208"/>
      <c r="T1342" s="288"/>
      <c r="U1342" s="275"/>
      <c r="V1342" s="220"/>
    </row>
    <row r="1343" spans="1:29" s="198" customFormat="1" ht="12.75" customHeight="1">
      <c r="A1343" s="122">
        <v>43514</v>
      </c>
      <c r="B1343" s="194" t="s">
        <v>18</v>
      </c>
      <c r="C1343" s="161" t="s">
        <v>119</v>
      </c>
      <c r="D1343" s="195" t="s">
        <v>99</v>
      </c>
      <c r="E1343" s="13">
        <v>2878.14</v>
      </c>
      <c r="F1343" s="13">
        <v>2791.67</v>
      </c>
      <c r="G1343" s="13">
        <v>2774.64</v>
      </c>
      <c r="H1343" s="13">
        <v>2813.07</v>
      </c>
      <c r="I1343" s="13">
        <v>2916.27</v>
      </c>
      <c r="J1343" s="13">
        <v>2858.95</v>
      </c>
      <c r="K1343" s="13">
        <v>2795.59</v>
      </c>
      <c r="L1343" s="13">
        <v>2796.61</v>
      </c>
      <c r="M1343" s="13">
        <v>2868.1</v>
      </c>
      <c r="N1343" s="99">
        <f>IF((M1344=""),"",MAX(E1345:M1345))</f>
        <v>768.15999999999985</v>
      </c>
      <c r="O1343" s="99">
        <f>IF(M1344="","",MIN(E1345:M1345))</f>
        <v>679.21999999999935</v>
      </c>
      <c r="P1343" s="99">
        <f>IF((M1345=""),"",AVERAGE(E1345:M1345))</f>
        <v>724.79111111111115</v>
      </c>
      <c r="Q1343" s="99">
        <f>IF((M1344=""),"",STDEV(E1345:M1345))</f>
        <v>34.20167555999457</v>
      </c>
      <c r="R1343" s="99">
        <f>IF((M1344=""),"",(N1343-O1343)/(N1343+O1343)*100)</f>
        <v>6.1448962953751307</v>
      </c>
      <c r="S1343" s="196" t="str">
        <f>IF(M1344="","",IF(R1343&lt;10,IF(P1343&gt;670,IF(P1343&lt;830,"Pass","Fail"),"Fail"),"Fail"))</f>
        <v>Pass</v>
      </c>
      <c r="T1343" s="243">
        <v>1428</v>
      </c>
      <c r="U1343" s="275"/>
      <c r="V1343" s="220"/>
      <c r="W1343" s="147">
        <v>645</v>
      </c>
      <c r="X1343" s="88">
        <v>790</v>
      </c>
      <c r="Y1343" s="88">
        <v>670</v>
      </c>
      <c r="Z1343" s="88">
        <v>830</v>
      </c>
      <c r="AA1343" s="88">
        <v>8.6999999999999993</v>
      </c>
      <c r="AB1343" s="148">
        <v>10</v>
      </c>
      <c r="AC1343" s="199"/>
    </row>
    <row r="1344" spans="1:29" s="198" customFormat="1" ht="12.75" customHeight="1">
      <c r="A1344" s="122"/>
      <c r="B1344" s="200"/>
      <c r="C1344" s="161"/>
      <c r="D1344" s="201" t="s">
        <v>100</v>
      </c>
      <c r="E1344" s="13">
        <v>2500.5300000000002</v>
      </c>
      <c r="F1344" s="13">
        <v>2441.21</v>
      </c>
      <c r="G1344" s="13">
        <v>2435.0300000000002</v>
      </c>
      <c r="H1344" s="13">
        <v>2462.1999999999998</v>
      </c>
      <c r="I1344" s="13">
        <v>2534.86</v>
      </c>
      <c r="J1344" s="13">
        <v>2474.87</v>
      </c>
      <c r="K1344" s="13">
        <v>2444.6799999999998</v>
      </c>
      <c r="L1344" s="13">
        <v>2446.5</v>
      </c>
      <c r="M1344" s="13">
        <v>2491.6</v>
      </c>
      <c r="N1344" s="99"/>
      <c r="O1344" s="99"/>
      <c r="P1344" s="99"/>
      <c r="Q1344" s="99"/>
      <c r="R1344" s="99"/>
      <c r="S1344" s="203"/>
      <c r="T1344" s="258"/>
      <c r="U1344" s="275"/>
      <c r="V1344" s="220"/>
    </row>
    <row r="1345" spans="1:29" s="198" customFormat="1" ht="22.5" customHeight="1">
      <c r="A1345" s="122"/>
      <c r="B1345" s="200"/>
      <c r="C1345" s="161"/>
      <c r="D1345" s="201" t="s">
        <v>120</v>
      </c>
      <c r="E1345" s="13">
        <f t="shared" ref="E1345:M1345" si="441">IF(((E1343="")*AND(E1344="")),"",(E1343-E1344)*2)</f>
        <v>755.21999999999935</v>
      </c>
      <c r="F1345" s="13">
        <f t="shared" si="441"/>
        <v>700.92000000000007</v>
      </c>
      <c r="G1345" s="13">
        <f t="shared" si="441"/>
        <v>679.21999999999935</v>
      </c>
      <c r="H1345" s="13">
        <f t="shared" si="441"/>
        <v>701.74000000000069</v>
      </c>
      <c r="I1345" s="13">
        <f t="shared" si="441"/>
        <v>762.81999999999971</v>
      </c>
      <c r="J1345" s="13">
        <f t="shared" si="441"/>
        <v>768.15999999999985</v>
      </c>
      <c r="K1345" s="13">
        <f t="shared" si="441"/>
        <v>701.82000000000062</v>
      </c>
      <c r="L1345" s="13">
        <f t="shared" si="441"/>
        <v>700.22000000000025</v>
      </c>
      <c r="M1345" s="13">
        <f t="shared" si="441"/>
        <v>753</v>
      </c>
      <c r="N1345" s="99"/>
      <c r="O1345" s="99"/>
      <c r="P1345" s="99"/>
      <c r="Q1345" s="99"/>
      <c r="R1345" s="99"/>
      <c r="S1345" s="208"/>
      <c r="T1345" s="288"/>
      <c r="U1345" s="275"/>
      <c r="V1345" s="220"/>
    </row>
    <row r="1346" spans="1:29" s="198" customFormat="1">
      <c r="A1346" s="122">
        <v>43514</v>
      </c>
      <c r="B1346" s="200" t="s">
        <v>18</v>
      </c>
      <c r="C1346" s="161" t="s">
        <v>121</v>
      </c>
      <c r="D1346" s="201" t="s">
        <v>99</v>
      </c>
      <c r="E1346" s="13">
        <v>2877.35</v>
      </c>
      <c r="F1346" s="13">
        <v>2790.44</v>
      </c>
      <c r="G1346" s="13">
        <v>2773.34</v>
      </c>
      <c r="H1346" s="13">
        <v>2810.76</v>
      </c>
      <c r="I1346" s="13">
        <v>2914.05</v>
      </c>
      <c r="J1346" s="13">
        <v>2858.13</v>
      </c>
      <c r="K1346" s="13">
        <v>2794.37</v>
      </c>
      <c r="L1346" s="13">
        <v>2795.3</v>
      </c>
      <c r="M1346" s="13">
        <v>2868.74</v>
      </c>
      <c r="N1346" s="99">
        <f>IF((M1347=""),"",MAX(E1348:M1348))</f>
        <v>977.57999999999993</v>
      </c>
      <c r="O1346" s="99">
        <f>IF(M1347="","",MIN(E1348:M1348))</f>
        <v>807.52000000000044</v>
      </c>
      <c r="P1346" s="99">
        <f>IF((M1348=""),"",AVERAGE(E1348:M1348))</f>
        <v>891.36666666666667</v>
      </c>
      <c r="Q1346" s="99">
        <f>IF((M1347=""),"",STDEV(E1348:M1348))</f>
        <v>61.378331681463898</v>
      </c>
      <c r="R1346" s="99">
        <f>IF((M1347=""),"",(N1346-O1346)/(N1346+O1346)*100)</f>
        <v>9.5266371631841054</v>
      </c>
      <c r="S1346" s="196" t="str">
        <f>IF(M1347="","",IF(R1346&lt;15,IF(P1346&gt;850,IF(P1346&lt;1000,"Pass","Fail"),"Fail"),"Fail"))</f>
        <v>Pass</v>
      </c>
      <c r="T1346" s="243">
        <v>1428</v>
      </c>
      <c r="U1346" s="275"/>
      <c r="V1346" s="259"/>
      <c r="W1346" s="135">
        <v>850</v>
      </c>
      <c r="X1346" s="135">
        <v>970</v>
      </c>
      <c r="Y1346" s="135">
        <v>710</v>
      </c>
      <c r="Z1346" s="135">
        <v>910</v>
      </c>
      <c r="AA1346" s="135">
        <v>14.5</v>
      </c>
      <c r="AB1346" s="139">
        <v>17</v>
      </c>
      <c r="AC1346" s="245"/>
    </row>
    <row r="1347" spans="1:29" s="198" customFormat="1" ht="13.5" customHeight="1">
      <c r="A1347" s="122"/>
      <c r="B1347" s="200"/>
      <c r="C1347" s="161"/>
      <c r="D1347" s="201" t="s">
        <v>100</v>
      </c>
      <c r="E1347" s="13">
        <v>2398.3200000000002</v>
      </c>
      <c r="F1347" s="13">
        <v>2363.8200000000002</v>
      </c>
      <c r="G1347" s="13">
        <v>2369.58</v>
      </c>
      <c r="H1347" s="13">
        <v>2387.3200000000002</v>
      </c>
      <c r="I1347" s="13">
        <v>2440.21</v>
      </c>
      <c r="J1347" s="13">
        <v>2369.34</v>
      </c>
      <c r="K1347" s="13">
        <v>2367.62</v>
      </c>
      <c r="L1347" s="13">
        <v>2370.77</v>
      </c>
      <c r="M1347" s="13">
        <v>2404.35</v>
      </c>
      <c r="N1347" s="99"/>
      <c r="O1347" s="99"/>
      <c r="P1347" s="99"/>
      <c r="Q1347" s="99"/>
      <c r="R1347" s="99"/>
      <c r="S1347" s="203"/>
      <c r="T1347" s="258"/>
      <c r="U1347" s="275"/>
      <c r="V1347" s="220"/>
    </row>
    <row r="1348" spans="1:29" s="198" customFormat="1" ht="23.25" customHeight="1" thickBot="1">
      <c r="A1348" s="122"/>
      <c r="B1348" s="210"/>
      <c r="C1348" s="161"/>
      <c r="D1348" s="211" t="s">
        <v>120</v>
      </c>
      <c r="E1348" s="13">
        <f t="shared" ref="E1348:M1348" si="442">IF(((E1346="")*AND(E1347="")),"",(E1346-E1347)*2)</f>
        <v>958.05999999999949</v>
      </c>
      <c r="F1348" s="13">
        <f t="shared" si="442"/>
        <v>853.23999999999978</v>
      </c>
      <c r="G1348" s="13">
        <f t="shared" si="442"/>
        <v>807.52000000000044</v>
      </c>
      <c r="H1348" s="13">
        <f t="shared" si="442"/>
        <v>846.88000000000011</v>
      </c>
      <c r="I1348" s="13">
        <f t="shared" si="442"/>
        <v>947.68000000000029</v>
      </c>
      <c r="J1348" s="13">
        <f t="shared" si="442"/>
        <v>977.57999999999993</v>
      </c>
      <c r="K1348" s="13">
        <f t="shared" si="442"/>
        <v>853.5</v>
      </c>
      <c r="L1348" s="13">
        <f t="shared" si="442"/>
        <v>849.0600000000004</v>
      </c>
      <c r="M1348" s="13">
        <f t="shared" si="442"/>
        <v>928.77999999999975</v>
      </c>
      <c r="N1348" s="99"/>
      <c r="O1348" s="99"/>
      <c r="P1348" s="99"/>
      <c r="Q1348" s="99"/>
      <c r="R1348" s="99"/>
      <c r="S1348" s="203"/>
      <c r="T1348" s="258"/>
      <c r="U1348" s="275"/>
      <c r="V1348" s="220"/>
    </row>
    <row r="1349" spans="1:29" s="198" customFormat="1" ht="12.75" customHeight="1">
      <c r="A1349" s="122">
        <v>43514</v>
      </c>
      <c r="B1349" s="121" t="s">
        <v>18</v>
      </c>
      <c r="C1349" s="161" t="s">
        <v>122</v>
      </c>
      <c r="D1349" s="91" t="s">
        <v>99</v>
      </c>
      <c r="E1349" s="13">
        <v>7538.61</v>
      </c>
      <c r="F1349" s="13">
        <v>7298.56</v>
      </c>
      <c r="G1349" s="13">
        <v>7286.81</v>
      </c>
      <c r="H1349" s="13">
        <v>7316.68</v>
      </c>
      <c r="I1349" s="13">
        <v>7555.61</v>
      </c>
      <c r="J1349" s="13">
        <v>7105.95</v>
      </c>
      <c r="K1349" s="13">
        <v>7273.38</v>
      </c>
      <c r="L1349" s="13">
        <v>7277.85</v>
      </c>
      <c r="M1349" s="13">
        <v>7093.73</v>
      </c>
      <c r="N1349" s="99">
        <f>IF((M1350=""),"",MAX(E1351:M1351))</f>
        <v>536.47999999999956</v>
      </c>
      <c r="O1349" s="99">
        <f>IF(M1350="","",MIN(E1351:M1351))</f>
        <v>498.48000000000138</v>
      </c>
      <c r="P1349" s="99">
        <f>IF((M1351=""),"",AVERAGE(E1351:M1351))</f>
        <v>511.32888888888897</v>
      </c>
      <c r="Q1349" s="99">
        <f>IF((M1350=""),"",STDEV(E1351:M1351))</f>
        <v>13.585010530399911</v>
      </c>
      <c r="R1349" s="99">
        <f>IF((M1350=""),"",(N1349-O1349)/(N1349+O1349)*100)</f>
        <v>3.6716394836513628</v>
      </c>
      <c r="S1349" s="261" t="str">
        <f>IF(M1350="","",IF(R1349&lt;10,IF(P1349&gt;430,IF(P1349&lt;590,"Pass","Fail"),"Fail"),"Fail"))</f>
        <v>Pass</v>
      </c>
      <c r="T1349" s="262">
        <v>1428</v>
      </c>
      <c r="U1349" s="275"/>
      <c r="V1349" s="220"/>
      <c r="W1349" s="138">
        <v>490</v>
      </c>
      <c r="X1349" s="135">
        <v>590</v>
      </c>
      <c r="Y1349" s="135">
        <v>430</v>
      </c>
      <c r="Z1349" s="135">
        <v>590</v>
      </c>
      <c r="AA1349" s="137">
        <v>6.3</v>
      </c>
      <c r="AB1349" s="148">
        <v>6.3</v>
      </c>
      <c r="AC1349" s="199"/>
    </row>
    <row r="1350" spans="1:29" s="198" customFormat="1" ht="12.75" customHeight="1">
      <c r="A1350" s="122"/>
      <c r="B1350" s="200"/>
      <c r="C1350" s="161"/>
      <c r="D1350" s="201" t="s">
        <v>100</v>
      </c>
      <c r="E1350" s="13">
        <v>7277.42</v>
      </c>
      <c r="F1350" s="13">
        <v>7045.72</v>
      </c>
      <c r="G1350" s="13">
        <v>7037.57</v>
      </c>
      <c r="H1350" s="13">
        <v>7066.55</v>
      </c>
      <c r="I1350" s="13">
        <v>7292.79</v>
      </c>
      <c r="J1350" s="13">
        <v>6837.71</v>
      </c>
      <c r="K1350" s="13">
        <v>7018.61</v>
      </c>
      <c r="L1350" s="13">
        <v>7025.82</v>
      </c>
      <c r="M1350" s="13">
        <v>6844.01</v>
      </c>
      <c r="N1350" s="99"/>
      <c r="O1350" s="99"/>
      <c r="P1350" s="99"/>
      <c r="Q1350" s="99"/>
      <c r="R1350" s="99"/>
      <c r="S1350" s="203"/>
      <c r="T1350" s="258"/>
      <c r="U1350" s="275"/>
      <c r="V1350" s="220"/>
    </row>
    <row r="1351" spans="1:29" s="198" customFormat="1" ht="22.5" customHeight="1">
      <c r="A1351" s="122"/>
      <c r="B1351" s="200"/>
      <c r="C1351" s="161"/>
      <c r="D1351" s="201" t="s">
        <v>120</v>
      </c>
      <c r="E1351" s="13">
        <f t="shared" ref="E1351:M1351" si="443">IF(((E1349="")*AND(E1350="")),"",(E1349-E1350)*2)</f>
        <v>522.3799999999992</v>
      </c>
      <c r="F1351" s="13">
        <f t="shared" si="443"/>
        <v>505.68000000000029</v>
      </c>
      <c r="G1351" s="13">
        <f t="shared" si="443"/>
        <v>498.48000000000138</v>
      </c>
      <c r="H1351" s="13">
        <f t="shared" si="443"/>
        <v>500.26000000000022</v>
      </c>
      <c r="I1351" s="13">
        <f t="shared" si="443"/>
        <v>525.63999999999942</v>
      </c>
      <c r="J1351" s="13">
        <f t="shared" si="443"/>
        <v>536.47999999999956</v>
      </c>
      <c r="K1351" s="13">
        <f t="shared" si="443"/>
        <v>509.54000000000087</v>
      </c>
      <c r="L1351" s="13">
        <f t="shared" si="443"/>
        <v>504.06000000000131</v>
      </c>
      <c r="M1351" s="13">
        <f t="shared" si="443"/>
        <v>499.43999999999869</v>
      </c>
      <c r="N1351" s="99"/>
      <c r="O1351" s="99"/>
      <c r="P1351" s="99"/>
      <c r="Q1351" s="99"/>
      <c r="R1351" s="99"/>
      <c r="S1351" s="208"/>
      <c r="T1351" s="288"/>
      <c r="U1351" s="275"/>
      <c r="V1351" s="220"/>
    </row>
    <row r="1352" spans="1:29" s="198" customFormat="1" ht="12.75" customHeight="1">
      <c r="A1352" s="122">
        <v>43514</v>
      </c>
      <c r="B1352" s="200" t="s">
        <v>18</v>
      </c>
      <c r="C1352" s="161" t="s">
        <v>123</v>
      </c>
      <c r="D1352" s="201" t="s">
        <v>99</v>
      </c>
      <c r="E1352" s="13">
        <v>7519.4</v>
      </c>
      <c r="F1352" s="13">
        <v>7623.08</v>
      </c>
      <c r="G1352" s="13">
        <v>7751.45</v>
      </c>
      <c r="H1352" s="13">
        <v>7651.47</v>
      </c>
      <c r="I1352" s="13">
        <v>7550.33</v>
      </c>
      <c r="J1352" s="13">
        <v>7076.47</v>
      </c>
      <c r="K1352" s="13">
        <v>7614.59</v>
      </c>
      <c r="L1352" s="13">
        <v>7600.13</v>
      </c>
      <c r="M1352" s="13">
        <v>7245.27</v>
      </c>
      <c r="N1352" s="99">
        <f>IF((M1353=""),"",MAX(E1354:M1354))</f>
        <v>295.02000000000044</v>
      </c>
      <c r="O1352" s="99">
        <f>IF(M1353="","",MIN(E1354:M1354))</f>
        <v>241.81999999999971</v>
      </c>
      <c r="P1352" s="99">
        <f>IF((M1354=""),"",AVERAGE(E1354:M1354))</f>
        <v>261.09555555555562</v>
      </c>
      <c r="Q1352" s="99">
        <f>IF((M1353=""),"",STDEV(E1354:M1354))</f>
        <v>15.554635250553794</v>
      </c>
      <c r="R1352" s="99">
        <f>IF((M1353=""),"",(N1352-O1352)/(N1352+O1352)*100)</f>
        <v>9.9098427836973251</v>
      </c>
      <c r="S1352" s="196" t="str">
        <f>IF(M1353="","",IF(R1352&lt;15,IF(P1352&gt;155,IF(P1352&lt;315,"Pass","Fail"),"Fail"),"Fail"))</f>
        <v>Pass</v>
      </c>
      <c r="T1352" s="243">
        <v>1428</v>
      </c>
      <c r="U1352" s="275"/>
      <c r="V1352" s="220"/>
      <c r="W1352" s="147">
        <v>222</v>
      </c>
      <c r="X1352" s="88">
        <v>340</v>
      </c>
      <c r="Y1352" s="88">
        <v>155</v>
      </c>
      <c r="Z1352" s="88">
        <v>315</v>
      </c>
      <c r="AA1352" s="148">
        <v>15</v>
      </c>
      <c r="AB1352" s="139">
        <v>15</v>
      </c>
    </row>
    <row r="1353" spans="1:29" s="198" customFormat="1" ht="12.75" customHeight="1">
      <c r="A1353" s="122"/>
      <c r="B1353" s="200"/>
      <c r="C1353" s="161"/>
      <c r="D1353" s="201" t="s">
        <v>100</v>
      </c>
      <c r="E1353" s="13">
        <v>7391.85</v>
      </c>
      <c r="F1353" s="13">
        <v>7493.66</v>
      </c>
      <c r="G1353" s="13">
        <v>7630.54</v>
      </c>
      <c r="H1353" s="13">
        <v>7524.69</v>
      </c>
      <c r="I1353" s="13">
        <v>7415.43</v>
      </c>
      <c r="J1353" s="13">
        <v>6941.69</v>
      </c>
      <c r="K1353" s="13">
        <v>7490.27</v>
      </c>
      <c r="L1353" s="13">
        <v>7471.37</v>
      </c>
      <c r="M1353" s="13">
        <v>7097.76</v>
      </c>
      <c r="N1353" s="99"/>
      <c r="O1353" s="99"/>
      <c r="P1353" s="99"/>
      <c r="Q1353" s="99"/>
      <c r="R1353" s="99"/>
      <c r="S1353" s="203"/>
      <c r="T1353" s="258"/>
      <c r="U1353" s="275"/>
      <c r="V1353" s="220"/>
    </row>
    <row r="1354" spans="1:29" s="198" customFormat="1" ht="22.5" customHeight="1">
      <c r="A1354" s="122"/>
      <c r="B1354" s="200"/>
      <c r="C1354" s="161"/>
      <c r="D1354" s="201" t="s">
        <v>120</v>
      </c>
      <c r="E1354" s="13">
        <f t="shared" ref="E1354:M1354" si="444">IF(((E1352="")*AND(E1353="")),"",(E1352-E1353)*2)</f>
        <v>255.09999999999854</v>
      </c>
      <c r="F1354" s="13">
        <f t="shared" si="444"/>
        <v>258.84000000000015</v>
      </c>
      <c r="G1354" s="13">
        <f t="shared" si="444"/>
        <v>241.81999999999971</v>
      </c>
      <c r="H1354" s="13">
        <f t="shared" si="444"/>
        <v>253.56000000000131</v>
      </c>
      <c r="I1354" s="13">
        <f t="shared" si="444"/>
        <v>269.79999999999927</v>
      </c>
      <c r="J1354" s="13">
        <f t="shared" si="444"/>
        <v>269.56000000000131</v>
      </c>
      <c r="K1354" s="13">
        <f t="shared" si="444"/>
        <v>248.63999999999942</v>
      </c>
      <c r="L1354" s="13">
        <f t="shared" si="444"/>
        <v>257.52000000000044</v>
      </c>
      <c r="M1354" s="13">
        <f t="shared" si="444"/>
        <v>295.02000000000044</v>
      </c>
      <c r="N1354" s="99"/>
      <c r="O1354" s="99"/>
      <c r="P1354" s="99"/>
      <c r="Q1354" s="99"/>
      <c r="R1354" s="99"/>
      <c r="S1354" s="208"/>
      <c r="T1354" s="288"/>
      <c r="U1354" s="275"/>
      <c r="V1354" s="220"/>
    </row>
    <row r="1355" spans="1:29" s="198" customFormat="1" ht="13.5" customHeight="1">
      <c r="A1355" s="122">
        <v>43517</v>
      </c>
      <c r="B1355" s="194" t="s">
        <v>18</v>
      </c>
      <c r="C1355" s="161" t="s">
        <v>119</v>
      </c>
      <c r="D1355" s="195" t="s">
        <v>99</v>
      </c>
      <c r="E1355" s="13">
        <v>2499.6799999999998</v>
      </c>
      <c r="F1355" s="13">
        <v>2441.5500000000002</v>
      </c>
      <c r="G1355" s="13">
        <v>2434.39</v>
      </c>
      <c r="H1355" s="13">
        <v>2461.98</v>
      </c>
      <c r="I1355" s="13">
        <v>2534.3200000000002</v>
      </c>
      <c r="J1355" s="13">
        <v>2474.5</v>
      </c>
      <c r="K1355" s="13">
        <v>2444.29</v>
      </c>
      <c r="L1355" s="13">
        <v>2446.0500000000002</v>
      </c>
      <c r="M1355" s="13">
        <v>2490.6</v>
      </c>
      <c r="N1355" s="99">
        <f>IF((M1356=""),"",MAX(E1357:M1357))</f>
        <v>759.75999999999931</v>
      </c>
      <c r="O1355" s="99">
        <f>IF(M1356="","",MIN(E1357:M1357))</f>
        <v>675.35999999999967</v>
      </c>
      <c r="P1355" s="99">
        <f>IF((M1357=""),"",AVERAGE(E1357:M1357))</f>
        <v>719.21555555555562</v>
      </c>
      <c r="Q1355" s="99">
        <f>IF((M1356=""),"",STDEV(E1357:M1357))</f>
        <v>34.790969773458521</v>
      </c>
      <c r="R1355" s="99">
        <f>IF((M1356=""),"",(N1355-O1355)/(N1355+O1355)*100)</f>
        <v>5.8810413066502942</v>
      </c>
      <c r="S1355" s="196" t="str">
        <f>IF(M1356="","",IF(R1355&lt;10,IF(P1355&gt;670,IF(P1355&lt;830,"Pass","Fail"),"Fail"),"Fail"))</f>
        <v>Pass</v>
      </c>
      <c r="T1355" s="243">
        <v>1428</v>
      </c>
      <c r="U1355" s="275"/>
      <c r="V1355" s="220"/>
      <c r="W1355" s="147">
        <v>645</v>
      </c>
      <c r="X1355" s="88">
        <v>790</v>
      </c>
      <c r="Y1355" s="88">
        <v>670</v>
      </c>
      <c r="Z1355" s="88">
        <v>830</v>
      </c>
      <c r="AA1355" s="88">
        <v>8.6999999999999993</v>
      </c>
      <c r="AB1355" s="148">
        <v>10</v>
      </c>
      <c r="AC1355" s="199"/>
    </row>
    <row r="1356" spans="1:29" s="198" customFormat="1" ht="12.75" customHeight="1">
      <c r="A1356" s="122"/>
      <c r="B1356" s="200"/>
      <c r="C1356" s="161"/>
      <c r="D1356" s="201" t="s">
        <v>100</v>
      </c>
      <c r="E1356" s="13">
        <v>2119.8000000000002</v>
      </c>
      <c r="F1356" s="13">
        <v>2093.15</v>
      </c>
      <c r="G1356" s="13">
        <v>2096.71</v>
      </c>
      <c r="H1356" s="13">
        <v>2115.56</v>
      </c>
      <c r="I1356" s="13">
        <v>2156.66</v>
      </c>
      <c r="J1356" s="13">
        <v>2097.16</v>
      </c>
      <c r="K1356" s="13">
        <v>2098.9899999999998</v>
      </c>
      <c r="L1356" s="13">
        <v>2097.83</v>
      </c>
      <c r="M1356" s="13">
        <v>2115.0300000000002</v>
      </c>
      <c r="N1356" s="99"/>
      <c r="O1356" s="99"/>
      <c r="P1356" s="99"/>
      <c r="Q1356" s="99"/>
      <c r="R1356" s="99"/>
      <c r="S1356" s="203"/>
      <c r="T1356" s="258"/>
      <c r="U1356" s="275"/>
      <c r="V1356" s="220"/>
    </row>
    <row r="1357" spans="1:29" s="198" customFormat="1" ht="22.5" customHeight="1">
      <c r="A1357" s="122"/>
      <c r="B1357" s="200"/>
      <c r="C1357" s="161"/>
      <c r="D1357" s="201" t="s">
        <v>120</v>
      </c>
      <c r="E1357" s="13">
        <f t="shared" ref="E1357:M1357" si="445">IF(((E1355="")*AND(E1356="")),"",(E1355-E1356)*2)</f>
        <v>759.75999999999931</v>
      </c>
      <c r="F1357" s="13">
        <f t="shared" si="445"/>
        <v>696.80000000000018</v>
      </c>
      <c r="G1357" s="13">
        <f t="shared" si="445"/>
        <v>675.35999999999967</v>
      </c>
      <c r="H1357" s="13">
        <f t="shared" si="445"/>
        <v>692.84000000000015</v>
      </c>
      <c r="I1357" s="13">
        <f t="shared" si="445"/>
        <v>755.32000000000062</v>
      </c>
      <c r="J1357" s="13">
        <f t="shared" si="445"/>
        <v>754.68000000000029</v>
      </c>
      <c r="K1357" s="13">
        <f t="shared" si="445"/>
        <v>690.60000000000036</v>
      </c>
      <c r="L1357" s="13">
        <f t="shared" si="445"/>
        <v>696.44000000000051</v>
      </c>
      <c r="M1357" s="13">
        <f t="shared" si="445"/>
        <v>751.13999999999942</v>
      </c>
      <c r="N1357" s="99"/>
      <c r="O1357" s="99"/>
      <c r="P1357" s="99"/>
      <c r="Q1357" s="99"/>
      <c r="R1357" s="99"/>
      <c r="S1357" s="208"/>
      <c r="T1357" s="288"/>
      <c r="U1357" s="275"/>
      <c r="V1357" s="220"/>
    </row>
    <row r="1358" spans="1:29" s="198" customFormat="1">
      <c r="A1358" s="122">
        <v>43517</v>
      </c>
      <c r="B1358" s="200" t="s">
        <v>18</v>
      </c>
      <c r="C1358" s="161" t="s">
        <v>121</v>
      </c>
      <c r="D1358" s="201" t="s">
        <v>99</v>
      </c>
      <c r="E1358" s="13">
        <v>2397.16</v>
      </c>
      <c r="F1358" s="13">
        <v>2362.7399999999998</v>
      </c>
      <c r="G1358" s="13">
        <v>2368.6999999999998</v>
      </c>
      <c r="H1358" s="13">
        <v>2386.17</v>
      </c>
      <c r="I1358" s="13">
        <v>2440.02</v>
      </c>
      <c r="J1358" s="13">
        <v>2368.48</v>
      </c>
      <c r="K1358" s="13">
        <v>2367.06</v>
      </c>
      <c r="L1358" s="13">
        <v>2369.5500000000002</v>
      </c>
      <c r="M1358" s="13">
        <v>2402.4899999999998</v>
      </c>
      <c r="N1358" s="99">
        <f>IF((M1359=""),"",MAX(E1360:M1360))</f>
        <v>985.07999999999993</v>
      </c>
      <c r="O1358" s="99">
        <f>IF(M1359="","",MIN(E1360:M1360))</f>
        <v>804.05999999999949</v>
      </c>
      <c r="P1358" s="99">
        <f>IF((M1360=""),"",AVERAGE(E1360:M1360))</f>
        <v>896.97777777777753</v>
      </c>
      <c r="Q1358" s="99">
        <f>IF((M1359=""),"",STDEV(E1360:M1360))</f>
        <v>68.790597064168352</v>
      </c>
      <c r="R1358" s="99">
        <f>IF((M1359=""),"",(N1358-O1358)/(N1358+O1358)*100)</f>
        <v>10.117710184781544</v>
      </c>
      <c r="S1358" s="196" t="str">
        <f>IF(M1359="","",IF(R1358&lt;15,IF(P1358&gt;850,IF(P1358&lt;1000,"Pass","Fail"),"Fail"),"Fail"))</f>
        <v>Pass</v>
      </c>
      <c r="T1358" s="243">
        <v>1428</v>
      </c>
      <c r="U1358" s="275"/>
      <c r="V1358" s="259"/>
      <c r="W1358" s="135">
        <v>850</v>
      </c>
      <c r="X1358" s="135">
        <v>970</v>
      </c>
      <c r="Y1358" s="135">
        <v>710</v>
      </c>
      <c r="Z1358" s="135">
        <v>910</v>
      </c>
      <c r="AA1358" s="135">
        <v>14.5</v>
      </c>
      <c r="AB1358" s="139">
        <v>17</v>
      </c>
      <c r="AC1358" s="245"/>
    </row>
    <row r="1359" spans="1:29" s="198" customFormat="1" ht="13.5" customHeight="1">
      <c r="A1359" s="122"/>
      <c r="B1359" s="200"/>
      <c r="C1359" s="161"/>
      <c r="D1359" s="201" t="s">
        <v>100</v>
      </c>
      <c r="E1359" s="13">
        <v>1904.62</v>
      </c>
      <c r="F1359" s="13">
        <v>1931.34</v>
      </c>
      <c r="G1359" s="13">
        <v>1966.67</v>
      </c>
      <c r="H1359" s="13">
        <v>1966.77</v>
      </c>
      <c r="I1359" s="13">
        <v>1967.71</v>
      </c>
      <c r="J1359" s="13">
        <v>1876.06</v>
      </c>
      <c r="K1359" s="13">
        <v>1944.53</v>
      </c>
      <c r="L1359" s="13">
        <v>1940.39</v>
      </c>
      <c r="M1359" s="13">
        <v>1927.88</v>
      </c>
      <c r="N1359" s="99"/>
      <c r="O1359" s="99"/>
      <c r="P1359" s="99"/>
      <c r="Q1359" s="99"/>
      <c r="R1359" s="99"/>
      <c r="S1359" s="203"/>
      <c r="T1359" s="258"/>
      <c r="U1359" s="275"/>
      <c r="V1359" s="220"/>
    </row>
    <row r="1360" spans="1:29" s="198" customFormat="1" ht="23.25" customHeight="1" thickBot="1">
      <c r="A1360" s="122"/>
      <c r="B1360" s="210"/>
      <c r="C1360" s="161"/>
      <c r="D1360" s="211" t="s">
        <v>120</v>
      </c>
      <c r="E1360" s="13">
        <f t="shared" ref="E1360:M1360" si="446">IF(((E1358="")*AND(E1359="")),"",(E1358-E1359)*2)</f>
        <v>985.07999999999993</v>
      </c>
      <c r="F1360" s="13">
        <f t="shared" si="446"/>
        <v>862.79999999999973</v>
      </c>
      <c r="G1360" s="13">
        <f t="shared" si="446"/>
        <v>804.05999999999949</v>
      </c>
      <c r="H1360" s="13">
        <f t="shared" si="446"/>
        <v>838.80000000000018</v>
      </c>
      <c r="I1360" s="13">
        <f t="shared" si="446"/>
        <v>944.61999999999989</v>
      </c>
      <c r="J1360" s="13">
        <f t="shared" si="446"/>
        <v>984.84000000000015</v>
      </c>
      <c r="K1360" s="13">
        <f t="shared" si="446"/>
        <v>845.06</v>
      </c>
      <c r="L1360" s="13">
        <f t="shared" si="446"/>
        <v>858.32000000000016</v>
      </c>
      <c r="M1360" s="13">
        <f t="shared" si="446"/>
        <v>949.21999999999935</v>
      </c>
      <c r="N1360" s="99"/>
      <c r="O1360" s="99"/>
      <c r="P1360" s="99"/>
      <c r="Q1360" s="99"/>
      <c r="R1360" s="99"/>
      <c r="S1360" s="203"/>
      <c r="T1360" s="258"/>
      <c r="U1360" s="275"/>
      <c r="V1360" s="220"/>
    </row>
    <row r="1361" spans="1:29" s="198" customFormat="1" ht="12.75" customHeight="1">
      <c r="A1361" s="122">
        <v>43517</v>
      </c>
      <c r="B1361" s="121" t="s">
        <v>18</v>
      </c>
      <c r="C1361" s="161" t="s">
        <v>122</v>
      </c>
      <c r="D1361" s="91" t="s">
        <v>99</v>
      </c>
      <c r="E1361" s="13">
        <v>7282.38</v>
      </c>
      <c r="F1361" s="13">
        <v>7050.82</v>
      </c>
      <c r="G1361" s="13">
        <v>7039.33</v>
      </c>
      <c r="H1361" s="13">
        <v>7067.2</v>
      </c>
      <c r="I1361" s="13">
        <v>7301.93</v>
      </c>
      <c r="J1361" s="13">
        <v>6842.74</v>
      </c>
      <c r="K1361" s="13">
        <v>7022.27</v>
      </c>
      <c r="L1361" s="13">
        <v>7031.2</v>
      </c>
      <c r="M1361" s="13">
        <v>6847.24</v>
      </c>
      <c r="N1361" s="99">
        <f>IF((M1362=""),"",MAX(E1363:M1363))</f>
        <v>540.61999999999898</v>
      </c>
      <c r="O1361" s="99">
        <f>IF(M1362="","",MIN(E1363:M1363))</f>
        <v>521.71999999999935</v>
      </c>
      <c r="P1361" s="99">
        <f>IF((M1363=""),"",AVERAGE(E1363:M1363))</f>
        <v>530.45555555555518</v>
      </c>
      <c r="Q1361" s="99">
        <f>IF((M1362=""),"",STDEV(E1363:M1363))</f>
        <v>6.1299084640653403</v>
      </c>
      <c r="R1361" s="99">
        <f>IF((M1362=""),"",(N1361-O1361)/(N1361+O1361)*100)</f>
        <v>1.7790914396520574</v>
      </c>
      <c r="S1361" s="196" t="str">
        <f>IF(M1362="","",IF(R1361&lt;10,IF(P1361&gt;430,IF(P1361&lt;590,"Pass","Fail"),"Fail"),"Fail"))</f>
        <v>Pass</v>
      </c>
      <c r="T1361" s="243">
        <v>1428</v>
      </c>
      <c r="U1361" s="275"/>
      <c r="V1361" s="220"/>
      <c r="W1361" s="138">
        <v>490</v>
      </c>
      <c r="X1361" s="135">
        <v>590</v>
      </c>
      <c r="Y1361" s="135">
        <v>430</v>
      </c>
      <c r="Z1361" s="135">
        <v>590</v>
      </c>
      <c r="AA1361" s="137">
        <v>6.3</v>
      </c>
      <c r="AB1361" s="148">
        <v>6.3</v>
      </c>
      <c r="AC1361" s="199"/>
    </row>
    <row r="1362" spans="1:29" s="198" customFormat="1" ht="12.75" customHeight="1">
      <c r="A1362" s="122"/>
      <c r="B1362" s="200"/>
      <c r="C1362" s="161"/>
      <c r="D1362" s="201" t="s">
        <v>100</v>
      </c>
      <c r="E1362" s="13">
        <v>7019.97</v>
      </c>
      <c r="F1362" s="13">
        <v>6786.72</v>
      </c>
      <c r="G1362" s="13">
        <v>6778.47</v>
      </c>
      <c r="H1362" s="13">
        <v>6803.55</v>
      </c>
      <c r="I1362" s="13">
        <v>7034.65</v>
      </c>
      <c r="J1362" s="13">
        <v>6572.43</v>
      </c>
      <c r="K1362" s="13">
        <v>6757.6</v>
      </c>
      <c r="L1362" s="13">
        <v>6766.38</v>
      </c>
      <c r="M1362" s="13">
        <v>6578.29</v>
      </c>
      <c r="N1362" s="99"/>
      <c r="O1362" s="99"/>
      <c r="P1362" s="99"/>
      <c r="Q1362" s="99"/>
      <c r="R1362" s="99"/>
      <c r="S1362" s="203"/>
      <c r="T1362" s="258"/>
      <c r="U1362" s="275"/>
      <c r="V1362" s="220"/>
    </row>
    <row r="1363" spans="1:29" s="198" customFormat="1" ht="22.5" customHeight="1">
      <c r="A1363" s="122"/>
      <c r="B1363" s="200"/>
      <c r="C1363" s="161"/>
      <c r="D1363" s="201" t="s">
        <v>120</v>
      </c>
      <c r="E1363" s="13">
        <f t="shared" ref="E1363:M1363" si="447">IF(((E1361="")*AND(E1362="")),"",(E1361-E1362)*2)</f>
        <v>524.81999999999971</v>
      </c>
      <c r="F1363" s="13">
        <f t="shared" si="447"/>
        <v>528.19999999999891</v>
      </c>
      <c r="G1363" s="13">
        <f t="shared" si="447"/>
        <v>521.71999999999935</v>
      </c>
      <c r="H1363" s="13">
        <f t="shared" si="447"/>
        <v>527.29999999999927</v>
      </c>
      <c r="I1363" s="13">
        <f t="shared" si="447"/>
        <v>534.56000000000131</v>
      </c>
      <c r="J1363" s="13">
        <f t="shared" si="447"/>
        <v>540.61999999999898</v>
      </c>
      <c r="K1363" s="13">
        <f t="shared" si="447"/>
        <v>529.34000000000015</v>
      </c>
      <c r="L1363" s="13">
        <f t="shared" si="447"/>
        <v>529.63999999999942</v>
      </c>
      <c r="M1363" s="13">
        <f t="shared" si="447"/>
        <v>537.89999999999964</v>
      </c>
      <c r="N1363" s="99"/>
      <c r="O1363" s="99"/>
      <c r="P1363" s="99"/>
      <c r="Q1363" s="99"/>
      <c r="R1363" s="99"/>
      <c r="S1363" s="208"/>
      <c r="T1363" s="288"/>
      <c r="U1363" s="275"/>
      <c r="V1363" s="220"/>
    </row>
    <row r="1364" spans="1:29" s="198" customFormat="1" ht="12.75" customHeight="1">
      <c r="A1364" s="122">
        <v>43517</v>
      </c>
      <c r="B1364" s="200" t="s">
        <v>18</v>
      </c>
      <c r="C1364" s="161" t="s">
        <v>123</v>
      </c>
      <c r="D1364" s="201" t="s">
        <v>99</v>
      </c>
      <c r="E1364" s="13">
        <v>7388.74</v>
      </c>
      <c r="F1364" s="13">
        <v>7502.99</v>
      </c>
      <c r="G1364" s="13">
        <v>7634.99</v>
      </c>
      <c r="H1364" s="13">
        <v>7528.05</v>
      </c>
      <c r="I1364" s="13">
        <v>7400.41</v>
      </c>
      <c r="J1364" s="13">
        <v>6942.02</v>
      </c>
      <c r="K1364" s="13">
        <v>7495.06</v>
      </c>
      <c r="L1364" s="13">
        <v>7472.44</v>
      </c>
      <c r="M1364" s="13">
        <v>7104.81</v>
      </c>
      <c r="N1364" s="99">
        <f>IF((M1365=""),"",MAX(E1366:M1366))</f>
        <v>298.8799999999992</v>
      </c>
      <c r="O1364" s="99">
        <f>IF(M1365="","",MIN(E1366:M1366))</f>
        <v>254.53999999999905</v>
      </c>
      <c r="P1364" s="99">
        <f>IF((M1366=""),"",AVERAGE(E1366:M1366))</f>
        <v>273.66888888888894</v>
      </c>
      <c r="Q1364" s="99">
        <f>IF((M1365=""),"",STDEV(E1366:M1366))</f>
        <v>12.881688985188212</v>
      </c>
      <c r="R1364" s="99">
        <f>IF((M1365=""),"",(N1364-O1364)/(N1364+O1364)*100)</f>
        <v>8.0119981207763153</v>
      </c>
      <c r="S1364" s="196" t="str">
        <f>IF(M1365="","",IF(R1364&lt;15,IF(P1364&gt;155,IF(P1364&lt;315,"Pass","Fail"),"Fail"),"Fail"))</f>
        <v>Pass</v>
      </c>
      <c r="T1364" s="243">
        <v>1428</v>
      </c>
      <c r="U1364" s="275" t="s">
        <v>175</v>
      </c>
      <c r="V1364" s="220"/>
      <c r="W1364" s="147">
        <v>222</v>
      </c>
      <c r="X1364" s="88">
        <v>340</v>
      </c>
      <c r="Y1364" s="88">
        <v>155</v>
      </c>
      <c r="Z1364" s="88">
        <v>315</v>
      </c>
      <c r="AA1364" s="148">
        <v>15</v>
      </c>
      <c r="AB1364" s="139">
        <v>15</v>
      </c>
    </row>
    <row r="1365" spans="1:29" s="198" customFormat="1" ht="13.5" customHeight="1">
      <c r="A1365" s="122"/>
      <c r="B1365" s="200"/>
      <c r="C1365" s="161"/>
      <c r="D1365" s="201" t="s">
        <v>100</v>
      </c>
      <c r="E1365" s="13">
        <v>7239.3</v>
      </c>
      <c r="F1365" s="13">
        <v>7362.86</v>
      </c>
      <c r="G1365" s="13">
        <v>7507.72</v>
      </c>
      <c r="H1365" s="13">
        <v>7395.25</v>
      </c>
      <c r="I1365" s="13">
        <v>7268.17</v>
      </c>
      <c r="J1365" s="13">
        <v>6802.32</v>
      </c>
      <c r="K1365" s="13">
        <v>7358.49</v>
      </c>
      <c r="L1365" s="13">
        <v>7339.29</v>
      </c>
      <c r="M1365" s="13">
        <v>6964.6</v>
      </c>
      <c r="N1365" s="99"/>
      <c r="O1365" s="99"/>
      <c r="P1365" s="99"/>
      <c r="Q1365" s="99"/>
      <c r="R1365" s="99"/>
      <c r="S1365" s="203"/>
      <c r="T1365" s="258"/>
      <c r="U1365" s="204"/>
      <c r="V1365" s="220"/>
    </row>
    <row r="1366" spans="1:29" s="198" customFormat="1" ht="23.25" customHeight="1" thickBot="1">
      <c r="A1366" s="122"/>
      <c r="B1366" s="216"/>
      <c r="C1366" s="161"/>
      <c r="D1366" s="217" t="s">
        <v>120</v>
      </c>
      <c r="E1366" s="13">
        <f t="shared" ref="E1366:M1366" si="448">IF(((E1364="")*AND(E1365="")),"",(E1364-E1365)*2)</f>
        <v>298.8799999999992</v>
      </c>
      <c r="F1366" s="13">
        <f t="shared" si="448"/>
        <v>280.26000000000022</v>
      </c>
      <c r="G1366" s="13">
        <f t="shared" si="448"/>
        <v>254.53999999999905</v>
      </c>
      <c r="H1366" s="13">
        <f t="shared" si="448"/>
        <v>265.60000000000036</v>
      </c>
      <c r="I1366" s="13">
        <f t="shared" si="448"/>
        <v>264.47999999999956</v>
      </c>
      <c r="J1366" s="13">
        <f t="shared" si="448"/>
        <v>279.40000000000146</v>
      </c>
      <c r="K1366" s="13">
        <f t="shared" si="448"/>
        <v>273.14000000000124</v>
      </c>
      <c r="L1366" s="13">
        <f t="shared" si="448"/>
        <v>266.29999999999927</v>
      </c>
      <c r="M1366" s="13">
        <f t="shared" si="448"/>
        <v>280.42000000000007</v>
      </c>
      <c r="N1366" s="99"/>
      <c r="O1366" s="99"/>
      <c r="P1366" s="99"/>
      <c r="Q1366" s="99"/>
      <c r="R1366" s="99"/>
      <c r="S1366" s="203"/>
      <c r="T1366" s="258"/>
      <c r="U1366" s="204"/>
      <c r="V1366" s="220"/>
    </row>
    <row r="1367" spans="1:29" s="198" customFormat="1" ht="13.5" customHeight="1">
      <c r="A1367" s="122">
        <v>43521</v>
      </c>
      <c r="B1367" s="194" t="s">
        <v>18</v>
      </c>
      <c r="C1367" s="161" t="s">
        <v>119</v>
      </c>
      <c r="D1367" s="195" t="s">
        <v>99</v>
      </c>
      <c r="E1367" s="13">
        <v>2118.59</v>
      </c>
      <c r="F1367" s="13">
        <v>2091.34</v>
      </c>
      <c r="G1367" s="13">
        <v>2094.98</v>
      </c>
      <c r="H1367" s="13">
        <v>2113.3200000000002</v>
      </c>
      <c r="I1367" s="13">
        <v>2155.4</v>
      </c>
      <c r="J1367" s="13">
        <v>2095.37</v>
      </c>
      <c r="K1367" s="13">
        <v>2097.12</v>
      </c>
      <c r="L1367" s="13">
        <v>2096.35</v>
      </c>
      <c r="M1367" s="13">
        <v>2113.73</v>
      </c>
      <c r="N1367" s="99">
        <f>IF((M1368=""),"",MAX(E1369:M1369))</f>
        <v>788.69999999999982</v>
      </c>
      <c r="O1367" s="99">
        <f>IF(M1368="","",MIN(E1369:M1369))</f>
        <v>689.63999999999987</v>
      </c>
      <c r="P1367" s="99">
        <f>IF((M1369=""),"",AVERAGE(E1369:M1369))</f>
        <v>734.86222222222227</v>
      </c>
      <c r="Q1367" s="99">
        <f>IF((M1368=""),"",STDEV(E1369:M1369))</f>
        <v>36.209162437765407</v>
      </c>
      <c r="R1367" s="99">
        <f>IF((M1368=""),"",(N1367-O1367)/(N1367+O1367)*100)</f>
        <v>6.7007589593733483</v>
      </c>
      <c r="S1367" s="214" t="str">
        <f>IF(M1368="","",IF(R1367&lt;10,IF(P1367&gt;670,IF(P1367&lt;830,"Pass","Fail"),"Fail"),"Fail"))</f>
        <v>Pass</v>
      </c>
      <c r="T1367" s="244">
        <v>121</v>
      </c>
      <c r="U1367" s="238" t="s">
        <v>176</v>
      </c>
      <c r="V1367" s="220"/>
      <c r="W1367" s="147">
        <v>645</v>
      </c>
      <c r="X1367" s="88">
        <v>790</v>
      </c>
      <c r="Y1367" s="88">
        <v>670</v>
      </c>
      <c r="Z1367" s="88">
        <v>830</v>
      </c>
      <c r="AA1367" s="88">
        <v>8.6999999999999993</v>
      </c>
      <c r="AB1367" s="148">
        <v>10</v>
      </c>
      <c r="AC1367" s="199"/>
    </row>
    <row r="1368" spans="1:29" s="198" customFormat="1" ht="12.75" customHeight="1">
      <c r="A1368" s="122"/>
      <c r="B1368" s="200"/>
      <c r="C1368" s="161"/>
      <c r="D1368" s="218" t="s">
        <v>100</v>
      </c>
      <c r="E1368" s="13">
        <v>1733.29</v>
      </c>
      <c r="F1368" s="13">
        <v>1737.51</v>
      </c>
      <c r="G1368" s="13">
        <v>1750.16</v>
      </c>
      <c r="H1368" s="13">
        <v>1758.95</v>
      </c>
      <c r="I1368" s="13">
        <v>1771.58</v>
      </c>
      <c r="J1368" s="13">
        <v>1701.02</v>
      </c>
      <c r="K1368" s="13">
        <v>1740.14</v>
      </c>
      <c r="L1368" s="13">
        <v>1742.54</v>
      </c>
      <c r="M1368" s="13">
        <v>1734.13</v>
      </c>
      <c r="N1368" s="99"/>
      <c r="O1368" s="99"/>
      <c r="P1368" s="99"/>
      <c r="Q1368" s="99"/>
      <c r="R1368" s="99"/>
      <c r="S1368" s="203"/>
      <c r="T1368" s="258"/>
      <c r="U1368" s="238"/>
      <c r="V1368" s="220"/>
    </row>
    <row r="1369" spans="1:29" s="198" customFormat="1" ht="22.5" customHeight="1">
      <c r="A1369" s="122"/>
      <c r="B1369" s="200"/>
      <c r="C1369" s="161"/>
      <c r="D1369" s="218" t="s">
        <v>120</v>
      </c>
      <c r="E1369" s="13">
        <f t="shared" ref="E1369:M1369" si="449">IF(((E1367="")*AND(E1368="")),"",(E1367-E1368)*2)</f>
        <v>770.60000000000036</v>
      </c>
      <c r="F1369" s="13">
        <f t="shared" si="449"/>
        <v>707.66000000000031</v>
      </c>
      <c r="G1369" s="13">
        <f t="shared" si="449"/>
        <v>689.63999999999987</v>
      </c>
      <c r="H1369" s="13">
        <f t="shared" si="449"/>
        <v>708.74000000000024</v>
      </c>
      <c r="I1369" s="13">
        <f t="shared" si="449"/>
        <v>767.64000000000033</v>
      </c>
      <c r="J1369" s="13">
        <f t="shared" si="449"/>
        <v>788.69999999999982</v>
      </c>
      <c r="K1369" s="13">
        <f t="shared" si="449"/>
        <v>713.95999999999958</v>
      </c>
      <c r="L1369" s="13">
        <f t="shared" si="449"/>
        <v>707.61999999999989</v>
      </c>
      <c r="M1369" s="13">
        <f t="shared" si="449"/>
        <v>759.19999999999982</v>
      </c>
      <c r="N1369" s="99"/>
      <c r="O1369" s="99"/>
      <c r="P1369" s="99"/>
      <c r="Q1369" s="99"/>
      <c r="R1369" s="99"/>
      <c r="S1369" s="208"/>
      <c r="T1369" s="288"/>
      <c r="U1369" s="238"/>
      <c r="V1369" s="220"/>
    </row>
    <row r="1370" spans="1:29" s="198" customFormat="1">
      <c r="A1370" s="122">
        <v>43521</v>
      </c>
      <c r="B1370" s="200" t="s">
        <v>18</v>
      </c>
      <c r="C1370" s="161" t="s">
        <v>121</v>
      </c>
      <c r="D1370" s="218" t="s">
        <v>99</v>
      </c>
      <c r="E1370" s="13">
        <v>1900.29</v>
      </c>
      <c r="F1370" s="13">
        <v>1926.89</v>
      </c>
      <c r="G1370" s="13">
        <v>1963.26</v>
      </c>
      <c r="H1370" s="13">
        <v>1962.45</v>
      </c>
      <c r="I1370" s="13">
        <v>1965.35</v>
      </c>
      <c r="J1370" s="13">
        <v>1873.13</v>
      </c>
      <c r="K1370" s="13">
        <v>1940.63</v>
      </c>
      <c r="L1370" s="13">
        <v>1936.54</v>
      </c>
      <c r="M1370" s="13">
        <v>1923.12</v>
      </c>
      <c r="N1370" s="99">
        <f>IF((M1371=""),"",MAX(E1372:M1372))</f>
        <v>987.54</v>
      </c>
      <c r="O1370" s="99">
        <f>IF(M1371="","",MIN(E1372:M1372))</f>
        <v>816.42000000000007</v>
      </c>
      <c r="P1370" s="99">
        <f>IF((M1372=""),"",AVERAGE(E1372:M1372))</f>
        <v>898.62888888888892</v>
      </c>
      <c r="Q1370" s="99">
        <f>IF((M1371=""),"",STDEV(E1372:M1372))</f>
        <v>63.138534280670378</v>
      </c>
      <c r="R1370" s="99">
        <f>IF((M1371=""),"",(N1370-O1370)/(N1370+O1370)*100)</f>
        <v>9.4857979112618835</v>
      </c>
      <c r="S1370" s="196" t="str">
        <f>IF(M1371="","",IF(R1370&lt;15,IF(P1370&gt;850,IF(P1370&lt;1000,"Pass","Fail"),"Fail"),"Fail"))</f>
        <v>Pass</v>
      </c>
      <c r="T1370" s="243">
        <v>121</v>
      </c>
      <c r="U1370" s="251" t="s">
        <v>176</v>
      </c>
      <c r="V1370" s="248"/>
      <c r="W1370" s="135">
        <v>850</v>
      </c>
      <c r="X1370" s="135">
        <v>970</v>
      </c>
      <c r="Y1370" s="135">
        <v>710</v>
      </c>
      <c r="Z1370" s="135">
        <v>910</v>
      </c>
      <c r="AA1370" s="135">
        <v>14.5</v>
      </c>
      <c r="AB1370" s="139">
        <v>17</v>
      </c>
      <c r="AC1370" s="245"/>
    </row>
    <row r="1371" spans="1:29" s="198" customFormat="1" ht="12.75" customHeight="1">
      <c r="A1371" s="122"/>
      <c r="B1371" s="200"/>
      <c r="C1371" s="161"/>
      <c r="D1371" s="218" t="s">
        <v>100</v>
      </c>
      <c r="E1371" s="13">
        <v>1423.79</v>
      </c>
      <c r="F1371" s="13">
        <v>1504.8</v>
      </c>
      <c r="G1371" s="13">
        <v>1555.05</v>
      </c>
      <c r="H1371" s="13">
        <v>1529.3</v>
      </c>
      <c r="I1371" s="13">
        <v>1471.58</v>
      </c>
      <c r="J1371" s="13">
        <v>1387.75</v>
      </c>
      <c r="K1371" s="13">
        <v>1511.31</v>
      </c>
      <c r="L1371" s="13">
        <v>1509.57</v>
      </c>
      <c r="M1371" s="13">
        <v>1454.68</v>
      </c>
      <c r="N1371" s="99"/>
      <c r="O1371" s="99"/>
      <c r="P1371" s="99"/>
      <c r="Q1371" s="99"/>
      <c r="R1371" s="99"/>
      <c r="S1371" s="203"/>
      <c r="T1371" s="258"/>
      <c r="U1371" s="238"/>
      <c r="V1371" s="219"/>
      <c r="W1371" s="199"/>
      <c r="X1371" s="199"/>
      <c r="Y1371" s="199"/>
      <c r="Z1371" s="199"/>
      <c r="AA1371" s="199"/>
      <c r="AB1371" s="199"/>
      <c r="AC1371" s="199"/>
    </row>
    <row r="1372" spans="1:29" s="198" customFormat="1" ht="22.5" customHeight="1">
      <c r="A1372" s="122"/>
      <c r="B1372" s="200"/>
      <c r="C1372" s="161"/>
      <c r="D1372" s="218" t="s">
        <v>120</v>
      </c>
      <c r="E1372" s="13">
        <f t="shared" ref="E1372:M1372" si="450">IF(((E1370="")*AND(E1371="")),"",(E1370-E1371)*2)</f>
        <v>953</v>
      </c>
      <c r="F1372" s="13">
        <f t="shared" si="450"/>
        <v>844.18000000000029</v>
      </c>
      <c r="G1372" s="13">
        <f t="shared" si="450"/>
        <v>816.42000000000007</v>
      </c>
      <c r="H1372" s="13">
        <f t="shared" si="450"/>
        <v>866.30000000000018</v>
      </c>
      <c r="I1372" s="13">
        <f t="shared" si="450"/>
        <v>987.54</v>
      </c>
      <c r="J1372" s="13">
        <f t="shared" si="450"/>
        <v>970.76000000000022</v>
      </c>
      <c r="K1372" s="13">
        <f t="shared" si="450"/>
        <v>858.64000000000033</v>
      </c>
      <c r="L1372" s="13">
        <f t="shared" si="450"/>
        <v>853.94</v>
      </c>
      <c r="M1372" s="13">
        <f t="shared" si="450"/>
        <v>936.87999999999965</v>
      </c>
      <c r="N1372" s="99"/>
      <c r="O1372" s="99"/>
      <c r="P1372" s="99"/>
      <c r="Q1372" s="99"/>
      <c r="R1372" s="99"/>
      <c r="S1372" s="208"/>
      <c r="T1372" s="288"/>
      <c r="U1372" s="238"/>
      <c r="V1372" s="219"/>
      <c r="W1372" s="199"/>
      <c r="X1372" s="199"/>
      <c r="Y1372" s="199"/>
      <c r="Z1372" s="199"/>
      <c r="AA1372" s="199"/>
      <c r="AB1372" s="199"/>
      <c r="AC1372" s="199"/>
    </row>
    <row r="1373" spans="1:29" s="198" customFormat="1" ht="12.75" customHeight="1">
      <c r="A1373" s="122">
        <v>43521</v>
      </c>
      <c r="B1373" s="200" t="s">
        <v>18</v>
      </c>
      <c r="C1373" s="161" t="s">
        <v>122</v>
      </c>
      <c r="D1373" s="218" t="s">
        <v>99</v>
      </c>
      <c r="E1373" s="13">
        <v>7027.56</v>
      </c>
      <c r="F1373" s="13">
        <v>6798.47</v>
      </c>
      <c r="G1373" s="13">
        <v>6787.43</v>
      </c>
      <c r="H1373" s="13">
        <v>6815.57</v>
      </c>
      <c r="I1373" s="13">
        <v>7046.84</v>
      </c>
      <c r="J1373" s="13">
        <v>6582.64</v>
      </c>
      <c r="K1373" s="13">
        <v>6769.75</v>
      </c>
      <c r="L1373" s="13">
        <v>6774.59</v>
      </c>
      <c r="M1373" s="13">
        <v>6585.78</v>
      </c>
      <c r="N1373" s="99">
        <f>IF((M1374=""),"",MAX(E1375:M1375))</f>
        <v>538.5</v>
      </c>
      <c r="O1373" s="99">
        <f>IF(M1374="","",MIN(E1375:M1375))</f>
        <v>505.1200000000008</v>
      </c>
      <c r="P1373" s="99">
        <f>IF((M1375=""),"",AVERAGE(E1375:M1375))</f>
        <v>522.04888888888877</v>
      </c>
      <c r="Q1373" s="99">
        <f>IF((M1374=""),"",STDEV(E1375:M1375))</f>
        <v>9.9546828734566457</v>
      </c>
      <c r="R1373" s="99">
        <f>IF((M1374=""),"",(N1373-O1373)/(N1373+O1373)*100)</f>
        <v>3.1984822061669167</v>
      </c>
      <c r="S1373" s="203" t="str">
        <f>IF(M1374="","",IF(R1373&lt;10,IF(P1373&gt;430,IF(P1373&lt;590,"Pass","Fail"),"Fail"),"Fail"))</f>
        <v>Pass</v>
      </c>
      <c r="T1373" s="243">
        <v>121</v>
      </c>
      <c r="U1373" s="265" t="s">
        <v>176</v>
      </c>
      <c r="V1373" s="219"/>
      <c r="W1373" s="138">
        <v>490</v>
      </c>
      <c r="X1373" s="135">
        <v>590</v>
      </c>
      <c r="Y1373" s="135">
        <v>430</v>
      </c>
      <c r="Z1373" s="135">
        <v>590</v>
      </c>
      <c r="AA1373" s="137">
        <v>6.3</v>
      </c>
      <c r="AB1373" s="148">
        <v>6.3</v>
      </c>
      <c r="AC1373" s="199"/>
    </row>
    <row r="1374" spans="1:29" s="198" customFormat="1" ht="12.75" customHeight="1">
      <c r="A1374" s="122"/>
      <c r="B1374" s="200"/>
      <c r="C1374" s="161"/>
      <c r="D1374" s="218" t="s">
        <v>100</v>
      </c>
      <c r="E1374" s="13">
        <v>6767.8</v>
      </c>
      <c r="F1374" s="13">
        <v>6534.82</v>
      </c>
      <c r="G1374" s="13">
        <v>6534.87</v>
      </c>
      <c r="H1374" s="13">
        <v>6555.38</v>
      </c>
      <c r="I1374" s="13">
        <v>6781.56</v>
      </c>
      <c r="J1374" s="13">
        <v>6313.39</v>
      </c>
      <c r="K1374" s="13">
        <v>6506.51</v>
      </c>
      <c r="L1374" s="13">
        <v>6515.56</v>
      </c>
      <c r="M1374" s="13">
        <v>6329.52</v>
      </c>
      <c r="N1374" s="99"/>
      <c r="O1374" s="99"/>
      <c r="P1374" s="99"/>
      <c r="Q1374" s="99"/>
      <c r="R1374" s="99"/>
      <c r="S1374" s="203"/>
      <c r="T1374" s="258"/>
      <c r="U1374" s="238"/>
      <c r="V1374" s="219"/>
      <c r="W1374" s="199"/>
      <c r="X1374" s="199"/>
      <c r="Y1374" s="199"/>
      <c r="Z1374" s="199"/>
      <c r="AA1374" s="199"/>
      <c r="AB1374" s="199"/>
      <c r="AC1374" s="199"/>
    </row>
    <row r="1375" spans="1:29" s="198" customFormat="1" ht="22.5" customHeight="1">
      <c r="A1375" s="122"/>
      <c r="B1375" s="200"/>
      <c r="C1375" s="161"/>
      <c r="D1375" s="218" t="s">
        <v>120</v>
      </c>
      <c r="E1375" s="13">
        <f t="shared" ref="E1375:M1375" si="451">IF(((E1373="")*AND(E1374="")),"",(E1373-E1374)*2)</f>
        <v>519.52000000000044</v>
      </c>
      <c r="F1375" s="13">
        <f t="shared" si="451"/>
        <v>527.30000000000109</v>
      </c>
      <c r="G1375" s="13">
        <f t="shared" si="451"/>
        <v>505.1200000000008</v>
      </c>
      <c r="H1375" s="13">
        <f t="shared" si="451"/>
        <v>520.3799999999992</v>
      </c>
      <c r="I1375" s="13">
        <f t="shared" si="451"/>
        <v>530.55999999999949</v>
      </c>
      <c r="J1375" s="13">
        <f t="shared" si="451"/>
        <v>538.5</v>
      </c>
      <c r="K1375" s="13">
        <f t="shared" si="451"/>
        <v>526.47999999999956</v>
      </c>
      <c r="L1375" s="13">
        <f t="shared" si="451"/>
        <v>518.05999999999949</v>
      </c>
      <c r="M1375" s="13">
        <f t="shared" si="451"/>
        <v>512.51999999999862</v>
      </c>
      <c r="N1375" s="99"/>
      <c r="O1375" s="99"/>
      <c r="P1375" s="99"/>
      <c r="Q1375" s="99"/>
      <c r="R1375" s="99"/>
      <c r="S1375" s="208"/>
      <c r="T1375" s="288"/>
      <c r="U1375" s="238"/>
      <c r="V1375" s="219"/>
      <c r="W1375" s="199"/>
      <c r="X1375" s="199"/>
      <c r="Y1375" s="199"/>
      <c r="Z1375" s="199"/>
      <c r="AA1375" s="199"/>
      <c r="AB1375" s="199"/>
      <c r="AC1375" s="199"/>
    </row>
    <row r="1376" spans="1:29" s="198" customFormat="1" ht="12.75" customHeight="1">
      <c r="A1376" s="122">
        <v>43521</v>
      </c>
      <c r="B1376" s="200" t="s">
        <v>18</v>
      </c>
      <c r="C1376" s="161" t="s">
        <v>123</v>
      </c>
      <c r="D1376" s="218" t="s">
        <v>99</v>
      </c>
      <c r="E1376" s="13">
        <v>7255.08</v>
      </c>
      <c r="F1376" s="13">
        <v>7380.05</v>
      </c>
      <c r="G1376" s="13">
        <v>7516.28</v>
      </c>
      <c r="H1376" s="13">
        <v>7402.18</v>
      </c>
      <c r="I1376" s="13">
        <v>7286.66</v>
      </c>
      <c r="J1376" s="13">
        <v>6811.17</v>
      </c>
      <c r="K1376" s="13">
        <v>7372.43</v>
      </c>
      <c r="L1376" s="13">
        <v>7351.65</v>
      </c>
      <c r="M1376" s="13">
        <v>6974.2</v>
      </c>
      <c r="N1376" s="99">
        <f>IF((M1377=""),"",MAX(E1378:M1378))</f>
        <v>307.5</v>
      </c>
      <c r="O1376" s="99">
        <f>IF(M1377="","",MIN(E1378:M1378))</f>
        <v>251.94000000000051</v>
      </c>
      <c r="P1376" s="99">
        <f>IF((M1378=""),"",AVERAGE(E1378:M1378))</f>
        <v>272.94444444444423</v>
      </c>
      <c r="Q1376" s="99">
        <f>IF((M1377=""),"",STDEV(E1378:M1378))</f>
        <v>18.818139593960723</v>
      </c>
      <c r="R1376" s="99">
        <f>IF((M1377=""),"",(N1376-O1376)/(N1376+O1376)*100)</f>
        <v>9.9313599313598324</v>
      </c>
      <c r="S1376" s="196" t="str">
        <f>IF(M1377="","",IF(R1376&lt;15,IF(P1376&gt;155,IF(P1376&lt;315,"Pass","Fail"),"Fail"),"Fail"))</f>
        <v>Pass</v>
      </c>
      <c r="T1376" s="243">
        <v>121</v>
      </c>
      <c r="U1376" s="275" t="s">
        <v>176</v>
      </c>
      <c r="V1376" s="219"/>
      <c r="W1376" s="147">
        <v>222</v>
      </c>
      <c r="X1376" s="88">
        <v>340</v>
      </c>
      <c r="Y1376" s="88">
        <v>155</v>
      </c>
      <c r="Z1376" s="88">
        <v>315</v>
      </c>
      <c r="AA1376" s="148">
        <v>15</v>
      </c>
      <c r="AB1376" s="139">
        <v>15</v>
      </c>
    </row>
    <row r="1377" spans="1:29" s="198" customFormat="1" ht="13.5" customHeight="1">
      <c r="A1377" s="122"/>
      <c r="B1377" s="200"/>
      <c r="C1377" s="161"/>
      <c r="D1377" s="218" t="s">
        <v>100</v>
      </c>
      <c r="E1377" s="13">
        <v>7108.51</v>
      </c>
      <c r="F1377" s="13">
        <v>7243.95</v>
      </c>
      <c r="G1377" s="13">
        <v>7389.75</v>
      </c>
      <c r="H1377" s="13">
        <v>7274.63</v>
      </c>
      <c r="I1377" s="13">
        <v>7146.06</v>
      </c>
      <c r="J1377" s="13">
        <v>6657.42</v>
      </c>
      <c r="K1377" s="13">
        <v>7236.47</v>
      </c>
      <c r="L1377" s="13">
        <v>7216.43</v>
      </c>
      <c r="M1377" s="13">
        <v>6848.23</v>
      </c>
      <c r="N1377" s="99"/>
      <c r="O1377" s="99"/>
      <c r="P1377" s="99"/>
      <c r="Q1377" s="99"/>
      <c r="R1377" s="99"/>
      <c r="S1377" s="203"/>
      <c r="T1377" s="258"/>
      <c r="U1377" s="238"/>
      <c r="V1377" s="219"/>
      <c r="W1377" s="199"/>
      <c r="X1377" s="199"/>
      <c r="Y1377" s="199"/>
      <c r="Z1377" s="199"/>
      <c r="AA1377" s="199"/>
      <c r="AB1377" s="199"/>
      <c r="AC1377" s="199"/>
    </row>
    <row r="1378" spans="1:29" s="198" customFormat="1" ht="23.25" customHeight="1" thickBot="1">
      <c r="A1378" s="122"/>
      <c r="B1378" s="210"/>
      <c r="C1378" s="161"/>
      <c r="D1378" s="211" t="s">
        <v>120</v>
      </c>
      <c r="E1378" s="13">
        <f t="shared" ref="E1378:M1378" si="452">IF(((E1376="")*AND(E1377="")),"",(E1376-E1377)*2)</f>
        <v>293.13999999999942</v>
      </c>
      <c r="F1378" s="13">
        <f t="shared" si="452"/>
        <v>272.20000000000073</v>
      </c>
      <c r="G1378" s="13">
        <f t="shared" si="452"/>
        <v>253.05999999999949</v>
      </c>
      <c r="H1378" s="13">
        <f t="shared" si="452"/>
        <v>255.10000000000036</v>
      </c>
      <c r="I1378" s="13">
        <f t="shared" si="452"/>
        <v>281.19999999999891</v>
      </c>
      <c r="J1378" s="13">
        <f t="shared" si="452"/>
        <v>307.5</v>
      </c>
      <c r="K1378" s="13">
        <f t="shared" si="452"/>
        <v>271.92000000000007</v>
      </c>
      <c r="L1378" s="13">
        <f t="shared" si="452"/>
        <v>270.43999999999869</v>
      </c>
      <c r="M1378" s="13">
        <f t="shared" si="452"/>
        <v>251.94000000000051</v>
      </c>
      <c r="N1378" s="99"/>
      <c r="O1378" s="99"/>
      <c r="P1378" s="99"/>
      <c r="Q1378" s="99"/>
      <c r="R1378" s="99"/>
      <c r="S1378" s="212"/>
      <c r="T1378" s="289"/>
      <c r="U1378" s="238"/>
      <c r="V1378" s="219"/>
      <c r="W1378" s="199"/>
      <c r="X1378" s="199"/>
      <c r="Y1378" s="199"/>
      <c r="Z1378" s="199"/>
      <c r="AA1378" s="199"/>
      <c r="AB1378" s="199"/>
      <c r="AC1378" s="199"/>
    </row>
    <row r="1379" spans="1:29" s="198" customFormat="1" ht="13.5" customHeight="1">
      <c r="A1379" s="122">
        <v>43524</v>
      </c>
      <c r="B1379" s="194" t="s">
        <v>18</v>
      </c>
      <c r="C1379" s="161" t="s">
        <v>119</v>
      </c>
      <c r="D1379" s="195" t="s">
        <v>99</v>
      </c>
      <c r="E1379" s="13">
        <v>2887.93</v>
      </c>
      <c r="F1379" s="13">
        <v>2803.26</v>
      </c>
      <c r="G1379" s="13">
        <v>2788</v>
      </c>
      <c r="H1379" s="13">
        <v>2824.39</v>
      </c>
      <c r="I1379" s="13">
        <v>2922.27</v>
      </c>
      <c r="J1379" s="13">
        <v>2870.27</v>
      </c>
      <c r="K1379" s="13">
        <v>2807.7</v>
      </c>
      <c r="L1379" s="13">
        <v>2807.46</v>
      </c>
      <c r="M1379" s="13">
        <v>2838.91</v>
      </c>
      <c r="N1379" s="99">
        <f>IF((M1380=""),"",MAX(E1381:M1381))</f>
        <v>755.14000000000033</v>
      </c>
      <c r="O1379" s="99">
        <f>IF(M1380="","",MIN(E1381:M1381))</f>
        <v>669.96</v>
      </c>
      <c r="P1379" s="99">
        <f>IF((M1381=""),"",AVERAGE(E1381:M1381))</f>
        <v>709.7</v>
      </c>
      <c r="Q1379" s="99">
        <f>IF((M1380=""),"",STDEV(E1381:M1381))</f>
        <v>32.01706420020551</v>
      </c>
      <c r="R1379" s="99">
        <f>IF((M1380=""),"",(N1379-O1379)/(N1379+O1379)*100)</f>
        <v>5.9771244123219613</v>
      </c>
      <c r="S1379" s="214" t="str">
        <f>IF(M1380="","",IF(R1379&lt;10,IF(P1379&gt;670,IF(P1379&lt;830,"Pass","Fail"),"Fail"),"Fail"))</f>
        <v>Pass</v>
      </c>
      <c r="T1379" s="244" t="s">
        <v>129</v>
      </c>
      <c r="U1379" s="238" t="s">
        <v>177</v>
      </c>
      <c r="V1379" s="219"/>
      <c r="W1379" s="147">
        <v>645</v>
      </c>
      <c r="X1379" s="88">
        <v>790</v>
      </c>
      <c r="Y1379" s="88">
        <v>670</v>
      </c>
      <c r="Z1379" s="88">
        <v>830</v>
      </c>
      <c r="AA1379" s="88">
        <v>8.6999999999999993</v>
      </c>
      <c r="AB1379" s="148">
        <v>10</v>
      </c>
      <c r="AC1379" s="199"/>
    </row>
    <row r="1380" spans="1:29" s="198" customFormat="1" ht="13.5" customHeight="1">
      <c r="A1380" s="122"/>
      <c r="B1380" s="200"/>
      <c r="C1380" s="161"/>
      <c r="D1380" s="218" t="s">
        <v>100</v>
      </c>
      <c r="E1380" s="13">
        <v>2516.4499999999998</v>
      </c>
      <c r="F1380" s="13">
        <v>2459.69</v>
      </c>
      <c r="G1380" s="13">
        <v>2453.02</v>
      </c>
      <c r="H1380" s="13">
        <v>2478.6999999999998</v>
      </c>
      <c r="I1380" s="13">
        <v>2546.27</v>
      </c>
      <c r="J1380" s="13">
        <v>2492.6999999999998</v>
      </c>
      <c r="K1380" s="13">
        <v>2463.35</v>
      </c>
      <c r="L1380" s="13">
        <v>2462.3000000000002</v>
      </c>
      <c r="M1380" s="13">
        <v>2484.06</v>
      </c>
      <c r="N1380" s="99"/>
      <c r="O1380" s="99"/>
      <c r="P1380" s="99"/>
      <c r="Q1380" s="99"/>
      <c r="R1380" s="99"/>
      <c r="S1380" s="203"/>
      <c r="T1380" s="258"/>
      <c r="U1380" s="238"/>
      <c r="V1380" s="219"/>
      <c r="W1380" s="199"/>
      <c r="X1380" s="199"/>
      <c r="Y1380" s="199"/>
      <c r="Z1380" s="199"/>
      <c r="AA1380" s="199"/>
      <c r="AB1380" s="199"/>
      <c r="AC1380" s="199"/>
    </row>
    <row r="1381" spans="1:29" s="198" customFormat="1" ht="23.25" customHeight="1">
      <c r="A1381" s="122"/>
      <c r="B1381" s="200"/>
      <c r="C1381" s="161"/>
      <c r="D1381" s="218" t="s">
        <v>120</v>
      </c>
      <c r="E1381" s="13">
        <f t="shared" ref="E1381:M1381" si="453">IF(((E1379="")*AND(E1380="")),"",(E1379-E1380)*2)</f>
        <v>742.96</v>
      </c>
      <c r="F1381" s="13">
        <f t="shared" si="453"/>
        <v>687.14000000000033</v>
      </c>
      <c r="G1381" s="13">
        <f t="shared" si="453"/>
        <v>669.96</v>
      </c>
      <c r="H1381" s="13">
        <f t="shared" si="453"/>
        <v>691.38000000000011</v>
      </c>
      <c r="I1381" s="13">
        <f t="shared" si="453"/>
        <v>752</v>
      </c>
      <c r="J1381" s="13">
        <f t="shared" si="453"/>
        <v>755.14000000000033</v>
      </c>
      <c r="K1381" s="13">
        <f t="shared" si="453"/>
        <v>688.69999999999982</v>
      </c>
      <c r="L1381" s="13">
        <f t="shared" si="453"/>
        <v>690.31999999999971</v>
      </c>
      <c r="M1381" s="13">
        <f t="shared" si="453"/>
        <v>709.69999999999982</v>
      </c>
      <c r="N1381" s="99"/>
      <c r="O1381" s="99"/>
      <c r="P1381" s="99"/>
      <c r="Q1381" s="99"/>
      <c r="R1381" s="99"/>
      <c r="S1381" s="208"/>
      <c r="T1381" s="258"/>
      <c r="U1381" s="238"/>
      <c r="V1381" s="219"/>
      <c r="W1381" s="199"/>
      <c r="X1381" s="199"/>
      <c r="Y1381" s="199"/>
      <c r="Z1381" s="199"/>
      <c r="AA1381" s="199"/>
      <c r="AB1381" s="199"/>
      <c r="AC1381" s="199"/>
    </row>
    <row r="1382" spans="1:29" s="198" customFormat="1">
      <c r="A1382" s="122">
        <v>43524</v>
      </c>
      <c r="B1382" s="200" t="s">
        <v>18</v>
      </c>
      <c r="C1382" s="161" t="s">
        <v>121</v>
      </c>
      <c r="D1382" s="218" t="s">
        <v>99</v>
      </c>
      <c r="E1382" s="13">
        <v>2888.75</v>
      </c>
      <c r="F1382" s="13">
        <v>2804.46</v>
      </c>
      <c r="G1382" s="13">
        <v>2789.34</v>
      </c>
      <c r="H1382" s="13">
        <v>2824.99</v>
      </c>
      <c r="I1382" s="13">
        <v>2922.21</v>
      </c>
      <c r="J1382" s="13">
        <v>2869.38</v>
      </c>
      <c r="K1382" s="13">
        <v>2806.92</v>
      </c>
      <c r="L1382" s="13">
        <v>2810.67</v>
      </c>
      <c r="M1382" s="13">
        <v>2874.54</v>
      </c>
      <c r="N1382" s="99">
        <f>IF((M1383=""),"",MAX(E1384:M1384))</f>
        <v>969.60000000000036</v>
      </c>
      <c r="O1382" s="99">
        <f>IF(M1383="","",MIN(E1384:M1384))</f>
        <v>810.22000000000025</v>
      </c>
      <c r="P1382" s="99">
        <f>IF((M1384=""),"",AVERAGE(E1384:M1384))</f>
        <v>896.4377777777778</v>
      </c>
      <c r="Q1382" s="99">
        <f>IF((M1383=""),"",STDEV(E1384:M1384))</f>
        <v>63.142353808236379</v>
      </c>
      <c r="R1382" s="99">
        <f>IF((M1383=""),"",(N1382-O1382)/(N1382+O1382)*100)</f>
        <v>8.954838129698512</v>
      </c>
      <c r="S1382" s="196" t="str">
        <f>IF(M1383="","",IF(R1382&lt;15,IF(P1382&gt;850,IF(P1382&lt;1000,"Pass","Fail"),"Fail"),"Fail"))</f>
        <v>Pass</v>
      </c>
      <c r="T1382" s="243" t="s">
        <v>129</v>
      </c>
      <c r="U1382" s="251" t="s">
        <v>177</v>
      </c>
      <c r="V1382" s="248"/>
      <c r="W1382" s="135">
        <v>850</v>
      </c>
      <c r="X1382" s="135">
        <v>970</v>
      </c>
      <c r="Y1382" s="135">
        <v>710</v>
      </c>
      <c r="Z1382" s="135">
        <v>910</v>
      </c>
      <c r="AA1382" s="135">
        <v>14.5</v>
      </c>
      <c r="AB1382" s="139">
        <v>17</v>
      </c>
      <c r="AC1382" s="245"/>
    </row>
    <row r="1383" spans="1:29" s="198" customFormat="1" ht="13.5" customHeight="1">
      <c r="A1383" s="122"/>
      <c r="B1383" s="200"/>
      <c r="C1383" s="161"/>
      <c r="D1383" s="218" t="s">
        <v>100</v>
      </c>
      <c r="E1383" s="13">
        <v>2403.9499999999998</v>
      </c>
      <c r="F1383" s="13">
        <v>2375.52</v>
      </c>
      <c r="G1383" s="13">
        <v>2384.23</v>
      </c>
      <c r="H1383" s="13">
        <v>2401.4699999999998</v>
      </c>
      <c r="I1383" s="13">
        <v>2446.98</v>
      </c>
      <c r="J1383" s="13">
        <v>2386.5300000000002</v>
      </c>
      <c r="K1383" s="13">
        <v>2382.21</v>
      </c>
      <c r="L1383" s="13">
        <v>2381.14</v>
      </c>
      <c r="M1383" s="13">
        <v>2395.2600000000002</v>
      </c>
      <c r="N1383" s="99"/>
      <c r="O1383" s="99"/>
      <c r="P1383" s="99"/>
      <c r="Q1383" s="99"/>
      <c r="R1383" s="99"/>
      <c r="S1383" s="203"/>
      <c r="T1383" s="258"/>
      <c r="U1383" s="238"/>
      <c r="V1383" s="219"/>
      <c r="W1383" s="199"/>
      <c r="X1383" s="199"/>
      <c r="Y1383" s="199"/>
      <c r="Z1383" s="199"/>
      <c r="AA1383" s="199"/>
      <c r="AB1383" s="199"/>
      <c r="AC1383" s="199"/>
    </row>
    <row r="1384" spans="1:29" s="198" customFormat="1" ht="23.25" customHeight="1" thickBot="1">
      <c r="A1384" s="122"/>
      <c r="B1384" s="200"/>
      <c r="C1384" s="161"/>
      <c r="D1384" s="218" t="s">
        <v>120</v>
      </c>
      <c r="E1384" s="13">
        <f t="shared" ref="E1384:M1384" si="454">IF(((E1382="")*AND(E1383="")),"",(E1382-E1383)*2)</f>
        <v>969.60000000000036</v>
      </c>
      <c r="F1384" s="13">
        <f t="shared" si="454"/>
        <v>857.88000000000011</v>
      </c>
      <c r="G1384" s="13">
        <f t="shared" si="454"/>
        <v>810.22000000000025</v>
      </c>
      <c r="H1384" s="13">
        <f t="shared" si="454"/>
        <v>847.04</v>
      </c>
      <c r="I1384" s="13">
        <f t="shared" si="454"/>
        <v>950.46</v>
      </c>
      <c r="J1384" s="13">
        <f t="shared" si="454"/>
        <v>965.69999999999982</v>
      </c>
      <c r="K1384" s="13">
        <f t="shared" si="454"/>
        <v>849.42000000000007</v>
      </c>
      <c r="L1384" s="13">
        <f t="shared" si="454"/>
        <v>859.0600000000004</v>
      </c>
      <c r="M1384" s="13">
        <f t="shared" si="454"/>
        <v>958.55999999999949</v>
      </c>
      <c r="N1384" s="99"/>
      <c r="O1384" s="99"/>
      <c r="P1384" s="99"/>
      <c r="Q1384" s="99"/>
      <c r="R1384" s="99"/>
      <c r="S1384" s="208"/>
      <c r="T1384" s="288"/>
      <c r="U1384" s="238"/>
      <c r="V1384" s="219"/>
      <c r="W1384" s="199"/>
      <c r="X1384" s="199"/>
      <c r="Y1384" s="199"/>
      <c r="Z1384" s="199"/>
      <c r="AA1384" s="199"/>
      <c r="AB1384" s="199"/>
      <c r="AC1384" s="199"/>
    </row>
    <row r="1385" spans="1:29" s="198" customFormat="1" ht="12.75" customHeight="1">
      <c r="A1385" s="122">
        <v>43524</v>
      </c>
      <c r="B1385" s="200" t="s">
        <v>18</v>
      </c>
      <c r="C1385" s="161" t="s">
        <v>122</v>
      </c>
      <c r="D1385" s="218" t="s">
        <v>99</v>
      </c>
      <c r="E1385" s="13">
        <v>7112.98</v>
      </c>
      <c r="F1385" s="13">
        <v>7249.83</v>
      </c>
      <c r="G1385" s="13">
        <v>7399.15</v>
      </c>
      <c r="H1385" s="13">
        <v>7277.58</v>
      </c>
      <c r="I1385" s="13">
        <v>7156.59</v>
      </c>
      <c r="J1385" s="13">
        <v>6676.17</v>
      </c>
      <c r="K1385" s="13">
        <v>7249.58</v>
      </c>
      <c r="L1385" s="13">
        <v>7233.54</v>
      </c>
      <c r="M1385" s="13">
        <v>6836.73</v>
      </c>
      <c r="N1385" s="99">
        <f>IF((M1386=""),"",MAX(E1387:M1387))</f>
        <v>603.31999999999971</v>
      </c>
      <c r="O1385" s="99">
        <f>IF(M1386="","",MIN(E1387:M1387))</f>
        <v>525.41999999999825</v>
      </c>
      <c r="P1385" s="99">
        <f>IF((M1387=""),"",AVERAGE(E1387:M1387))</f>
        <v>571.81777777777745</v>
      </c>
      <c r="Q1385" s="99">
        <f>IF((M1386=""),"",STDEV(E1387:M1387))</f>
        <v>26.691029287843875</v>
      </c>
      <c r="R1385" s="99">
        <f>IF((M1386=""),"",(N1385-O1385)/(N1385+O1385)*100)</f>
        <v>6.9015007884899617</v>
      </c>
      <c r="S1385" s="203" t="str">
        <f>IF(M1386="","",IF(R1385&lt;10,IF(P1385&gt;430,IF(P1385&lt;590,"Pass","Fail"),"Fail"),"Fail"))</f>
        <v>Pass</v>
      </c>
      <c r="T1385" s="244" t="s">
        <v>129</v>
      </c>
      <c r="U1385" s="265" t="s">
        <v>177</v>
      </c>
      <c r="V1385" s="219"/>
      <c r="W1385" s="138">
        <v>490</v>
      </c>
      <c r="X1385" s="135">
        <v>590</v>
      </c>
      <c r="Y1385" s="135">
        <v>430</v>
      </c>
      <c r="Z1385" s="135">
        <v>590</v>
      </c>
      <c r="AA1385" s="137">
        <v>6.3</v>
      </c>
      <c r="AB1385" s="148">
        <v>6.3</v>
      </c>
      <c r="AC1385" s="199"/>
    </row>
    <row r="1386" spans="1:29" s="198" customFormat="1" ht="13.5" customHeight="1">
      <c r="A1386" s="122"/>
      <c r="B1386" s="200"/>
      <c r="C1386" s="161"/>
      <c r="D1386" s="218" t="s">
        <v>100</v>
      </c>
      <c r="E1386" s="13">
        <v>6833.51</v>
      </c>
      <c r="F1386" s="13">
        <v>6955.69</v>
      </c>
      <c r="G1386" s="13">
        <v>7128.71</v>
      </c>
      <c r="H1386" s="13">
        <v>6997.4</v>
      </c>
      <c r="I1386" s="13">
        <v>6858.38</v>
      </c>
      <c r="J1386" s="13">
        <v>6374.51</v>
      </c>
      <c r="K1386" s="13">
        <v>6956.49</v>
      </c>
      <c r="L1386" s="13">
        <v>6940.26</v>
      </c>
      <c r="M1386" s="13">
        <v>6574.02</v>
      </c>
      <c r="N1386" s="99"/>
      <c r="O1386" s="99"/>
      <c r="P1386" s="99"/>
      <c r="Q1386" s="99"/>
      <c r="R1386" s="99"/>
      <c r="S1386" s="203"/>
      <c r="T1386" s="258"/>
      <c r="U1386" s="238"/>
      <c r="V1386" s="219"/>
      <c r="W1386" s="199"/>
      <c r="X1386" s="199"/>
      <c r="Y1386" s="199"/>
      <c r="Z1386" s="199"/>
      <c r="AA1386" s="199"/>
      <c r="AB1386" s="199"/>
      <c r="AC1386" s="199"/>
    </row>
    <row r="1387" spans="1:29" s="198" customFormat="1" ht="23.25" customHeight="1" thickBot="1">
      <c r="A1387" s="122"/>
      <c r="B1387" s="200"/>
      <c r="C1387" s="161"/>
      <c r="D1387" s="218" t="s">
        <v>120</v>
      </c>
      <c r="E1387" s="13">
        <f t="shared" ref="E1387:M1387" si="455">IF(((E1385="")*AND(E1386="")),"",(E1385-E1386)*2)</f>
        <v>558.93999999999869</v>
      </c>
      <c r="F1387" s="13">
        <f t="shared" si="455"/>
        <v>588.28000000000065</v>
      </c>
      <c r="G1387" s="13">
        <f t="shared" si="455"/>
        <v>540.8799999999992</v>
      </c>
      <c r="H1387" s="13">
        <f t="shared" si="455"/>
        <v>560.36000000000058</v>
      </c>
      <c r="I1387" s="13">
        <f t="shared" si="455"/>
        <v>596.42000000000007</v>
      </c>
      <c r="J1387" s="13">
        <f t="shared" si="455"/>
        <v>603.31999999999971</v>
      </c>
      <c r="K1387" s="13">
        <f t="shared" si="455"/>
        <v>586.18000000000029</v>
      </c>
      <c r="L1387" s="13">
        <f t="shared" si="455"/>
        <v>586.55999999999949</v>
      </c>
      <c r="M1387" s="13">
        <f t="shared" si="455"/>
        <v>525.41999999999825</v>
      </c>
      <c r="N1387" s="99"/>
      <c r="O1387" s="99"/>
      <c r="P1387" s="99"/>
      <c r="Q1387" s="99"/>
      <c r="R1387" s="99"/>
      <c r="S1387" s="208"/>
      <c r="T1387" s="288"/>
      <c r="U1387" s="238"/>
      <c r="V1387" s="219"/>
      <c r="W1387" s="199"/>
      <c r="X1387" s="199"/>
      <c r="Y1387" s="199"/>
      <c r="Z1387" s="199"/>
      <c r="AA1387" s="199"/>
      <c r="AB1387" s="199"/>
      <c r="AC1387" s="199"/>
    </row>
    <row r="1388" spans="1:29" s="198" customFormat="1" ht="12.75" customHeight="1">
      <c r="A1388" s="122">
        <v>43524</v>
      </c>
      <c r="B1388" s="200" t="s">
        <v>18</v>
      </c>
      <c r="C1388" s="161" t="s">
        <v>123</v>
      </c>
      <c r="D1388" s="218" t="s">
        <v>99</v>
      </c>
      <c r="E1388" s="13">
        <v>6771.8</v>
      </c>
      <c r="F1388" s="13">
        <v>6539.63</v>
      </c>
      <c r="G1388" s="13">
        <v>6540.38</v>
      </c>
      <c r="H1388" s="13">
        <v>6561.17</v>
      </c>
      <c r="I1388" s="13">
        <v>6787.74</v>
      </c>
      <c r="J1388" s="13">
        <v>6317.84</v>
      </c>
      <c r="K1388" s="13">
        <v>6513</v>
      </c>
      <c r="L1388" s="13">
        <v>6520.88</v>
      </c>
      <c r="M1388" s="13">
        <v>6333.28</v>
      </c>
      <c r="N1388" s="99">
        <f>IF((M1389=""),"",MAX(E1390:M1390))</f>
        <v>264.57999999999993</v>
      </c>
      <c r="O1388" s="99">
        <f>IF(M1389="","",MIN(E1390:M1390))</f>
        <v>236.60000000000036</v>
      </c>
      <c r="P1388" s="99">
        <f>IF((M1390=""),"",AVERAGE(E1390:M1390))</f>
        <v>246.58000000000013</v>
      </c>
      <c r="Q1388" s="99">
        <f>IF((M1389=""),"",STDEV(E1390:M1390))</f>
        <v>9.0654839914923766</v>
      </c>
      <c r="R1388" s="99">
        <f>IF((M1389=""),"",(N1388-O1388)/(N1388+O1388)*100)</f>
        <v>5.5828245340994354</v>
      </c>
      <c r="S1388" s="196" t="str">
        <f>IF(M1389="","",IF(R1388&lt;15,IF(P1388&gt;155,IF(P1388&lt;315,"Pass","Fail"),"Fail"),"Fail"))</f>
        <v>Pass</v>
      </c>
      <c r="T1388" s="244" t="s">
        <v>129</v>
      </c>
      <c r="U1388" s="275" t="s">
        <v>177</v>
      </c>
      <c r="V1388" s="219"/>
      <c r="W1388" s="147">
        <v>222</v>
      </c>
      <c r="X1388" s="88">
        <v>340</v>
      </c>
      <c r="Y1388" s="88">
        <v>155</v>
      </c>
      <c r="Z1388" s="88">
        <v>315</v>
      </c>
      <c r="AA1388" s="148">
        <v>15</v>
      </c>
      <c r="AB1388" s="139">
        <v>15</v>
      </c>
    </row>
    <row r="1389" spans="1:29" s="198" customFormat="1" ht="13.5" customHeight="1">
      <c r="A1389" s="122"/>
      <c r="B1389" s="200"/>
      <c r="C1389" s="161"/>
      <c r="D1389" s="218" t="s">
        <v>100</v>
      </c>
      <c r="E1389" s="13">
        <v>6646.48</v>
      </c>
      <c r="F1389" s="13">
        <v>6419.24</v>
      </c>
      <c r="G1389" s="13">
        <v>6422.08</v>
      </c>
      <c r="H1389" s="13">
        <v>6439.6</v>
      </c>
      <c r="I1389" s="13">
        <v>6663.21</v>
      </c>
      <c r="J1389" s="13">
        <v>6185.55</v>
      </c>
      <c r="K1389" s="13">
        <v>6391.98</v>
      </c>
      <c r="L1389" s="13">
        <v>6402.04</v>
      </c>
      <c r="M1389" s="13">
        <v>6205.93</v>
      </c>
      <c r="N1389" s="99"/>
      <c r="O1389" s="99"/>
      <c r="P1389" s="99"/>
      <c r="Q1389" s="99"/>
      <c r="R1389" s="99"/>
      <c r="S1389" s="203"/>
      <c r="T1389" s="258"/>
      <c r="U1389" s="238"/>
      <c r="V1389" s="219"/>
      <c r="W1389" s="199"/>
      <c r="X1389" s="199"/>
      <c r="Y1389" s="199"/>
      <c r="Z1389" s="199"/>
      <c r="AA1389" s="199"/>
      <c r="AB1389" s="199"/>
      <c r="AC1389" s="199"/>
    </row>
    <row r="1390" spans="1:29" s="198" customFormat="1" ht="23.25" customHeight="1" thickBot="1">
      <c r="A1390" s="122"/>
      <c r="B1390" s="210"/>
      <c r="C1390" s="161"/>
      <c r="D1390" s="211" t="s">
        <v>120</v>
      </c>
      <c r="E1390" s="13">
        <f t="shared" ref="E1390:M1390" si="456">IF(((E1388="")*AND(E1389="")),"",(E1388-E1389)*2)</f>
        <v>250.64000000000124</v>
      </c>
      <c r="F1390" s="13">
        <f t="shared" si="456"/>
        <v>240.78000000000065</v>
      </c>
      <c r="G1390" s="13">
        <f t="shared" si="456"/>
        <v>236.60000000000036</v>
      </c>
      <c r="H1390" s="13">
        <f t="shared" si="456"/>
        <v>243.13999999999942</v>
      </c>
      <c r="I1390" s="13">
        <f t="shared" si="456"/>
        <v>249.05999999999949</v>
      </c>
      <c r="J1390" s="13">
        <f t="shared" si="456"/>
        <v>264.57999999999993</v>
      </c>
      <c r="K1390" s="13">
        <f t="shared" si="456"/>
        <v>242.04000000000087</v>
      </c>
      <c r="L1390" s="13">
        <f t="shared" si="456"/>
        <v>237.68000000000029</v>
      </c>
      <c r="M1390" s="13">
        <f t="shared" si="456"/>
        <v>254.69999999999891</v>
      </c>
      <c r="N1390" s="99"/>
      <c r="O1390" s="99"/>
      <c r="P1390" s="99"/>
      <c r="Q1390" s="99"/>
      <c r="R1390" s="99"/>
      <c r="S1390" s="212"/>
      <c r="T1390" s="289"/>
      <c r="U1390" s="238"/>
      <c r="V1390" s="219"/>
      <c r="W1390" s="199"/>
      <c r="X1390" s="199"/>
      <c r="Y1390" s="199"/>
      <c r="Z1390" s="199"/>
      <c r="AA1390" s="199"/>
      <c r="AB1390" s="199"/>
      <c r="AC1390" s="199"/>
    </row>
    <row r="1391" spans="1:29" s="198" customFormat="1" ht="13.5" customHeight="1">
      <c r="A1391" s="122">
        <v>43528</v>
      </c>
      <c r="B1391" s="194" t="s">
        <v>18</v>
      </c>
      <c r="C1391" s="161" t="s">
        <v>119</v>
      </c>
      <c r="D1391" s="195" t="s">
        <v>99</v>
      </c>
      <c r="E1391" s="13">
        <v>2517.3200000000002</v>
      </c>
      <c r="F1391" s="13">
        <v>2460.66</v>
      </c>
      <c r="G1391" s="13">
        <v>2453.81</v>
      </c>
      <c r="H1391" s="13">
        <v>2479.0500000000002</v>
      </c>
      <c r="I1391" s="13">
        <v>2548.04</v>
      </c>
      <c r="J1391" s="13">
        <v>2492.84</v>
      </c>
      <c r="K1391" s="13">
        <v>2463.9</v>
      </c>
      <c r="L1391" s="13">
        <v>2462.54</v>
      </c>
      <c r="M1391" s="13">
        <v>2485</v>
      </c>
      <c r="N1391" s="99">
        <f>IF((M1392=""),"",MAX(E1393:M1393))</f>
        <v>762.14000000000033</v>
      </c>
      <c r="O1391" s="99">
        <f>IF(M1392="","",MIN(E1393:M1393))</f>
        <v>665.04</v>
      </c>
      <c r="P1391" s="99">
        <f>IF((M1393=""),"",AVERAGE(E1393:M1393))</f>
        <v>706.34444444444455</v>
      </c>
      <c r="Q1391" s="99">
        <f>IF((M1392=""),"",STDEV(E1393:M1393))</f>
        <v>35.321616296225443</v>
      </c>
      <c r="R1391" s="99">
        <f>IF((M1392=""),"",(N1391-O1391)/(N1391+O1391)*100)</f>
        <v>6.8036267324374178</v>
      </c>
      <c r="S1391" s="214" t="str">
        <f>IF(M1392="","",IF(R1391&lt;10,IF(P1391&gt;670,IF(P1391&lt;830,"Pass","Fail"),"Fail"),"Fail"))</f>
        <v>Pass</v>
      </c>
      <c r="T1391" s="244">
        <v>74</v>
      </c>
      <c r="U1391" s="238" t="s">
        <v>178</v>
      </c>
      <c r="V1391" s="219"/>
      <c r="W1391" s="147">
        <v>645</v>
      </c>
      <c r="X1391" s="88">
        <v>790</v>
      </c>
      <c r="Y1391" s="88">
        <v>670</v>
      </c>
      <c r="Z1391" s="88">
        <v>830</v>
      </c>
      <c r="AA1391" s="88">
        <v>8.6999999999999993</v>
      </c>
      <c r="AB1391" s="148">
        <v>10</v>
      </c>
      <c r="AC1391" s="199"/>
    </row>
    <row r="1392" spans="1:29" s="198" customFormat="1" ht="13.5" customHeight="1">
      <c r="A1392" s="122"/>
      <c r="B1392" s="200"/>
      <c r="C1392" s="161"/>
      <c r="D1392" s="218" t="s">
        <v>100</v>
      </c>
      <c r="E1392" s="13">
        <v>2139.46</v>
      </c>
      <c r="F1392" s="13">
        <v>2116.2199999999998</v>
      </c>
      <c r="G1392" s="13">
        <v>2121.29</v>
      </c>
      <c r="H1392" s="13">
        <v>2137.9</v>
      </c>
      <c r="I1392" s="13">
        <v>2166.9699999999998</v>
      </c>
      <c r="J1392" s="13">
        <v>2127.21</v>
      </c>
      <c r="K1392" s="13">
        <v>2126.31</v>
      </c>
      <c r="L1392" s="13">
        <v>2117.25</v>
      </c>
      <c r="M1392" s="13">
        <v>2132</v>
      </c>
      <c r="N1392" s="99"/>
      <c r="O1392" s="99"/>
      <c r="P1392" s="99"/>
      <c r="Q1392" s="99"/>
      <c r="R1392" s="99"/>
      <c r="S1392" s="203"/>
      <c r="T1392" s="258"/>
      <c r="U1392" s="238"/>
      <c r="V1392" s="219"/>
      <c r="W1392" s="199"/>
      <c r="X1392" s="199"/>
      <c r="Y1392" s="199"/>
      <c r="Z1392" s="199"/>
      <c r="AA1392" s="199"/>
      <c r="AB1392" s="199"/>
      <c r="AC1392" s="199"/>
    </row>
    <row r="1393" spans="1:29" s="198" customFormat="1" ht="23.25" customHeight="1">
      <c r="A1393" s="122"/>
      <c r="B1393" s="200"/>
      <c r="C1393" s="161"/>
      <c r="D1393" s="218" t="s">
        <v>120</v>
      </c>
      <c r="E1393" s="13">
        <f t="shared" ref="E1393:M1393" si="457">IF(((E1391="")*AND(E1392="")),"",(E1391-E1392)*2)</f>
        <v>755.72000000000025</v>
      </c>
      <c r="F1393" s="13">
        <f t="shared" si="457"/>
        <v>688.88000000000011</v>
      </c>
      <c r="G1393" s="13">
        <f t="shared" si="457"/>
        <v>665.04</v>
      </c>
      <c r="H1393" s="13">
        <f t="shared" si="457"/>
        <v>682.30000000000018</v>
      </c>
      <c r="I1393" s="13">
        <f t="shared" si="457"/>
        <v>762.14000000000033</v>
      </c>
      <c r="J1393" s="13">
        <f t="shared" si="457"/>
        <v>731.26000000000022</v>
      </c>
      <c r="K1393" s="13">
        <f t="shared" si="457"/>
        <v>675.18000000000029</v>
      </c>
      <c r="L1393" s="13">
        <f t="shared" si="457"/>
        <v>690.57999999999993</v>
      </c>
      <c r="M1393" s="13">
        <f t="shared" si="457"/>
        <v>706</v>
      </c>
      <c r="N1393" s="99"/>
      <c r="O1393" s="99"/>
      <c r="P1393" s="99"/>
      <c r="Q1393" s="99"/>
      <c r="R1393" s="99"/>
      <c r="S1393" s="208"/>
      <c r="T1393" s="288"/>
      <c r="U1393" s="238"/>
      <c r="V1393" s="219"/>
      <c r="W1393" s="199"/>
      <c r="X1393" s="199"/>
      <c r="Y1393" s="199"/>
      <c r="Z1393" s="199"/>
      <c r="AA1393" s="199"/>
      <c r="AB1393" s="199"/>
      <c r="AC1393" s="199"/>
    </row>
    <row r="1394" spans="1:29" s="198" customFormat="1">
      <c r="A1394" s="122">
        <v>43528</v>
      </c>
      <c r="B1394" s="200" t="s">
        <v>18</v>
      </c>
      <c r="C1394" s="161" t="s">
        <v>121</v>
      </c>
      <c r="D1394" s="218" t="s">
        <v>99</v>
      </c>
      <c r="E1394" s="13">
        <v>2404.3000000000002</v>
      </c>
      <c r="F1394" s="13">
        <v>2374.7399999999998</v>
      </c>
      <c r="G1394" s="13">
        <v>2383.58</v>
      </c>
      <c r="H1394" s="13">
        <v>2400.71</v>
      </c>
      <c r="I1394" s="13">
        <v>2449.14</v>
      </c>
      <c r="J1394" s="13">
        <v>2386.5100000000002</v>
      </c>
      <c r="K1394" s="13">
        <v>2382.1999999999998</v>
      </c>
      <c r="L1394" s="13">
        <v>2379.7800000000002</v>
      </c>
      <c r="M1394" s="13">
        <v>2395</v>
      </c>
      <c r="N1394" s="99">
        <f>IF((M1395=""),"",MAX(E1396:M1396))</f>
        <v>974.08000000000038</v>
      </c>
      <c r="O1394" s="99">
        <f>IF(M1395="","",MIN(E1396:M1396))</f>
        <v>790.94</v>
      </c>
      <c r="P1394" s="99">
        <f>IF((M1396=""),"",AVERAGE(E1396:M1396))</f>
        <v>876.53555555555556</v>
      </c>
      <c r="Q1394" s="99">
        <f>IF((M1395=""),"",STDEV(E1396:M1396))</f>
        <v>66.06200025565262</v>
      </c>
      <c r="R1394" s="99">
        <f>IF((M1395=""),"",(N1394-O1394)/(N1394+O1394)*100)</f>
        <v>10.376086389955937</v>
      </c>
      <c r="S1394" s="196" t="str">
        <f>IF(M1395="","",IF(R1394&lt;15,IF(P1394&gt;850,IF(P1394&lt;1000,"Pass","Fail"),"Fail"),"Fail"))</f>
        <v>Pass</v>
      </c>
      <c r="T1394" s="243">
        <v>74</v>
      </c>
      <c r="U1394" s="253" t="s">
        <v>178</v>
      </c>
      <c r="V1394" s="248"/>
      <c r="W1394" s="135">
        <v>850</v>
      </c>
      <c r="X1394" s="135">
        <v>970</v>
      </c>
      <c r="Y1394" s="135">
        <v>710</v>
      </c>
      <c r="Z1394" s="135">
        <v>910</v>
      </c>
      <c r="AA1394" s="135">
        <v>14.5</v>
      </c>
      <c r="AB1394" s="139">
        <v>17</v>
      </c>
      <c r="AC1394" s="245"/>
    </row>
    <row r="1395" spans="1:29" s="198" customFormat="1" ht="13.5" customHeight="1">
      <c r="A1395" s="122"/>
      <c r="B1395" s="200"/>
      <c r="C1395" s="161"/>
      <c r="D1395" s="218" t="s">
        <v>100</v>
      </c>
      <c r="E1395" s="13">
        <v>1917.26</v>
      </c>
      <c r="F1395" s="13">
        <v>1948.62</v>
      </c>
      <c r="G1395" s="13">
        <v>1988.11</v>
      </c>
      <c r="H1395" s="13">
        <v>1983.16</v>
      </c>
      <c r="I1395" s="13">
        <v>1982.22</v>
      </c>
      <c r="J1395" s="13">
        <v>1904.93</v>
      </c>
      <c r="K1395" s="13">
        <v>1977.3</v>
      </c>
      <c r="L1395" s="13">
        <v>1952.95</v>
      </c>
      <c r="M1395" s="13">
        <v>1957</v>
      </c>
      <c r="N1395" s="99"/>
      <c r="O1395" s="99"/>
      <c r="P1395" s="99"/>
      <c r="Q1395" s="99"/>
      <c r="R1395" s="99"/>
      <c r="S1395" s="203"/>
      <c r="T1395" s="258"/>
      <c r="U1395" s="238"/>
      <c r="V1395" s="219"/>
      <c r="W1395" s="199"/>
      <c r="X1395" s="199"/>
      <c r="Y1395" s="199"/>
      <c r="Z1395" s="199"/>
      <c r="AA1395" s="199"/>
      <c r="AB1395" s="199"/>
      <c r="AC1395" s="199"/>
    </row>
    <row r="1396" spans="1:29" s="198" customFormat="1" ht="23.25" customHeight="1">
      <c r="A1396" s="122"/>
      <c r="B1396" s="200"/>
      <c r="C1396" s="161"/>
      <c r="D1396" s="218" t="s">
        <v>120</v>
      </c>
      <c r="E1396" s="13">
        <f t="shared" ref="E1396:M1396" si="458">IF(((E1394="")*AND(E1395="")),"",(E1394-E1395)*2)</f>
        <v>974.08000000000038</v>
      </c>
      <c r="F1396" s="13">
        <f t="shared" si="458"/>
        <v>852.23999999999978</v>
      </c>
      <c r="G1396" s="13">
        <f t="shared" si="458"/>
        <v>790.94</v>
      </c>
      <c r="H1396" s="13">
        <f t="shared" si="458"/>
        <v>835.09999999999991</v>
      </c>
      <c r="I1396" s="13">
        <f t="shared" si="458"/>
        <v>933.83999999999969</v>
      </c>
      <c r="J1396" s="13">
        <f t="shared" si="458"/>
        <v>963.16000000000031</v>
      </c>
      <c r="K1396" s="13">
        <f t="shared" si="458"/>
        <v>809.79999999999973</v>
      </c>
      <c r="L1396" s="13">
        <f t="shared" si="458"/>
        <v>853.66000000000031</v>
      </c>
      <c r="M1396" s="13">
        <f t="shared" si="458"/>
        <v>876</v>
      </c>
      <c r="N1396" s="99"/>
      <c r="O1396" s="99"/>
      <c r="P1396" s="99"/>
      <c r="Q1396" s="99"/>
      <c r="R1396" s="99"/>
      <c r="S1396" s="208"/>
      <c r="T1396" s="288"/>
      <c r="U1396" s="238"/>
      <c r="V1396" s="219"/>
      <c r="W1396" s="199"/>
      <c r="X1396" s="199"/>
      <c r="Y1396" s="199"/>
      <c r="Z1396" s="199"/>
      <c r="AA1396" s="199"/>
      <c r="AB1396" s="199"/>
      <c r="AC1396" s="199"/>
    </row>
    <row r="1397" spans="1:29" s="198" customFormat="1" ht="12.75" customHeight="1">
      <c r="A1397" s="122">
        <v>43528</v>
      </c>
      <c r="B1397" s="200" t="s">
        <v>18</v>
      </c>
      <c r="C1397" s="161" t="s">
        <v>122</v>
      </c>
      <c r="D1397" s="218" t="s">
        <v>99</v>
      </c>
      <c r="E1397" s="13">
        <v>6835.88</v>
      </c>
      <c r="F1397" s="13">
        <v>6961.67</v>
      </c>
      <c r="G1397" s="13">
        <v>7128.08</v>
      </c>
      <c r="H1397" s="13">
        <v>6998.14</v>
      </c>
      <c r="I1397" s="13">
        <v>6873.95</v>
      </c>
      <c r="J1397" s="13">
        <v>6909</v>
      </c>
      <c r="K1397" s="13">
        <v>6956.84</v>
      </c>
      <c r="L1397" s="13">
        <v>6942.31</v>
      </c>
      <c r="M1397" s="13">
        <v>6578.25</v>
      </c>
      <c r="N1397" s="99">
        <f>IF((M1398=""),"",MAX(E1399:M1399))</f>
        <v>591.60000000000036</v>
      </c>
      <c r="O1397" s="99">
        <f>IF(M1398="","",MIN(E1399:M1399))</f>
        <v>542.1200000000008</v>
      </c>
      <c r="P1397" s="99">
        <f>IF((M1399=""),"",AVERAGE(E1399:M1399))</f>
        <v>562.32222222222242</v>
      </c>
      <c r="Q1397" s="99">
        <f>IF((M1398=""),"",STDEV(E1399:M1399))</f>
        <v>15.25881857957846</v>
      </c>
      <c r="R1397" s="99">
        <f>IF((M1398=""),"",(N1397-O1397)/(N1397+O1397)*100)</f>
        <v>4.3643933246303774</v>
      </c>
      <c r="S1397" s="203" t="str">
        <f>IF(M1398="","",IF(R1397&lt;10,IF(P1397&gt;430,IF(P1397&lt;590,"Pass","Fail"),"Fail"),"Fail"))</f>
        <v>Pass</v>
      </c>
      <c r="T1397" s="243">
        <v>74</v>
      </c>
      <c r="U1397" s="265" t="s">
        <v>178</v>
      </c>
      <c r="V1397" s="219"/>
      <c r="W1397" s="138">
        <v>490</v>
      </c>
      <c r="X1397" s="135">
        <v>590</v>
      </c>
      <c r="Y1397" s="135">
        <v>430</v>
      </c>
      <c r="Z1397" s="135">
        <v>590</v>
      </c>
      <c r="AA1397" s="137">
        <v>6.3</v>
      </c>
      <c r="AB1397" s="148">
        <v>6.3</v>
      </c>
      <c r="AC1397" s="199"/>
    </row>
    <row r="1398" spans="1:29" s="198" customFormat="1" ht="13.5" customHeight="1">
      <c r="A1398" s="122"/>
      <c r="B1398" s="200"/>
      <c r="C1398" s="161"/>
      <c r="D1398" s="218" t="s">
        <v>100</v>
      </c>
      <c r="E1398" s="13">
        <v>6557.65</v>
      </c>
      <c r="F1398" s="13">
        <v>6678.31</v>
      </c>
      <c r="G1398" s="13">
        <v>6856.09</v>
      </c>
      <c r="H1398" s="13">
        <v>6712.64</v>
      </c>
      <c r="I1398" s="13">
        <v>6596.21</v>
      </c>
      <c r="J1398" s="13">
        <v>6628</v>
      </c>
      <c r="K1398" s="13">
        <v>6671.07</v>
      </c>
      <c r="L1398" s="13">
        <v>6646.51</v>
      </c>
      <c r="M1398" s="13">
        <v>6307.19</v>
      </c>
      <c r="N1398" s="99"/>
      <c r="O1398" s="99"/>
      <c r="P1398" s="99"/>
      <c r="Q1398" s="99"/>
      <c r="R1398" s="99"/>
      <c r="S1398" s="203"/>
      <c r="T1398" s="258"/>
      <c r="U1398" s="238"/>
      <c r="V1398" s="219"/>
      <c r="W1398" s="199"/>
      <c r="X1398" s="199"/>
      <c r="Y1398" s="199"/>
      <c r="Z1398" s="199"/>
      <c r="AA1398" s="199"/>
      <c r="AB1398" s="199"/>
      <c r="AC1398" s="199"/>
    </row>
    <row r="1399" spans="1:29" s="198" customFormat="1" ht="23.25" customHeight="1">
      <c r="A1399" s="122"/>
      <c r="B1399" s="200"/>
      <c r="C1399" s="161"/>
      <c r="D1399" s="218" t="s">
        <v>120</v>
      </c>
      <c r="E1399" s="13">
        <f t="shared" ref="E1399:M1399" si="459">IF(((E1397="")*AND(E1398="")),"",(E1397-E1398)*2)</f>
        <v>556.46000000000095</v>
      </c>
      <c r="F1399" s="13">
        <f t="shared" si="459"/>
        <v>566.71999999999935</v>
      </c>
      <c r="G1399" s="13">
        <f t="shared" si="459"/>
        <v>543.97999999999956</v>
      </c>
      <c r="H1399" s="13">
        <f t="shared" si="459"/>
        <v>571</v>
      </c>
      <c r="I1399" s="13">
        <f t="shared" si="459"/>
        <v>555.47999999999956</v>
      </c>
      <c r="J1399" s="13">
        <f t="shared" si="459"/>
        <v>562</v>
      </c>
      <c r="K1399" s="13">
        <f t="shared" si="459"/>
        <v>571.54000000000087</v>
      </c>
      <c r="L1399" s="13">
        <f t="shared" si="459"/>
        <v>591.60000000000036</v>
      </c>
      <c r="M1399" s="13">
        <f t="shared" si="459"/>
        <v>542.1200000000008</v>
      </c>
      <c r="N1399" s="99"/>
      <c r="O1399" s="99"/>
      <c r="P1399" s="99"/>
      <c r="Q1399" s="99"/>
      <c r="R1399" s="99"/>
      <c r="S1399" s="208"/>
      <c r="T1399" s="288"/>
      <c r="U1399" s="238"/>
      <c r="V1399" s="219"/>
      <c r="W1399" s="199"/>
      <c r="X1399" s="199"/>
      <c r="Y1399" s="199"/>
      <c r="Z1399" s="199"/>
      <c r="AA1399" s="199"/>
      <c r="AB1399" s="199"/>
      <c r="AC1399" s="199"/>
    </row>
    <row r="1400" spans="1:29" s="198" customFormat="1" ht="12.75" customHeight="1">
      <c r="A1400" s="122">
        <v>43528</v>
      </c>
      <c r="B1400" s="200" t="s">
        <v>18</v>
      </c>
      <c r="C1400" s="161" t="s">
        <v>123</v>
      </c>
      <c r="D1400" s="218" t="s">
        <v>99</v>
      </c>
      <c r="E1400" s="13">
        <v>6646.64</v>
      </c>
      <c r="F1400" s="13">
        <v>6424.9</v>
      </c>
      <c r="G1400" s="13">
        <v>6426.95</v>
      </c>
      <c r="H1400" s="13">
        <v>6442.78</v>
      </c>
      <c r="I1400" s="13">
        <v>6662.71</v>
      </c>
      <c r="J1400" s="13">
        <v>6189.18</v>
      </c>
      <c r="K1400" s="13">
        <v>6393.69</v>
      </c>
      <c r="L1400" s="13">
        <v>6404.95</v>
      </c>
      <c r="M1400" s="13">
        <v>6208.65</v>
      </c>
      <c r="N1400" s="99">
        <f>IF((M1401=""),"",MAX(E1402:M1402))</f>
        <v>267.65999999999985</v>
      </c>
      <c r="O1400" s="99">
        <f>IF(M1401="","",MIN(E1402:M1402))</f>
        <v>230.95999999999913</v>
      </c>
      <c r="P1400" s="99">
        <f>IF((M1402=""),"",AVERAGE(E1402:M1402))</f>
        <v>247.25999999999942</v>
      </c>
      <c r="Q1400" s="99">
        <f>IF((M1401=""),"",STDEV(E1402:M1402))</f>
        <v>11.523246070443799</v>
      </c>
      <c r="R1400" s="99">
        <f>IF((M1401=""),"",(N1400-O1400)/(N1400+O1400)*100)</f>
        <v>7.3603144679316514</v>
      </c>
      <c r="S1400" s="196" t="str">
        <f>IF(M1401="","",IF(R1400&lt;15,IF(P1400&gt;155,IF(P1400&lt;315,"Pass","Fail"),"Fail"),"Fail"))</f>
        <v>Pass</v>
      </c>
      <c r="T1400" s="243">
        <v>74</v>
      </c>
      <c r="U1400" s="275" t="s">
        <v>178</v>
      </c>
      <c r="V1400" s="219"/>
      <c r="W1400" s="147">
        <v>222</v>
      </c>
      <c r="X1400" s="88">
        <v>340</v>
      </c>
      <c r="Y1400" s="88">
        <v>155</v>
      </c>
      <c r="Z1400" s="88">
        <v>315</v>
      </c>
      <c r="AA1400" s="148">
        <v>15</v>
      </c>
      <c r="AB1400" s="139">
        <v>15</v>
      </c>
    </row>
    <row r="1401" spans="1:29" s="198" customFormat="1" ht="13.5" customHeight="1">
      <c r="A1401" s="122"/>
      <c r="B1401" s="200"/>
      <c r="C1401" s="161"/>
      <c r="D1401" s="218" t="s">
        <v>100</v>
      </c>
      <c r="E1401" s="13">
        <v>6521.71</v>
      </c>
      <c r="F1401" s="13">
        <v>6301.81</v>
      </c>
      <c r="G1401" s="13">
        <v>6311.47</v>
      </c>
      <c r="H1401" s="13">
        <v>6325.4</v>
      </c>
      <c r="I1401" s="13">
        <v>6537.84</v>
      </c>
      <c r="J1401" s="13">
        <v>6055.35</v>
      </c>
      <c r="K1401" s="13">
        <v>6271.56</v>
      </c>
      <c r="L1401" s="13">
        <v>6284.13</v>
      </c>
      <c r="M1401" s="13">
        <v>6078.51</v>
      </c>
      <c r="N1401" s="99"/>
      <c r="O1401" s="99"/>
      <c r="P1401" s="99"/>
      <c r="Q1401" s="99"/>
      <c r="R1401" s="99"/>
      <c r="S1401" s="203"/>
      <c r="T1401" s="258"/>
      <c r="U1401" s="238"/>
      <c r="V1401" s="219"/>
      <c r="W1401" s="199"/>
      <c r="X1401" s="199"/>
      <c r="Y1401" s="199"/>
      <c r="Z1401" s="199"/>
      <c r="AA1401" s="199"/>
      <c r="AB1401" s="199"/>
      <c r="AC1401" s="199"/>
    </row>
    <row r="1402" spans="1:29" s="198" customFormat="1" ht="23.25" customHeight="1" thickBot="1">
      <c r="A1402" s="122"/>
      <c r="B1402" s="210"/>
      <c r="C1402" s="161"/>
      <c r="D1402" s="211" t="s">
        <v>120</v>
      </c>
      <c r="E1402" s="13">
        <f t="shared" ref="E1402:M1402" si="460">IF(((E1400="")*AND(E1401="")),"",(E1400-E1401)*2)</f>
        <v>249.86000000000058</v>
      </c>
      <c r="F1402" s="13">
        <f t="shared" si="460"/>
        <v>246.17999999999847</v>
      </c>
      <c r="G1402" s="13">
        <f t="shared" si="460"/>
        <v>230.95999999999913</v>
      </c>
      <c r="H1402" s="13">
        <f t="shared" si="460"/>
        <v>234.76000000000022</v>
      </c>
      <c r="I1402" s="13">
        <f t="shared" si="460"/>
        <v>249.73999999999978</v>
      </c>
      <c r="J1402" s="13">
        <f t="shared" si="460"/>
        <v>267.65999999999985</v>
      </c>
      <c r="K1402" s="13">
        <f t="shared" si="460"/>
        <v>244.2599999999984</v>
      </c>
      <c r="L1402" s="13">
        <f t="shared" si="460"/>
        <v>241.63999999999942</v>
      </c>
      <c r="M1402" s="13">
        <f t="shared" si="460"/>
        <v>260.27999999999884</v>
      </c>
      <c r="N1402" s="99"/>
      <c r="O1402" s="99"/>
      <c r="P1402" s="99"/>
      <c r="Q1402" s="99"/>
      <c r="R1402" s="99"/>
      <c r="S1402" s="212"/>
      <c r="T1402" s="289"/>
      <c r="U1402" s="238"/>
      <c r="V1402" s="219"/>
      <c r="W1402" s="199"/>
      <c r="X1402" s="199"/>
      <c r="Y1402" s="199"/>
      <c r="Z1402" s="199"/>
      <c r="AA1402" s="199"/>
      <c r="AB1402" s="199"/>
      <c r="AC1402" s="199"/>
    </row>
    <row r="1403" spans="1:29" s="198" customFormat="1" ht="13.5" customHeight="1">
      <c r="A1403" s="122">
        <v>43531</v>
      </c>
      <c r="B1403" s="194" t="s">
        <v>18</v>
      </c>
      <c r="C1403" s="161" t="s">
        <v>119</v>
      </c>
      <c r="D1403" s="195" t="s">
        <v>99</v>
      </c>
      <c r="E1403" s="13">
        <v>2139.31</v>
      </c>
      <c r="F1403" s="13">
        <v>2115.13</v>
      </c>
      <c r="G1403" s="13">
        <v>2120.35</v>
      </c>
      <c r="H1403" s="13">
        <v>2137.0300000000002</v>
      </c>
      <c r="I1403" s="13">
        <v>2167.4699999999998</v>
      </c>
      <c r="J1403" s="13">
        <v>2126.8000000000002</v>
      </c>
      <c r="K1403" s="13">
        <v>2125.5100000000002</v>
      </c>
      <c r="L1403" s="13">
        <v>2116.62</v>
      </c>
      <c r="M1403" s="13">
        <v>2131</v>
      </c>
      <c r="N1403" s="99">
        <f>IF((M1404=""),"",MAX(E1405:M1405))</f>
        <v>817.88000000000056</v>
      </c>
      <c r="O1403" s="99">
        <f>IF(M1404="","",MIN(E1405:M1405))</f>
        <v>721.7199999999998</v>
      </c>
      <c r="P1403" s="99">
        <f>IF((M1405=""),"",AVERAGE(E1405:M1405))</f>
        <v>761.04666666666685</v>
      </c>
      <c r="Q1403" s="99">
        <f>IF((M1404=""),"",STDEV(E1405:M1405))</f>
        <v>32.525506913804833</v>
      </c>
      <c r="R1403" s="99">
        <f>IF((M1404=""),"",(N1403-O1403)/(N1403+O1403)*100)</f>
        <v>6.2457781241881491</v>
      </c>
      <c r="S1403" s="214" t="str">
        <f>IF(M1404="","",IF(R1403&lt;10,IF(P1403&gt;670,IF(P1403&lt;830,"Pass","Fail"),"Fail"),"Fail"))</f>
        <v>Pass</v>
      </c>
      <c r="T1403" s="279" t="s">
        <v>179</v>
      </c>
      <c r="U1403" s="238" t="s">
        <v>180</v>
      </c>
      <c r="V1403" s="219"/>
      <c r="W1403" s="147">
        <v>645</v>
      </c>
      <c r="X1403" s="88">
        <v>790</v>
      </c>
      <c r="Y1403" s="88">
        <v>670</v>
      </c>
      <c r="Z1403" s="88">
        <v>830</v>
      </c>
      <c r="AA1403" s="88">
        <v>8.6999999999999993</v>
      </c>
      <c r="AB1403" s="148">
        <v>10</v>
      </c>
      <c r="AC1403" s="199"/>
    </row>
    <row r="1404" spans="1:29" s="198" customFormat="1" ht="12.75" customHeight="1">
      <c r="A1404" s="122"/>
      <c r="B1404" s="200"/>
      <c r="C1404" s="161"/>
      <c r="D1404" s="218" t="s">
        <v>100</v>
      </c>
      <c r="E1404" s="13">
        <v>1736.48</v>
      </c>
      <c r="F1404" s="13">
        <v>1743.12</v>
      </c>
      <c r="G1404" s="13">
        <v>1759.49</v>
      </c>
      <c r="H1404" s="13">
        <v>1768.43</v>
      </c>
      <c r="I1404" s="13">
        <v>1780.06</v>
      </c>
      <c r="J1404" s="13">
        <v>1717.86</v>
      </c>
      <c r="K1404" s="13">
        <v>1754.08</v>
      </c>
      <c r="L1404" s="13">
        <v>1744.99</v>
      </c>
      <c r="M1404" s="13">
        <v>1750</v>
      </c>
      <c r="N1404" s="99"/>
      <c r="O1404" s="99"/>
      <c r="P1404" s="99"/>
      <c r="Q1404" s="99"/>
      <c r="R1404" s="99"/>
      <c r="S1404" s="203"/>
      <c r="T1404" s="290"/>
      <c r="U1404" s="238"/>
      <c r="V1404" s="219"/>
      <c r="W1404" s="199"/>
      <c r="X1404" s="199"/>
      <c r="Y1404" s="199"/>
      <c r="Z1404" s="199"/>
      <c r="AA1404" s="199"/>
      <c r="AB1404" s="199"/>
      <c r="AC1404" s="199"/>
    </row>
    <row r="1405" spans="1:29" s="198" customFormat="1" ht="22.5" customHeight="1" thickBot="1">
      <c r="A1405" s="122"/>
      <c r="B1405" s="200"/>
      <c r="C1405" s="161"/>
      <c r="D1405" s="218" t="s">
        <v>120</v>
      </c>
      <c r="E1405" s="13">
        <f t="shared" ref="E1405:M1405" si="461">IF(((E1403="")*AND(E1404="")),"",(E1403-E1404)*2)</f>
        <v>805.65999999999985</v>
      </c>
      <c r="F1405" s="13">
        <f t="shared" si="461"/>
        <v>744.02000000000044</v>
      </c>
      <c r="G1405" s="13">
        <f t="shared" si="461"/>
        <v>721.7199999999998</v>
      </c>
      <c r="H1405" s="13">
        <f t="shared" si="461"/>
        <v>737.20000000000027</v>
      </c>
      <c r="I1405" s="13">
        <f t="shared" si="461"/>
        <v>774.81999999999971</v>
      </c>
      <c r="J1405" s="13">
        <f t="shared" si="461"/>
        <v>817.88000000000056</v>
      </c>
      <c r="K1405" s="13">
        <f t="shared" si="461"/>
        <v>742.86000000000058</v>
      </c>
      <c r="L1405" s="13">
        <f t="shared" si="461"/>
        <v>743.25999999999976</v>
      </c>
      <c r="M1405" s="13">
        <f t="shared" si="461"/>
        <v>762</v>
      </c>
      <c r="N1405" s="99"/>
      <c r="O1405" s="99"/>
      <c r="P1405" s="99"/>
      <c r="Q1405" s="99"/>
      <c r="R1405" s="99"/>
      <c r="S1405" s="208"/>
      <c r="T1405" s="290"/>
      <c r="U1405" s="238"/>
      <c r="V1405" s="219"/>
      <c r="W1405" s="199"/>
      <c r="X1405" s="199"/>
      <c r="Y1405" s="199"/>
      <c r="Z1405" s="199"/>
      <c r="AA1405" s="199"/>
      <c r="AB1405" s="199"/>
      <c r="AC1405" s="199"/>
    </row>
    <row r="1406" spans="1:29" s="198" customFormat="1" ht="13.5" customHeight="1">
      <c r="A1406" s="122">
        <v>43531</v>
      </c>
      <c r="B1406" s="200" t="s">
        <v>18</v>
      </c>
      <c r="C1406" s="161" t="s">
        <v>121</v>
      </c>
      <c r="D1406" s="218" t="s">
        <v>99</v>
      </c>
      <c r="E1406" s="13">
        <v>1918.78</v>
      </c>
      <c r="F1406" s="13">
        <v>1948.9</v>
      </c>
      <c r="G1406" s="13">
        <v>1986.5</v>
      </c>
      <c r="H1406" s="13">
        <v>1983.3</v>
      </c>
      <c r="I1406" s="13">
        <v>1981.71</v>
      </c>
      <c r="J1406" s="13">
        <v>1903.18</v>
      </c>
      <c r="K1406" s="13">
        <v>1968.53</v>
      </c>
      <c r="L1406" s="13">
        <v>1951.89</v>
      </c>
      <c r="M1406" s="13">
        <v>1955</v>
      </c>
      <c r="N1406" s="99">
        <f>IF((M1407=""),"",MAX(E1408:M1408))</f>
        <v>1008.7400000000002</v>
      </c>
      <c r="O1406" s="99">
        <f>IF(M1407="","",MIN(E1408:M1408))</f>
        <v>826.94</v>
      </c>
      <c r="P1406" s="99">
        <f>IF((M1408=""),"",AVERAGE(E1408:M1408))</f>
        <v>907.57777777777801</v>
      </c>
      <c r="Q1406" s="99">
        <f>IF((M1407=""),"",STDEV(E1408:M1408))</f>
        <v>63.436976160945726</v>
      </c>
      <c r="R1406" s="99">
        <f>IF((M1407=""),"",(N1406-O1406)/(N1406+O1406)*100)</f>
        <v>9.903686917109745</v>
      </c>
      <c r="S1406" s="196" t="str">
        <f>IF(M1407="","",IF(R1406&lt;15,IF(P1406&gt;850,IF(P1406&lt;1000,"Pass","Fail"),"Fail"),"Fail"))</f>
        <v>Pass</v>
      </c>
      <c r="T1406" s="279" t="s">
        <v>179</v>
      </c>
      <c r="U1406" s="256" t="s">
        <v>180</v>
      </c>
      <c r="V1406" s="248"/>
      <c r="W1406" s="135">
        <v>850</v>
      </c>
      <c r="X1406" s="135">
        <v>970</v>
      </c>
      <c r="Y1406" s="135">
        <v>710</v>
      </c>
      <c r="Z1406" s="135">
        <v>910</v>
      </c>
      <c r="AA1406" s="135">
        <v>14.5</v>
      </c>
      <c r="AB1406" s="139">
        <v>17</v>
      </c>
      <c r="AC1406" s="245"/>
    </row>
    <row r="1407" spans="1:29" s="198" customFormat="1" ht="12.75" customHeight="1">
      <c r="A1407" s="122"/>
      <c r="B1407" s="200"/>
      <c r="C1407" s="161"/>
      <c r="D1407" s="218" t="s">
        <v>100</v>
      </c>
      <c r="E1407" s="13">
        <v>1433.77</v>
      </c>
      <c r="F1407" s="13">
        <v>1520.37</v>
      </c>
      <c r="G1407" s="13">
        <v>1573.03</v>
      </c>
      <c r="H1407" s="13">
        <v>1543.54</v>
      </c>
      <c r="I1407" s="13">
        <v>1477.34</v>
      </c>
      <c r="J1407" s="13">
        <v>1413.33</v>
      </c>
      <c r="K1407" s="13">
        <v>1531.28</v>
      </c>
      <c r="L1407" s="13">
        <v>1520.03</v>
      </c>
      <c r="M1407" s="13">
        <v>1501</v>
      </c>
      <c r="N1407" s="99"/>
      <c r="O1407" s="99"/>
      <c r="P1407" s="99"/>
      <c r="Q1407" s="99"/>
      <c r="R1407" s="99"/>
      <c r="S1407" s="203"/>
      <c r="T1407" s="290"/>
      <c r="U1407" s="232"/>
      <c r="V1407" s="219"/>
      <c r="W1407" s="199"/>
      <c r="X1407" s="199"/>
      <c r="Y1407" s="199"/>
      <c r="Z1407" s="199"/>
      <c r="AA1407" s="199"/>
      <c r="AB1407" s="199"/>
      <c r="AC1407" s="199"/>
    </row>
    <row r="1408" spans="1:29" s="198" customFormat="1" ht="22.5" customHeight="1" thickBot="1">
      <c r="A1408" s="122"/>
      <c r="B1408" s="200"/>
      <c r="C1408" s="161"/>
      <c r="D1408" s="218" t="s">
        <v>120</v>
      </c>
      <c r="E1408" s="13">
        <f t="shared" ref="E1408:M1408" si="462">IF(((E1406="")*AND(E1407="")),"",(E1406-E1407)*2)</f>
        <v>970.02</v>
      </c>
      <c r="F1408" s="13">
        <f t="shared" si="462"/>
        <v>857.0600000000004</v>
      </c>
      <c r="G1408" s="13">
        <f t="shared" si="462"/>
        <v>826.94</v>
      </c>
      <c r="H1408" s="13">
        <f t="shared" si="462"/>
        <v>879.52</v>
      </c>
      <c r="I1408" s="13">
        <f t="shared" si="462"/>
        <v>1008.7400000000002</v>
      </c>
      <c r="J1408" s="13">
        <f t="shared" si="462"/>
        <v>979.70000000000027</v>
      </c>
      <c r="K1408" s="13">
        <f t="shared" si="462"/>
        <v>874.5</v>
      </c>
      <c r="L1408" s="13">
        <f t="shared" si="462"/>
        <v>863.72000000000025</v>
      </c>
      <c r="M1408" s="13">
        <f t="shared" si="462"/>
        <v>908</v>
      </c>
      <c r="N1408" s="99"/>
      <c r="O1408" s="99"/>
      <c r="P1408" s="99"/>
      <c r="Q1408" s="99"/>
      <c r="R1408" s="99"/>
      <c r="S1408" s="208"/>
      <c r="T1408" s="290"/>
      <c r="U1408" s="232"/>
      <c r="V1408" s="219"/>
      <c r="W1408" s="199"/>
      <c r="X1408" s="199"/>
      <c r="Y1408" s="199"/>
      <c r="Z1408" s="199"/>
      <c r="AA1408" s="199"/>
      <c r="AB1408" s="199"/>
      <c r="AC1408" s="199"/>
    </row>
    <row r="1409" spans="1:29" s="198" customFormat="1" ht="13.5" customHeight="1">
      <c r="A1409" s="122">
        <v>43531</v>
      </c>
      <c r="B1409" s="200" t="s">
        <v>18</v>
      </c>
      <c r="C1409" s="161" t="s">
        <v>122</v>
      </c>
      <c r="D1409" s="218" t="s">
        <v>99</v>
      </c>
      <c r="E1409" s="13">
        <v>6558.74</v>
      </c>
      <c r="F1409" s="13">
        <v>6675.76</v>
      </c>
      <c r="G1409" s="13">
        <v>6853.47</v>
      </c>
      <c r="H1409" s="13">
        <v>6709.29</v>
      </c>
      <c r="I1409" s="13">
        <v>6600.18</v>
      </c>
      <c r="J1409" s="13">
        <v>6629</v>
      </c>
      <c r="K1409" s="13">
        <v>6676.98</v>
      </c>
      <c r="L1409" s="13">
        <v>6657.38</v>
      </c>
      <c r="M1409" s="13">
        <v>6306.67</v>
      </c>
      <c r="N1409" s="99">
        <f>IF((M1410=""),"",MAX(E1411:M1411))</f>
        <v>587.70000000000073</v>
      </c>
      <c r="O1409" s="99">
        <f>IF(M1410="","",MIN(E1411:M1411))</f>
        <v>548.35999999999876</v>
      </c>
      <c r="P1409" s="99">
        <f>IF((M1411=""),"",AVERAGE(E1411:M1411))</f>
        <v>567.19555555555553</v>
      </c>
      <c r="Q1409" s="99">
        <f>IF((M1410=""),"",STDEV(E1411:M1411))</f>
        <v>12.635900354853895</v>
      </c>
      <c r="R1409" s="99">
        <f>IF((M1410=""),"",(N1409-O1409)/(N1409+O1409)*100)</f>
        <v>3.4628452722569216</v>
      </c>
      <c r="S1409" s="203" t="str">
        <f>IF(M1410="","",IF(R1409&lt;10,IF(P1409&gt;430,IF(P1409&lt;590,"Pass","Fail"),"Fail"),"Fail"))</f>
        <v>Pass</v>
      </c>
      <c r="T1409" s="279" t="s">
        <v>179</v>
      </c>
      <c r="U1409" s="265" t="s">
        <v>180</v>
      </c>
      <c r="V1409" s="219"/>
      <c r="W1409" s="138">
        <v>490</v>
      </c>
      <c r="X1409" s="135">
        <v>590</v>
      </c>
      <c r="Y1409" s="135">
        <v>430</v>
      </c>
      <c r="Z1409" s="135">
        <v>590</v>
      </c>
      <c r="AA1409" s="137">
        <v>6.3</v>
      </c>
      <c r="AB1409" s="148">
        <v>6.3</v>
      </c>
      <c r="AC1409" s="199"/>
    </row>
    <row r="1410" spans="1:29" s="198" customFormat="1" ht="12.75" customHeight="1">
      <c r="A1410" s="122"/>
      <c r="B1410" s="200"/>
      <c r="C1410" s="161"/>
      <c r="D1410" s="218" t="s">
        <v>100</v>
      </c>
      <c r="E1410" s="13">
        <v>6284.56</v>
      </c>
      <c r="F1410" s="13">
        <v>6387.25</v>
      </c>
      <c r="G1410" s="13">
        <v>6575.07</v>
      </c>
      <c r="H1410" s="13">
        <v>6426.43</v>
      </c>
      <c r="I1410" s="13">
        <v>6321.15</v>
      </c>
      <c r="J1410" s="13">
        <v>6346</v>
      </c>
      <c r="K1410" s="13">
        <v>6386.33</v>
      </c>
      <c r="L1410" s="13">
        <v>6363.53</v>
      </c>
      <c r="M1410" s="13">
        <v>6024.77</v>
      </c>
      <c r="N1410" s="99"/>
      <c r="O1410" s="99"/>
      <c r="P1410" s="99"/>
      <c r="Q1410" s="99"/>
      <c r="R1410" s="99"/>
      <c r="S1410" s="203"/>
      <c r="T1410" s="290"/>
      <c r="U1410" s="232"/>
      <c r="V1410" s="219"/>
      <c r="W1410" s="199"/>
      <c r="X1410" s="199"/>
      <c r="Y1410" s="199"/>
      <c r="Z1410" s="199"/>
      <c r="AA1410" s="199"/>
      <c r="AB1410" s="199"/>
      <c r="AC1410" s="199"/>
    </row>
    <row r="1411" spans="1:29" s="198" customFormat="1" ht="22.5" customHeight="1" thickBot="1">
      <c r="A1411" s="122"/>
      <c r="B1411" s="200"/>
      <c r="C1411" s="161"/>
      <c r="D1411" s="218" t="s">
        <v>120</v>
      </c>
      <c r="E1411" s="13">
        <f t="shared" ref="E1411:M1411" si="463">IF(((E1409="")*AND(E1410="")),"",(E1409-E1410)*2)</f>
        <v>548.35999999999876</v>
      </c>
      <c r="F1411" s="13">
        <f t="shared" si="463"/>
        <v>577.02000000000044</v>
      </c>
      <c r="G1411" s="13">
        <f t="shared" si="463"/>
        <v>556.80000000000109</v>
      </c>
      <c r="H1411" s="13">
        <f t="shared" si="463"/>
        <v>565.71999999999935</v>
      </c>
      <c r="I1411" s="13">
        <f t="shared" si="463"/>
        <v>558.06000000000131</v>
      </c>
      <c r="J1411" s="13">
        <f t="shared" si="463"/>
        <v>566</v>
      </c>
      <c r="K1411" s="13">
        <f t="shared" si="463"/>
        <v>581.29999999999927</v>
      </c>
      <c r="L1411" s="13">
        <f t="shared" si="463"/>
        <v>587.70000000000073</v>
      </c>
      <c r="M1411" s="13">
        <f t="shared" si="463"/>
        <v>563.79999999999927</v>
      </c>
      <c r="N1411" s="99"/>
      <c r="O1411" s="99"/>
      <c r="P1411" s="99"/>
      <c r="Q1411" s="99"/>
      <c r="R1411" s="99"/>
      <c r="S1411" s="208"/>
      <c r="T1411" s="290"/>
      <c r="U1411" s="232"/>
      <c r="V1411" s="219"/>
      <c r="W1411" s="199"/>
      <c r="X1411" s="199"/>
      <c r="Y1411" s="199"/>
      <c r="Z1411" s="199"/>
      <c r="AA1411" s="199"/>
      <c r="AB1411" s="199"/>
      <c r="AC1411" s="199"/>
    </row>
    <row r="1412" spans="1:29" s="198" customFormat="1" ht="12.75" customHeight="1">
      <c r="A1412" s="122">
        <v>43531</v>
      </c>
      <c r="B1412" s="200" t="s">
        <v>18</v>
      </c>
      <c r="C1412" s="161" t="s">
        <v>123</v>
      </c>
      <c r="D1412" s="218" t="s">
        <v>99</v>
      </c>
      <c r="E1412" s="13">
        <v>6521.51</v>
      </c>
      <c r="F1412" s="13">
        <v>6306.21</v>
      </c>
      <c r="G1412" s="13">
        <v>6312.67</v>
      </c>
      <c r="H1412" s="13">
        <v>6326.22</v>
      </c>
      <c r="I1412" s="13">
        <v>6541.39</v>
      </c>
      <c r="J1412" s="13">
        <v>6056.39</v>
      </c>
      <c r="K1412" s="13">
        <v>6275.96</v>
      </c>
      <c r="L1412" s="13">
        <v>6286.61</v>
      </c>
      <c r="M1412" s="13">
        <v>6078.49</v>
      </c>
      <c r="N1412" s="99">
        <f>IF((M1413=""),"",MAX(E1414:M1414))</f>
        <v>287.53999999999905</v>
      </c>
      <c r="O1412" s="99">
        <f>IF(M1413="","",MIN(E1414:M1414))</f>
        <v>248.88000000000102</v>
      </c>
      <c r="P1412" s="99">
        <f>IF((M1414=""),"",AVERAGE(E1414:M1414))</f>
        <v>263.41555555555573</v>
      </c>
      <c r="Q1412" s="99">
        <f>IF((M1413=""),"",STDEV(E1414:M1414))</f>
        <v>14.931311991174542</v>
      </c>
      <c r="R1412" s="99">
        <f>IF((M1413=""),"",(N1412-O1412)/(N1412+O1412)*100)</f>
        <v>7.2070392602807569</v>
      </c>
      <c r="S1412" s="196" t="str">
        <f>IF(M1413="","",IF(R1412&lt;15,IF(P1412&gt;155,IF(P1412&lt;315,"Pass","Fail"),"Fail"),"Fail"))</f>
        <v>Pass</v>
      </c>
      <c r="T1412" s="279" t="s">
        <v>179</v>
      </c>
      <c r="U1412" s="275" t="s">
        <v>180</v>
      </c>
      <c r="V1412" s="219"/>
      <c r="W1412" s="147">
        <v>222</v>
      </c>
      <c r="X1412" s="88">
        <v>340</v>
      </c>
      <c r="Y1412" s="88">
        <v>155</v>
      </c>
      <c r="Z1412" s="88">
        <v>315</v>
      </c>
      <c r="AA1412" s="148">
        <v>15</v>
      </c>
      <c r="AB1412" s="139">
        <v>15</v>
      </c>
    </row>
    <row r="1413" spans="1:29" s="198" customFormat="1" ht="13.5" customHeight="1">
      <c r="A1413" s="122"/>
      <c r="B1413" s="200"/>
      <c r="C1413" s="161"/>
      <c r="D1413" s="218" t="s">
        <v>100</v>
      </c>
      <c r="E1413" s="13">
        <v>6389.84</v>
      </c>
      <c r="F1413" s="13">
        <v>6176.92</v>
      </c>
      <c r="G1413" s="13">
        <v>6188.23</v>
      </c>
      <c r="H1413" s="13">
        <v>6201.45</v>
      </c>
      <c r="I1413" s="13">
        <v>6406.83</v>
      </c>
      <c r="J1413" s="13">
        <v>5913.02</v>
      </c>
      <c r="K1413" s="13">
        <v>6149.59</v>
      </c>
      <c r="L1413" s="13">
        <v>6159.48</v>
      </c>
      <c r="M1413" s="13">
        <v>5934.72</v>
      </c>
      <c r="N1413" s="99"/>
      <c r="O1413" s="99"/>
      <c r="P1413" s="99"/>
      <c r="Q1413" s="99"/>
      <c r="R1413" s="99"/>
      <c r="S1413" s="203"/>
      <c r="T1413" s="290"/>
      <c r="U1413" s="275"/>
      <c r="V1413" s="219"/>
      <c r="W1413" s="199"/>
      <c r="X1413" s="199"/>
      <c r="Y1413" s="199"/>
      <c r="Z1413" s="199"/>
      <c r="AA1413" s="199"/>
      <c r="AB1413" s="199"/>
      <c r="AC1413" s="199"/>
    </row>
    <row r="1414" spans="1:29" s="198" customFormat="1" ht="23.25" customHeight="1" thickBot="1">
      <c r="A1414" s="122"/>
      <c r="B1414" s="210"/>
      <c r="C1414" s="161"/>
      <c r="D1414" s="211" t="s">
        <v>120</v>
      </c>
      <c r="E1414" s="13">
        <f t="shared" ref="E1414:M1414" si="464">IF(((E1412="")*AND(E1413="")),"",(E1412-E1413)*2)</f>
        <v>263.34000000000015</v>
      </c>
      <c r="F1414" s="13">
        <f t="shared" si="464"/>
        <v>258.57999999999993</v>
      </c>
      <c r="G1414" s="13">
        <f t="shared" si="464"/>
        <v>248.88000000000102</v>
      </c>
      <c r="H1414" s="13">
        <f t="shared" si="464"/>
        <v>249.54000000000087</v>
      </c>
      <c r="I1414" s="13">
        <f t="shared" si="464"/>
        <v>269.1200000000008</v>
      </c>
      <c r="J1414" s="13">
        <f t="shared" si="464"/>
        <v>286.73999999999978</v>
      </c>
      <c r="K1414" s="13">
        <f t="shared" si="464"/>
        <v>252.73999999999978</v>
      </c>
      <c r="L1414" s="13">
        <f t="shared" si="464"/>
        <v>254.26000000000022</v>
      </c>
      <c r="M1414" s="13">
        <f t="shared" si="464"/>
        <v>287.53999999999905</v>
      </c>
      <c r="N1414" s="99"/>
      <c r="O1414" s="99"/>
      <c r="P1414" s="99"/>
      <c r="Q1414" s="99"/>
      <c r="R1414" s="99"/>
      <c r="S1414" s="212"/>
      <c r="T1414" s="291"/>
      <c r="U1414" s="233"/>
      <c r="V1414" s="219"/>
      <c r="W1414" s="199"/>
      <c r="X1414" s="199"/>
      <c r="Y1414" s="199"/>
      <c r="Z1414" s="199"/>
      <c r="AA1414" s="199"/>
      <c r="AB1414" s="199"/>
      <c r="AC1414" s="199"/>
    </row>
    <row r="1415" spans="1:29" s="198" customFormat="1" ht="13.5" customHeight="1">
      <c r="A1415" s="122">
        <v>43535</v>
      </c>
      <c r="B1415" s="194" t="s">
        <v>18</v>
      </c>
      <c r="C1415" s="161" t="s">
        <v>119</v>
      </c>
      <c r="D1415" s="195" t="s">
        <v>99</v>
      </c>
      <c r="E1415" s="13">
        <v>1733.74</v>
      </c>
      <c r="F1415" s="13">
        <v>1742.05</v>
      </c>
      <c r="G1415" s="13">
        <v>1757.41</v>
      </c>
      <c r="H1415" s="13">
        <v>1765.67</v>
      </c>
      <c r="I1415" s="13">
        <v>1777.85</v>
      </c>
      <c r="J1415" s="13">
        <v>1716.48</v>
      </c>
      <c r="K1415" s="13">
        <v>1751.29</v>
      </c>
      <c r="L1415" s="13">
        <v>1743</v>
      </c>
      <c r="M1415" s="13">
        <v>1748</v>
      </c>
      <c r="N1415" s="99">
        <f>IF((M1416=""),"",MAX(E1417:M1417))</f>
        <v>773.90000000000009</v>
      </c>
      <c r="O1415" s="99">
        <f>IF(M1416="","",MIN(E1417:M1417))</f>
        <v>675.20000000000027</v>
      </c>
      <c r="P1415" s="99">
        <f>IF((M1417=""),"",AVERAGE(E1417:M1417))</f>
        <v>719.93555555555565</v>
      </c>
      <c r="Q1415" s="99">
        <f>IF((M1416=""),"",STDEV(E1417:M1417))</f>
        <v>35.728016706469447</v>
      </c>
      <c r="R1415" s="99">
        <f>IF((M1416=""),"",(N1415-O1415)/(N1415+O1415)*100)</f>
        <v>6.8111241460216547</v>
      </c>
      <c r="S1415" s="214" t="str">
        <f>IF(M1416="","",IF(R1415&lt;10,IF(P1415&gt;670,IF(P1415&lt;830,"Pass","Fail"),"Fail"),"Fail"))</f>
        <v>Pass</v>
      </c>
      <c r="T1415" s="244">
        <v>74</v>
      </c>
      <c r="U1415" s="215"/>
      <c r="V1415" s="219"/>
      <c r="W1415" s="147">
        <v>645</v>
      </c>
      <c r="X1415" s="88">
        <v>790</v>
      </c>
      <c r="Y1415" s="88">
        <v>670</v>
      </c>
      <c r="Z1415" s="88">
        <v>830</v>
      </c>
      <c r="AA1415" s="88">
        <v>8.6999999999999993</v>
      </c>
      <c r="AB1415" s="148">
        <v>10</v>
      </c>
      <c r="AC1415" s="199"/>
    </row>
    <row r="1416" spans="1:29" s="198" customFormat="1" ht="12.75" customHeight="1">
      <c r="A1416" s="122"/>
      <c r="B1416" s="200"/>
      <c r="C1416" s="161"/>
      <c r="D1416" s="218" t="s">
        <v>100</v>
      </c>
      <c r="E1416" s="13">
        <v>1351.62</v>
      </c>
      <c r="F1416" s="13">
        <v>1391.52</v>
      </c>
      <c r="G1416" s="13">
        <v>1419.81</v>
      </c>
      <c r="H1416" s="13">
        <v>1418.8</v>
      </c>
      <c r="I1416" s="13">
        <v>1399.9</v>
      </c>
      <c r="J1416" s="13">
        <v>1329.53</v>
      </c>
      <c r="K1416" s="13">
        <v>1401.33</v>
      </c>
      <c r="L1416" s="13">
        <v>1395.27</v>
      </c>
      <c r="M1416" s="13">
        <v>1388</v>
      </c>
      <c r="N1416" s="99"/>
      <c r="O1416" s="99"/>
      <c r="P1416" s="99"/>
      <c r="Q1416" s="99"/>
      <c r="R1416" s="99"/>
      <c r="S1416" s="203"/>
      <c r="T1416" s="258"/>
      <c r="U1416" s="204"/>
      <c r="V1416" s="219"/>
      <c r="W1416" s="199"/>
      <c r="X1416" s="199"/>
      <c r="Y1416" s="199"/>
      <c r="Z1416" s="199"/>
      <c r="AA1416" s="199"/>
      <c r="AB1416" s="199"/>
      <c r="AC1416" s="199"/>
    </row>
    <row r="1417" spans="1:29" s="198" customFormat="1" ht="22.5" customHeight="1">
      <c r="A1417" s="122"/>
      <c r="B1417" s="200"/>
      <c r="C1417" s="161"/>
      <c r="D1417" s="218" t="s">
        <v>120</v>
      </c>
      <c r="E1417" s="13">
        <f t="shared" ref="E1417:M1417" si="465">IF(((E1415="")*AND(E1416="")),"",(E1415-E1416)*2)</f>
        <v>764.24000000000024</v>
      </c>
      <c r="F1417" s="13">
        <f t="shared" si="465"/>
        <v>701.06</v>
      </c>
      <c r="G1417" s="13">
        <f t="shared" si="465"/>
        <v>675.20000000000027</v>
      </c>
      <c r="H1417" s="13">
        <f t="shared" si="465"/>
        <v>693.74000000000024</v>
      </c>
      <c r="I1417" s="13">
        <f t="shared" si="465"/>
        <v>755.89999999999964</v>
      </c>
      <c r="J1417" s="13">
        <f t="shared" si="465"/>
        <v>773.90000000000009</v>
      </c>
      <c r="K1417" s="13">
        <f t="shared" si="465"/>
        <v>699.92000000000007</v>
      </c>
      <c r="L1417" s="13">
        <f t="shared" si="465"/>
        <v>695.46</v>
      </c>
      <c r="M1417" s="13">
        <f t="shared" si="465"/>
        <v>720</v>
      </c>
      <c r="N1417" s="99"/>
      <c r="O1417" s="99"/>
      <c r="P1417" s="99"/>
      <c r="Q1417" s="99"/>
      <c r="R1417" s="99"/>
      <c r="S1417" s="208"/>
      <c r="T1417" s="288"/>
      <c r="U1417" s="209"/>
      <c r="V1417" s="219"/>
      <c r="W1417" s="199"/>
      <c r="X1417" s="199"/>
      <c r="Y1417" s="199"/>
      <c r="Z1417" s="199"/>
      <c r="AA1417" s="199"/>
      <c r="AB1417" s="199"/>
      <c r="AC1417" s="199"/>
    </row>
    <row r="1418" spans="1:29" s="198" customFormat="1">
      <c r="A1418" s="122">
        <v>43535</v>
      </c>
      <c r="B1418" s="200" t="s">
        <v>18</v>
      </c>
      <c r="C1418" s="161" t="s">
        <v>121</v>
      </c>
      <c r="D1418" s="218" t="s">
        <v>99</v>
      </c>
      <c r="E1418" s="13">
        <v>1433.31</v>
      </c>
      <c r="F1418" s="13">
        <v>1518.2</v>
      </c>
      <c r="G1418" s="13">
        <v>1570.35</v>
      </c>
      <c r="H1418" s="13">
        <v>1541.87</v>
      </c>
      <c r="I1418" s="13">
        <v>1476.17</v>
      </c>
      <c r="J1418" s="13">
        <v>1413</v>
      </c>
      <c r="K1418" s="13">
        <v>1529.91</v>
      </c>
      <c r="L1418" s="13">
        <v>1518.47</v>
      </c>
      <c r="M1418" s="13">
        <v>1500</v>
      </c>
      <c r="N1418" s="99">
        <f>IF((M1419=""),"",MAX(E1420:M1420))</f>
        <v>952.32000000000016</v>
      </c>
      <c r="O1418" s="99">
        <f>IF(M1419="","",MIN(E1420:M1420))</f>
        <v>826</v>
      </c>
      <c r="P1418" s="99">
        <f>IF((M1420=""),"",AVERAGE(E1420:M1420))</f>
        <v>876.18000000000006</v>
      </c>
      <c r="Q1418" s="99">
        <f>IF((M1419=""),"",STDEV(E1420:M1420))</f>
        <v>35.868469440437764</v>
      </c>
      <c r="R1418" s="99">
        <f>IF((M1419=""),"",(N1418-O1418)/(N1418+O1418)*100)</f>
        <v>7.1033334832876065</v>
      </c>
      <c r="S1418" s="196" t="str">
        <f>IF(M1419="","",IF(R1418&lt;15,IF(P1418&gt;850,IF(P1418&lt;1000,"Pass","Fail"),"Fail"),"Fail"))</f>
        <v>Pass</v>
      </c>
      <c r="T1418" s="243">
        <v>74</v>
      </c>
      <c r="U1418" s="256"/>
      <c r="V1418" s="248"/>
      <c r="W1418" s="135">
        <v>850</v>
      </c>
      <c r="X1418" s="135">
        <v>970</v>
      </c>
      <c r="Y1418" s="135">
        <v>710</v>
      </c>
      <c r="Z1418" s="135">
        <v>910</v>
      </c>
      <c r="AA1418" s="135">
        <v>14.5</v>
      </c>
      <c r="AB1418" s="139">
        <v>17</v>
      </c>
      <c r="AC1418" s="245"/>
    </row>
    <row r="1419" spans="1:29" s="198" customFormat="1" ht="12.75" customHeight="1">
      <c r="A1419" s="122"/>
      <c r="B1419" s="200"/>
      <c r="C1419" s="161"/>
      <c r="D1419" s="218" t="s">
        <v>100</v>
      </c>
      <c r="E1419" s="13">
        <v>1000.01</v>
      </c>
      <c r="F1419" s="13">
        <v>1079.07</v>
      </c>
      <c r="G1419" s="13">
        <v>1152.7</v>
      </c>
      <c r="H1419" s="13">
        <v>1098.06</v>
      </c>
      <c r="I1419" s="13">
        <v>1000.01</v>
      </c>
      <c r="J1419" s="13">
        <v>1000</v>
      </c>
      <c r="K1419" s="13">
        <v>1090.47</v>
      </c>
      <c r="L1419" s="13">
        <v>1076.1500000000001</v>
      </c>
      <c r="M1419" s="13">
        <v>1062</v>
      </c>
      <c r="N1419" s="99"/>
      <c r="O1419" s="99"/>
      <c r="P1419" s="99"/>
      <c r="Q1419" s="99"/>
      <c r="R1419" s="99"/>
      <c r="S1419" s="203"/>
      <c r="T1419" s="258"/>
      <c r="U1419" s="204"/>
      <c r="V1419" s="219"/>
      <c r="W1419" s="199"/>
      <c r="X1419" s="199"/>
      <c r="Y1419" s="199"/>
      <c r="Z1419" s="199"/>
      <c r="AA1419" s="199"/>
      <c r="AB1419" s="199"/>
      <c r="AC1419" s="199"/>
    </row>
    <row r="1420" spans="1:29" s="198" customFormat="1" ht="22.5" customHeight="1">
      <c r="A1420" s="122"/>
      <c r="B1420" s="200"/>
      <c r="C1420" s="161"/>
      <c r="D1420" s="218" t="s">
        <v>120</v>
      </c>
      <c r="E1420" s="13">
        <f t="shared" ref="E1420:M1420" si="466">IF(((E1418="")*AND(E1419="")),"",(E1418-E1419)*2)</f>
        <v>866.59999999999991</v>
      </c>
      <c r="F1420" s="13">
        <f t="shared" si="466"/>
        <v>878.26000000000022</v>
      </c>
      <c r="G1420" s="13">
        <f t="shared" si="466"/>
        <v>835.29999999999973</v>
      </c>
      <c r="H1420" s="13">
        <f t="shared" si="466"/>
        <v>887.61999999999989</v>
      </c>
      <c r="I1420" s="13">
        <f t="shared" si="466"/>
        <v>952.32000000000016</v>
      </c>
      <c r="J1420" s="13">
        <f t="shared" si="466"/>
        <v>826</v>
      </c>
      <c r="K1420" s="13">
        <f t="shared" si="466"/>
        <v>878.88000000000011</v>
      </c>
      <c r="L1420" s="13">
        <f t="shared" si="466"/>
        <v>884.63999999999987</v>
      </c>
      <c r="M1420" s="13">
        <f t="shared" si="466"/>
        <v>876</v>
      </c>
      <c r="N1420" s="99"/>
      <c r="O1420" s="99"/>
      <c r="P1420" s="99"/>
      <c r="Q1420" s="99"/>
      <c r="R1420" s="99"/>
      <c r="S1420" s="208"/>
      <c r="T1420" s="288"/>
      <c r="U1420" s="209"/>
      <c r="V1420" s="219"/>
      <c r="W1420" s="199"/>
      <c r="X1420" s="199"/>
      <c r="Y1420" s="199"/>
      <c r="Z1420" s="199"/>
      <c r="AA1420" s="199"/>
      <c r="AB1420" s="199"/>
      <c r="AC1420" s="199"/>
    </row>
    <row r="1421" spans="1:29" s="198" customFormat="1" ht="12.75" customHeight="1">
      <c r="A1421" s="122">
        <v>43535</v>
      </c>
      <c r="B1421" s="200" t="s">
        <v>18</v>
      </c>
      <c r="C1421" s="161" t="s">
        <v>122</v>
      </c>
      <c r="D1421" s="218" t="s">
        <v>99</v>
      </c>
      <c r="E1421" s="13">
        <v>6558.74</v>
      </c>
      <c r="F1421" s="13">
        <v>6675.76</v>
      </c>
      <c r="G1421" s="13">
        <v>6853.47</v>
      </c>
      <c r="H1421" s="13">
        <v>6709.29</v>
      </c>
      <c r="I1421" s="13">
        <v>6600.18</v>
      </c>
      <c r="J1421" s="13">
        <v>6629</v>
      </c>
      <c r="K1421" s="13">
        <v>6676.98</v>
      </c>
      <c r="L1421" s="13">
        <v>6657.38</v>
      </c>
      <c r="M1421" s="13">
        <v>6306.67</v>
      </c>
      <c r="N1421" s="99">
        <f>IF((M1422=""),"",MAX(E1423:M1423))</f>
        <v>587.70000000000073</v>
      </c>
      <c r="O1421" s="99">
        <f>IF(M1422="","",MIN(E1423:M1423))</f>
        <v>548.35999999999876</v>
      </c>
      <c r="P1421" s="99">
        <f>IF((M1423=""),"",AVERAGE(E1423:M1423))</f>
        <v>567.19555555555553</v>
      </c>
      <c r="Q1421" s="99">
        <f>IF((M1422=""),"",STDEV(E1423:M1423))</f>
        <v>12.635900354853895</v>
      </c>
      <c r="R1421" s="99">
        <f>IF((M1422=""),"",(N1421-O1421)/(N1421+O1421)*100)</f>
        <v>3.4628452722569216</v>
      </c>
      <c r="S1421" s="203" t="str">
        <f>IF(M1422="","",IF(R1421&lt;10,IF(P1421&gt;430,IF(P1421&lt;590,"Pass","Fail"),"Fail"),"Fail"))</f>
        <v>Pass</v>
      </c>
      <c r="T1421" s="243">
        <v>74</v>
      </c>
      <c r="U1421" s="267"/>
      <c r="V1421" s="219"/>
      <c r="W1421" s="138">
        <v>490</v>
      </c>
      <c r="X1421" s="135">
        <v>590</v>
      </c>
      <c r="Y1421" s="135">
        <v>430</v>
      </c>
      <c r="Z1421" s="135">
        <v>590</v>
      </c>
      <c r="AA1421" s="137">
        <v>6.3</v>
      </c>
      <c r="AB1421" s="148">
        <v>6.3</v>
      </c>
      <c r="AC1421" s="199"/>
    </row>
    <row r="1422" spans="1:29" s="198" customFormat="1" ht="12.75" customHeight="1">
      <c r="A1422" s="122"/>
      <c r="B1422" s="200"/>
      <c r="C1422" s="161"/>
      <c r="D1422" s="218" t="s">
        <v>100</v>
      </c>
      <c r="E1422" s="13">
        <v>6284.56</v>
      </c>
      <c r="F1422" s="13">
        <v>6387.25</v>
      </c>
      <c r="G1422" s="13">
        <v>6575.07</v>
      </c>
      <c r="H1422" s="13">
        <v>6426.43</v>
      </c>
      <c r="I1422" s="13">
        <v>6321.15</v>
      </c>
      <c r="J1422" s="13">
        <v>6346</v>
      </c>
      <c r="K1422" s="13">
        <v>6386.33</v>
      </c>
      <c r="L1422" s="13">
        <v>6363.53</v>
      </c>
      <c r="M1422" s="13">
        <v>6024.77</v>
      </c>
      <c r="N1422" s="99"/>
      <c r="O1422" s="99"/>
      <c r="P1422" s="99"/>
      <c r="Q1422" s="99"/>
      <c r="R1422" s="99"/>
      <c r="S1422" s="203"/>
      <c r="T1422" s="258"/>
      <c r="U1422" s="204"/>
      <c r="V1422" s="219"/>
      <c r="W1422" s="199"/>
      <c r="X1422" s="199"/>
      <c r="Y1422" s="199"/>
      <c r="Z1422" s="199"/>
      <c r="AA1422" s="199"/>
      <c r="AB1422" s="199"/>
      <c r="AC1422" s="199"/>
    </row>
    <row r="1423" spans="1:29" s="198" customFormat="1" ht="22.5" customHeight="1">
      <c r="A1423" s="122"/>
      <c r="B1423" s="200"/>
      <c r="C1423" s="161"/>
      <c r="D1423" s="218" t="s">
        <v>120</v>
      </c>
      <c r="E1423" s="13">
        <f t="shared" ref="E1423:M1423" si="467">IF(((E1421="")*AND(E1422="")),"",(E1421-E1422)*2)</f>
        <v>548.35999999999876</v>
      </c>
      <c r="F1423" s="13">
        <f t="shared" si="467"/>
        <v>577.02000000000044</v>
      </c>
      <c r="G1423" s="13">
        <f t="shared" si="467"/>
        <v>556.80000000000109</v>
      </c>
      <c r="H1423" s="13">
        <f t="shared" si="467"/>
        <v>565.71999999999935</v>
      </c>
      <c r="I1423" s="13">
        <f t="shared" si="467"/>
        <v>558.06000000000131</v>
      </c>
      <c r="J1423" s="13">
        <f t="shared" si="467"/>
        <v>566</v>
      </c>
      <c r="K1423" s="13">
        <f t="shared" si="467"/>
        <v>581.29999999999927</v>
      </c>
      <c r="L1423" s="13">
        <f t="shared" si="467"/>
        <v>587.70000000000073</v>
      </c>
      <c r="M1423" s="13">
        <f t="shared" si="467"/>
        <v>563.79999999999927</v>
      </c>
      <c r="N1423" s="99"/>
      <c r="O1423" s="99"/>
      <c r="P1423" s="99"/>
      <c r="Q1423" s="99"/>
      <c r="R1423" s="99"/>
      <c r="S1423" s="208"/>
      <c r="T1423" s="288"/>
      <c r="U1423" s="209"/>
      <c r="V1423" s="219"/>
      <c r="W1423" s="199"/>
      <c r="X1423" s="199"/>
      <c r="Y1423" s="199"/>
      <c r="Z1423" s="199"/>
      <c r="AA1423" s="199"/>
      <c r="AB1423" s="199"/>
      <c r="AC1423" s="199"/>
    </row>
    <row r="1424" spans="1:29" s="198" customFormat="1" ht="12.75" customHeight="1">
      <c r="A1424" s="122">
        <v>43535</v>
      </c>
      <c r="B1424" s="200" t="s">
        <v>18</v>
      </c>
      <c r="C1424" s="161" t="s">
        <v>123</v>
      </c>
      <c r="D1424" s="218" t="s">
        <v>99</v>
      </c>
      <c r="E1424" s="13">
        <v>6392.95</v>
      </c>
      <c r="F1424" s="13">
        <v>6182.98</v>
      </c>
      <c r="G1424" s="13">
        <v>6195.81</v>
      </c>
      <c r="H1424" s="13">
        <v>6207.31</v>
      </c>
      <c r="I1424" s="13">
        <v>6411.97</v>
      </c>
      <c r="J1424" s="13">
        <v>5920.37</v>
      </c>
      <c r="K1424" s="13">
        <v>6155.74</v>
      </c>
      <c r="L1424" s="13">
        <v>6164.94</v>
      </c>
      <c r="M1424" s="13">
        <v>6200</v>
      </c>
      <c r="N1424" s="99">
        <f>IF((M1425=""),"",MAX(E1426:M1426))</f>
        <v>276.45999999999913</v>
      </c>
      <c r="O1424" s="99">
        <f>IF(M1425="","",MIN(E1426:M1426))</f>
        <v>249.68000000000029</v>
      </c>
      <c r="P1424" s="99">
        <f>IF((M1426=""),"",AVERAGE(E1426:M1426))</f>
        <v>263.49777777777751</v>
      </c>
      <c r="Q1424" s="99">
        <f>IF((M1425=""),"",STDEV(E1426:M1426))</f>
        <v>8.2900629939971484</v>
      </c>
      <c r="R1424" s="99">
        <f>IF((M1425=""),"",(N1424-O1424)/(N1424+O1424)*100)</f>
        <v>5.0899000266086718</v>
      </c>
      <c r="S1424" s="196" t="str">
        <f>IF(M1425="","",IF(R1424&lt;15,IF(P1424&gt;155,IF(P1424&lt;315,"Pass","Fail"),"Fail"),"Fail"))</f>
        <v>Pass</v>
      </c>
      <c r="T1424" s="243">
        <v>74</v>
      </c>
      <c r="U1424" s="274"/>
      <c r="V1424" s="219"/>
      <c r="W1424" s="147">
        <v>222</v>
      </c>
      <c r="X1424" s="88">
        <v>340</v>
      </c>
      <c r="Y1424" s="88">
        <v>155</v>
      </c>
      <c r="Z1424" s="88">
        <v>315</v>
      </c>
      <c r="AA1424" s="148">
        <v>15</v>
      </c>
      <c r="AB1424" s="139">
        <v>15</v>
      </c>
    </row>
    <row r="1425" spans="1:29" s="198" customFormat="1" ht="13.5" customHeight="1">
      <c r="A1425" s="122"/>
      <c r="B1425" s="200"/>
      <c r="C1425" s="161"/>
      <c r="D1425" s="218" t="s">
        <v>100</v>
      </c>
      <c r="E1425" s="13">
        <v>6259.05</v>
      </c>
      <c r="F1425" s="13">
        <v>6054.5</v>
      </c>
      <c r="G1425" s="13">
        <v>6070.97</v>
      </c>
      <c r="H1425" s="13">
        <v>6077.51</v>
      </c>
      <c r="I1425" s="13">
        <v>6275.85</v>
      </c>
      <c r="J1425" s="13">
        <v>5782.14</v>
      </c>
      <c r="K1425" s="13">
        <v>6023.36</v>
      </c>
      <c r="L1425" s="13">
        <v>6031.95</v>
      </c>
      <c r="M1425" s="13">
        <v>6071</v>
      </c>
      <c r="N1425" s="99"/>
      <c r="O1425" s="99"/>
      <c r="P1425" s="99"/>
      <c r="Q1425" s="99"/>
      <c r="R1425" s="99"/>
      <c r="S1425" s="203"/>
      <c r="T1425" s="258"/>
      <c r="U1425" s="204"/>
      <c r="V1425" s="219"/>
      <c r="W1425" s="199"/>
      <c r="X1425" s="199"/>
      <c r="Y1425" s="199"/>
      <c r="Z1425" s="199"/>
      <c r="AA1425" s="199"/>
      <c r="AB1425" s="199"/>
      <c r="AC1425" s="199"/>
    </row>
    <row r="1426" spans="1:29" s="198" customFormat="1" ht="23.25" customHeight="1" thickBot="1">
      <c r="A1426" s="122"/>
      <c r="B1426" s="210"/>
      <c r="C1426" s="161"/>
      <c r="D1426" s="211" t="s">
        <v>120</v>
      </c>
      <c r="E1426" s="13">
        <f t="shared" ref="E1426:M1426" si="468">IF(((E1424="")*AND(E1425="")),"",(E1424-E1425)*2)</f>
        <v>267.79999999999927</v>
      </c>
      <c r="F1426" s="13">
        <f t="shared" si="468"/>
        <v>256.95999999999913</v>
      </c>
      <c r="G1426" s="13">
        <f t="shared" si="468"/>
        <v>249.68000000000029</v>
      </c>
      <c r="H1426" s="13">
        <f t="shared" si="468"/>
        <v>259.60000000000036</v>
      </c>
      <c r="I1426" s="13">
        <f t="shared" si="468"/>
        <v>272.23999999999978</v>
      </c>
      <c r="J1426" s="13">
        <f t="shared" si="468"/>
        <v>276.45999999999913</v>
      </c>
      <c r="K1426" s="13">
        <f t="shared" si="468"/>
        <v>264.76000000000022</v>
      </c>
      <c r="L1426" s="13">
        <f t="shared" si="468"/>
        <v>265.97999999999956</v>
      </c>
      <c r="M1426" s="13">
        <f t="shared" si="468"/>
        <v>258</v>
      </c>
      <c r="N1426" s="99"/>
      <c r="O1426" s="99"/>
      <c r="P1426" s="99"/>
      <c r="Q1426" s="99"/>
      <c r="R1426" s="99"/>
      <c r="S1426" s="212"/>
      <c r="T1426" s="289"/>
      <c r="U1426" s="213"/>
      <c r="V1426" s="219"/>
      <c r="W1426" s="199"/>
      <c r="X1426" s="199"/>
      <c r="Y1426" s="199"/>
      <c r="Z1426" s="199"/>
      <c r="AA1426" s="199"/>
      <c r="AB1426" s="199"/>
      <c r="AC1426" s="199"/>
    </row>
    <row r="1427" spans="1:29" s="198" customFormat="1" ht="13.5" customHeight="1">
      <c r="A1427" s="122">
        <v>43538</v>
      </c>
      <c r="B1427" s="194" t="s">
        <v>18</v>
      </c>
      <c r="C1427" s="161" t="s">
        <v>119</v>
      </c>
      <c r="D1427" s="195" t="s">
        <v>99</v>
      </c>
      <c r="E1427" s="13">
        <v>2893.47</v>
      </c>
      <c r="F1427" s="13">
        <v>2812.82</v>
      </c>
      <c r="G1427" s="13">
        <v>2797.2</v>
      </c>
      <c r="H1427" s="13">
        <v>2830.04</v>
      </c>
      <c r="I1427" s="13">
        <v>2923.31</v>
      </c>
      <c r="J1427" s="13">
        <v>2881.85</v>
      </c>
      <c r="K1427" s="13">
        <v>2816.44</v>
      </c>
      <c r="L1427" s="13">
        <v>2815.73</v>
      </c>
      <c r="M1427" s="13">
        <v>2886.25</v>
      </c>
      <c r="N1427" s="99">
        <f>IF((M1428=""),"",MAX(E1429:M1429))</f>
        <v>759.88000000000011</v>
      </c>
      <c r="O1427" s="99">
        <f>IF(M1428="","",MIN(E1429:M1429))</f>
        <v>669.13999999999942</v>
      </c>
      <c r="P1427" s="99">
        <f>IF((M1429=""),"",AVERAGE(E1429:M1429))</f>
        <v>712.15333333333319</v>
      </c>
      <c r="Q1427" s="99">
        <f>IF((M1428=""),"",STDEV(E1429:M1429))</f>
        <v>34.189823047215398</v>
      </c>
      <c r="R1427" s="99">
        <f>IF((M1428=""),"",(N1427-O1427)/(N1427+O1427)*100)</f>
        <v>6.3498061608655387</v>
      </c>
      <c r="S1427" s="214" t="str">
        <f>IF(M1428="","",IF(R1427&lt;10,IF(P1427&gt;670,IF(P1427&lt;830,"Pass","Fail"),"Fail"),"Fail"))</f>
        <v>Pass</v>
      </c>
      <c r="T1427" s="244">
        <v>121</v>
      </c>
      <c r="U1427" s="238" t="s">
        <v>181</v>
      </c>
      <c r="V1427" s="219"/>
      <c r="W1427" s="147">
        <v>645</v>
      </c>
      <c r="X1427" s="88">
        <v>790</v>
      </c>
      <c r="Y1427" s="88">
        <v>670</v>
      </c>
      <c r="Z1427" s="88">
        <v>830</v>
      </c>
      <c r="AA1427" s="88">
        <v>8.6999999999999993</v>
      </c>
      <c r="AB1427" s="148">
        <v>10</v>
      </c>
      <c r="AC1427" s="199"/>
    </row>
    <row r="1428" spans="1:29" s="198" customFormat="1" ht="12.75" customHeight="1">
      <c r="A1428" s="122"/>
      <c r="B1428" s="200"/>
      <c r="C1428" s="161"/>
      <c r="D1428" s="218" t="s">
        <v>100</v>
      </c>
      <c r="E1428" s="13">
        <v>2519.4</v>
      </c>
      <c r="F1428" s="13">
        <v>2467.7600000000002</v>
      </c>
      <c r="G1428" s="13">
        <v>2462.63</v>
      </c>
      <c r="H1428" s="13">
        <v>2486.9899999999998</v>
      </c>
      <c r="I1428" s="13">
        <v>2551.85</v>
      </c>
      <c r="J1428" s="13">
        <v>2501.91</v>
      </c>
      <c r="K1428" s="13">
        <v>2472.5500000000002</v>
      </c>
      <c r="L1428" s="13">
        <v>2471.77</v>
      </c>
      <c r="M1428" s="13">
        <v>2517.56</v>
      </c>
      <c r="N1428" s="99"/>
      <c r="O1428" s="99"/>
      <c r="P1428" s="99"/>
      <c r="Q1428" s="99"/>
      <c r="R1428" s="99"/>
      <c r="S1428" s="203"/>
      <c r="T1428" s="258"/>
      <c r="U1428" s="238"/>
      <c r="V1428" s="219"/>
      <c r="W1428" s="199"/>
      <c r="X1428" s="199"/>
      <c r="Y1428" s="199"/>
      <c r="Z1428" s="199"/>
      <c r="AA1428" s="199"/>
      <c r="AB1428" s="199"/>
      <c r="AC1428" s="199"/>
    </row>
    <row r="1429" spans="1:29" s="198" customFormat="1" ht="22.5" customHeight="1">
      <c r="A1429" s="122"/>
      <c r="B1429" s="200"/>
      <c r="C1429" s="161"/>
      <c r="D1429" s="218" t="s">
        <v>120</v>
      </c>
      <c r="E1429" s="13">
        <f t="shared" ref="E1429:M1429" si="469">IF(((E1427="")*AND(E1428="")),"",(E1427-E1428)*2)</f>
        <v>748.13999999999942</v>
      </c>
      <c r="F1429" s="13">
        <f t="shared" si="469"/>
        <v>690.11999999999989</v>
      </c>
      <c r="G1429" s="13">
        <f t="shared" si="469"/>
        <v>669.13999999999942</v>
      </c>
      <c r="H1429" s="13">
        <f t="shared" si="469"/>
        <v>686.10000000000036</v>
      </c>
      <c r="I1429" s="13">
        <f t="shared" si="469"/>
        <v>742.92000000000007</v>
      </c>
      <c r="J1429" s="13">
        <f t="shared" si="469"/>
        <v>759.88000000000011</v>
      </c>
      <c r="K1429" s="13">
        <f t="shared" si="469"/>
        <v>687.77999999999975</v>
      </c>
      <c r="L1429" s="13">
        <f t="shared" si="469"/>
        <v>687.92000000000007</v>
      </c>
      <c r="M1429" s="13">
        <f t="shared" si="469"/>
        <v>737.38000000000011</v>
      </c>
      <c r="N1429" s="99"/>
      <c r="O1429" s="99"/>
      <c r="P1429" s="99"/>
      <c r="Q1429" s="99"/>
      <c r="R1429" s="99"/>
      <c r="S1429" s="208"/>
      <c r="T1429" s="288"/>
      <c r="U1429" s="238"/>
      <c r="V1429" s="219"/>
      <c r="W1429" s="199"/>
      <c r="X1429" s="199"/>
      <c r="Y1429" s="199"/>
      <c r="Z1429" s="199"/>
      <c r="AA1429" s="199"/>
      <c r="AB1429" s="199"/>
      <c r="AC1429" s="199"/>
    </row>
    <row r="1430" spans="1:29" s="198" customFormat="1">
      <c r="A1430" s="122">
        <v>43538</v>
      </c>
      <c r="B1430" s="200" t="s">
        <v>18</v>
      </c>
      <c r="C1430" s="161" t="s">
        <v>121</v>
      </c>
      <c r="D1430" s="218" t="s">
        <v>99</v>
      </c>
      <c r="E1430" s="13">
        <v>2893.56</v>
      </c>
      <c r="F1430" s="13">
        <v>2813.38</v>
      </c>
      <c r="G1430" s="13">
        <v>2797.8</v>
      </c>
      <c r="H1430" s="13">
        <v>2831.52</v>
      </c>
      <c r="I1430" s="13">
        <v>2924.9</v>
      </c>
      <c r="J1430" s="13">
        <v>2886.65</v>
      </c>
      <c r="K1430" s="13">
        <v>2818.05</v>
      </c>
      <c r="L1430" s="13">
        <v>2815.71</v>
      </c>
      <c r="M1430" s="13">
        <v>2888.53</v>
      </c>
      <c r="N1430" s="99">
        <f>IF((M1431=""),"",MAX(E1432:M1432))</f>
        <v>964.92000000000007</v>
      </c>
      <c r="O1430" s="99">
        <f>IF(M1431="","",MIN(E1432:M1432))</f>
        <v>811.94000000000051</v>
      </c>
      <c r="P1430" s="99">
        <f>IF((M1432=""),"",AVERAGE(E1432:M1432))</f>
        <v>894.90222222222246</v>
      </c>
      <c r="Q1430" s="99">
        <f>IF((M1431=""),"",STDEV(E1432:M1432))</f>
        <v>59.615477390057109</v>
      </c>
      <c r="R1430" s="99">
        <f>IF((M1431=""),"",(N1430-O1430)/(N1430+O1430)*100)</f>
        <v>8.6095696903526164</v>
      </c>
      <c r="S1430" s="196" t="str">
        <f>IF(M1431="","",IF(R1430&lt;15,IF(P1430&gt;850,IF(P1430&lt;1000,"Pass","Fail"),"Fail"),"Fail"))</f>
        <v>Pass</v>
      </c>
      <c r="T1430" s="246">
        <v>121</v>
      </c>
      <c r="U1430" s="251" t="s">
        <v>181</v>
      </c>
      <c r="V1430" s="248"/>
      <c r="W1430" s="135">
        <v>850</v>
      </c>
      <c r="X1430" s="135">
        <v>970</v>
      </c>
      <c r="Y1430" s="135">
        <v>710</v>
      </c>
      <c r="Z1430" s="135">
        <v>910</v>
      </c>
      <c r="AA1430" s="135">
        <v>14.5</v>
      </c>
      <c r="AB1430" s="139">
        <v>17</v>
      </c>
      <c r="AC1430" s="245"/>
    </row>
    <row r="1431" spans="1:29" s="198" customFormat="1" ht="12.75" customHeight="1">
      <c r="A1431" s="122"/>
      <c r="B1431" s="200"/>
      <c r="C1431" s="161"/>
      <c r="D1431" s="218" t="s">
        <v>100</v>
      </c>
      <c r="E1431" s="13">
        <v>2411.9899999999998</v>
      </c>
      <c r="F1431" s="13">
        <v>2384.48</v>
      </c>
      <c r="G1431" s="13">
        <v>2391.83</v>
      </c>
      <c r="H1431" s="13">
        <v>2405.27</v>
      </c>
      <c r="I1431" s="13">
        <v>2450.87</v>
      </c>
      <c r="J1431" s="13">
        <v>2404.19</v>
      </c>
      <c r="K1431" s="13">
        <v>2393.5500000000002</v>
      </c>
      <c r="L1431" s="13">
        <v>2385.64</v>
      </c>
      <c r="M1431" s="13">
        <v>2415.2199999999998</v>
      </c>
      <c r="N1431" s="99"/>
      <c r="O1431" s="99"/>
      <c r="P1431" s="99"/>
      <c r="Q1431" s="99"/>
      <c r="R1431" s="99"/>
      <c r="S1431" s="203"/>
      <c r="T1431" s="258"/>
      <c r="U1431" s="238"/>
      <c r="V1431" s="219"/>
      <c r="W1431" s="199"/>
      <c r="X1431" s="199"/>
      <c r="Y1431" s="199"/>
      <c r="Z1431" s="199"/>
      <c r="AA1431" s="199"/>
      <c r="AB1431" s="199"/>
      <c r="AC1431" s="199"/>
    </row>
    <row r="1432" spans="1:29" s="198" customFormat="1" ht="22.5" customHeight="1">
      <c r="A1432" s="122"/>
      <c r="B1432" s="200"/>
      <c r="C1432" s="161"/>
      <c r="D1432" s="218" t="s">
        <v>120</v>
      </c>
      <c r="E1432" s="13">
        <f t="shared" ref="E1432:M1432" si="470">IF(((E1430="")*AND(E1431="")),"",(E1430-E1431)*2)</f>
        <v>963.14000000000033</v>
      </c>
      <c r="F1432" s="13">
        <f t="shared" si="470"/>
        <v>857.80000000000018</v>
      </c>
      <c r="G1432" s="13">
        <f t="shared" si="470"/>
        <v>811.94000000000051</v>
      </c>
      <c r="H1432" s="13">
        <f t="shared" si="470"/>
        <v>852.5</v>
      </c>
      <c r="I1432" s="13">
        <f t="shared" si="470"/>
        <v>948.0600000000004</v>
      </c>
      <c r="J1432" s="13">
        <f t="shared" si="470"/>
        <v>964.92000000000007</v>
      </c>
      <c r="K1432" s="13">
        <f t="shared" si="470"/>
        <v>849</v>
      </c>
      <c r="L1432" s="13">
        <f t="shared" si="470"/>
        <v>860.14000000000033</v>
      </c>
      <c r="M1432" s="13">
        <f t="shared" si="470"/>
        <v>946.6200000000008</v>
      </c>
      <c r="N1432" s="99"/>
      <c r="O1432" s="99"/>
      <c r="P1432" s="99"/>
      <c r="Q1432" s="99"/>
      <c r="R1432" s="99"/>
      <c r="S1432" s="208"/>
      <c r="T1432" s="288"/>
      <c r="U1432" s="238"/>
      <c r="V1432" s="219"/>
      <c r="W1432" s="199"/>
      <c r="X1432" s="199"/>
      <c r="Y1432" s="199"/>
      <c r="Z1432" s="199"/>
      <c r="AA1432" s="199"/>
      <c r="AB1432" s="199"/>
      <c r="AC1432" s="199"/>
    </row>
    <row r="1433" spans="1:29" s="198" customFormat="1" ht="12.75" customHeight="1">
      <c r="A1433" s="122">
        <v>43538</v>
      </c>
      <c r="B1433" s="200" t="s">
        <v>18</v>
      </c>
      <c r="C1433" s="161" t="s">
        <v>122</v>
      </c>
      <c r="D1433" s="218" t="s">
        <v>99</v>
      </c>
      <c r="E1433" s="13">
        <v>5707.25</v>
      </c>
      <c r="F1433" s="13">
        <v>5790.26</v>
      </c>
      <c r="G1433" s="13">
        <v>6018.03</v>
      </c>
      <c r="H1433" s="13">
        <v>5828.48</v>
      </c>
      <c r="I1433" s="13">
        <v>5751.56</v>
      </c>
      <c r="J1433" s="13">
        <v>5248.27</v>
      </c>
      <c r="K1433" s="13">
        <v>5788.38</v>
      </c>
      <c r="L1433" s="13">
        <v>5762.99</v>
      </c>
      <c r="M1433" s="13">
        <v>5474.19</v>
      </c>
      <c r="N1433" s="99">
        <f>IF((M1434=""),"",MAX(E1435:M1435))</f>
        <v>579.80000000000109</v>
      </c>
      <c r="O1433" s="99">
        <f>IF(M1434="","",MIN(E1435:M1435))</f>
        <v>496.73999999999978</v>
      </c>
      <c r="P1433" s="99">
        <f>IF((M1435=""),"",AVERAGE(E1435:M1435))</f>
        <v>541.73111111111109</v>
      </c>
      <c r="Q1433" s="99">
        <f>IF((M1434=""),"",STDEV(E1435:M1435))</f>
        <v>25.625739230529994</v>
      </c>
      <c r="R1433" s="99">
        <f>IF((M1434=""),"",(N1433-O1433)/(N1433+O1433)*100)</f>
        <v>7.7154587846249321</v>
      </c>
      <c r="S1433" s="203" t="str">
        <f>IF(M1434="","",IF(R1433&lt;10,IF(P1433&gt;430,IF(P1433&lt;590,"Pass","Fail"),"Fail"),"Fail"))</f>
        <v>Pass</v>
      </c>
      <c r="T1433" s="243">
        <v>121</v>
      </c>
      <c r="U1433" s="265" t="s">
        <v>181</v>
      </c>
      <c r="V1433" s="219"/>
      <c r="W1433" s="138">
        <v>490</v>
      </c>
      <c r="X1433" s="135">
        <v>590</v>
      </c>
      <c r="Y1433" s="135">
        <v>430</v>
      </c>
      <c r="Z1433" s="135">
        <v>590</v>
      </c>
      <c r="AA1433" s="137">
        <v>6.3</v>
      </c>
      <c r="AB1433" s="148">
        <v>6.3</v>
      </c>
      <c r="AC1433" s="199"/>
    </row>
    <row r="1434" spans="1:29" s="198" customFormat="1" ht="12.75" customHeight="1">
      <c r="A1434" s="122"/>
      <c r="B1434" s="200"/>
      <c r="C1434" s="161"/>
      <c r="D1434" s="218" t="s">
        <v>100</v>
      </c>
      <c r="E1434" s="13">
        <v>5441.88</v>
      </c>
      <c r="F1434" s="13">
        <v>5526.13</v>
      </c>
      <c r="G1434" s="13">
        <v>5733.55</v>
      </c>
      <c r="H1434" s="13">
        <v>5549.79</v>
      </c>
      <c r="I1434" s="13">
        <v>5489.96</v>
      </c>
      <c r="J1434" s="13">
        <v>4958.37</v>
      </c>
      <c r="K1434" s="13">
        <v>5511.83</v>
      </c>
      <c r="L1434" s="13">
        <v>5494.29</v>
      </c>
      <c r="M1434" s="13">
        <v>5225.82</v>
      </c>
      <c r="N1434" s="99"/>
      <c r="O1434" s="99"/>
      <c r="P1434" s="99"/>
      <c r="Q1434" s="99"/>
      <c r="R1434" s="99"/>
      <c r="S1434" s="203"/>
      <c r="T1434" s="258"/>
      <c r="U1434" s="238"/>
      <c r="V1434" s="219"/>
      <c r="W1434" s="199"/>
      <c r="X1434" s="199"/>
      <c r="Y1434" s="199"/>
      <c r="Z1434" s="199"/>
      <c r="AA1434" s="199"/>
      <c r="AB1434" s="199"/>
      <c r="AC1434" s="199"/>
    </row>
    <row r="1435" spans="1:29" s="198" customFormat="1" ht="22.5" customHeight="1">
      <c r="A1435" s="122"/>
      <c r="B1435" s="200"/>
      <c r="C1435" s="161"/>
      <c r="D1435" s="218" t="s">
        <v>120</v>
      </c>
      <c r="E1435" s="13">
        <f t="shared" ref="E1435:M1435" si="471">IF(((E1433="")*AND(E1434="")),"",(E1433-E1434)*2)</f>
        <v>530.73999999999978</v>
      </c>
      <c r="F1435" s="13">
        <f t="shared" si="471"/>
        <v>528.26000000000022</v>
      </c>
      <c r="G1435" s="13">
        <f t="shared" si="471"/>
        <v>568.95999999999913</v>
      </c>
      <c r="H1435" s="13">
        <f t="shared" si="471"/>
        <v>557.3799999999992</v>
      </c>
      <c r="I1435" s="13">
        <f t="shared" si="471"/>
        <v>523.20000000000073</v>
      </c>
      <c r="J1435" s="13">
        <f t="shared" si="471"/>
        <v>579.80000000000109</v>
      </c>
      <c r="K1435" s="13">
        <f t="shared" si="471"/>
        <v>553.10000000000036</v>
      </c>
      <c r="L1435" s="13">
        <f t="shared" si="471"/>
        <v>537.39999999999964</v>
      </c>
      <c r="M1435" s="13">
        <f t="shared" si="471"/>
        <v>496.73999999999978</v>
      </c>
      <c r="N1435" s="99"/>
      <c r="O1435" s="99"/>
      <c r="P1435" s="99"/>
      <c r="Q1435" s="99"/>
      <c r="R1435" s="99"/>
      <c r="S1435" s="208"/>
      <c r="T1435" s="288"/>
      <c r="U1435" s="238"/>
      <c r="V1435" s="219"/>
      <c r="W1435" s="199"/>
      <c r="X1435" s="199"/>
      <c r="Y1435" s="199"/>
      <c r="Z1435" s="199"/>
      <c r="AA1435" s="199"/>
      <c r="AB1435" s="199"/>
      <c r="AC1435" s="199"/>
    </row>
    <row r="1436" spans="1:29" s="198" customFormat="1" ht="12.75" customHeight="1">
      <c r="A1436" s="122">
        <v>43538</v>
      </c>
      <c r="B1436" s="200" t="s">
        <v>18</v>
      </c>
      <c r="C1436" s="161" t="s">
        <v>123</v>
      </c>
      <c r="D1436" s="218" t="s">
        <v>99</v>
      </c>
      <c r="E1436" s="13">
        <v>6120.64</v>
      </c>
      <c r="F1436" s="13">
        <v>5920.94</v>
      </c>
      <c r="G1436" s="13">
        <v>5943.87</v>
      </c>
      <c r="H1436" s="13">
        <v>5944.21</v>
      </c>
      <c r="I1436" s="13">
        <v>6143.85</v>
      </c>
      <c r="J1436" s="13">
        <v>5650.22</v>
      </c>
      <c r="K1436" s="13">
        <v>5890.11</v>
      </c>
      <c r="L1436" s="13">
        <v>5901.86</v>
      </c>
      <c r="M1436" s="13">
        <v>5675.62</v>
      </c>
      <c r="N1436" s="99">
        <f>IF((M1437=""),"",MAX(E1438:M1438))</f>
        <v>273.70000000000073</v>
      </c>
      <c r="O1436" s="99">
        <f>IF(M1437="","",MIN(E1438:M1438))</f>
        <v>242.81999999999971</v>
      </c>
      <c r="P1436" s="99">
        <f>IF((M1438=""),"",AVERAGE(E1438:M1438))</f>
        <v>255.30888888888856</v>
      </c>
      <c r="Q1436" s="99">
        <f>IF((M1437=""),"",STDEV(E1438:M1438))</f>
        <v>9.5590486509435006</v>
      </c>
      <c r="R1436" s="99">
        <f>IF((M1437=""),"",(N1436-O1436)/(N1436+O1436)*100)</f>
        <v>5.9784713079843943</v>
      </c>
      <c r="S1436" s="196" t="str">
        <f>IF(M1437="","",IF(R1436&lt;15,IF(P1436&gt;155,IF(P1436&lt;315,"Pass","Fail"),"Fail"),"Fail"))</f>
        <v>Pass</v>
      </c>
      <c r="T1436" s="243">
        <v>121</v>
      </c>
      <c r="U1436" s="275" t="s">
        <v>181</v>
      </c>
      <c r="V1436" s="219"/>
      <c r="W1436" s="147">
        <v>222</v>
      </c>
      <c r="X1436" s="88">
        <v>340</v>
      </c>
      <c r="Y1436" s="88">
        <v>155</v>
      </c>
      <c r="Z1436" s="88">
        <v>315</v>
      </c>
      <c r="AA1436" s="148">
        <v>15</v>
      </c>
      <c r="AB1436" s="139">
        <v>15</v>
      </c>
    </row>
    <row r="1437" spans="1:29" s="198" customFormat="1" ht="13.5" customHeight="1">
      <c r="A1437" s="122"/>
      <c r="B1437" s="200"/>
      <c r="C1437" s="161"/>
      <c r="D1437" s="218" t="s">
        <v>100</v>
      </c>
      <c r="E1437" s="13">
        <v>5983.79</v>
      </c>
      <c r="F1437" s="13">
        <v>5795.67</v>
      </c>
      <c r="G1437" s="13">
        <v>5822.46</v>
      </c>
      <c r="H1437" s="13">
        <v>5819.02</v>
      </c>
      <c r="I1437" s="13">
        <v>6012.61</v>
      </c>
      <c r="J1437" s="13">
        <v>5519.89</v>
      </c>
      <c r="K1437" s="13">
        <v>5766.59</v>
      </c>
      <c r="L1437" s="13">
        <v>5776.59</v>
      </c>
      <c r="M1437" s="13">
        <v>5545.81</v>
      </c>
      <c r="N1437" s="99"/>
      <c r="O1437" s="99"/>
      <c r="P1437" s="99"/>
      <c r="Q1437" s="99"/>
      <c r="R1437" s="99"/>
      <c r="S1437" s="203"/>
      <c r="T1437" s="258"/>
      <c r="U1437" s="238"/>
      <c r="V1437" s="219"/>
      <c r="W1437" s="199"/>
      <c r="X1437" s="199"/>
      <c r="Y1437" s="199"/>
      <c r="Z1437" s="199"/>
      <c r="AA1437" s="199"/>
      <c r="AB1437" s="199"/>
      <c r="AC1437" s="199"/>
    </row>
    <row r="1438" spans="1:29" s="198" customFormat="1" ht="23.25" customHeight="1" thickBot="1">
      <c r="A1438" s="122"/>
      <c r="B1438" s="210"/>
      <c r="C1438" s="161"/>
      <c r="D1438" s="211" t="s">
        <v>120</v>
      </c>
      <c r="E1438" s="13">
        <f t="shared" ref="E1438:M1438" si="472">IF(((E1436="")*AND(E1437="")),"",(E1436-E1437)*2)</f>
        <v>273.70000000000073</v>
      </c>
      <c r="F1438" s="13">
        <f t="shared" si="472"/>
        <v>250.53999999999905</v>
      </c>
      <c r="G1438" s="13">
        <f t="shared" si="472"/>
        <v>242.81999999999971</v>
      </c>
      <c r="H1438" s="13">
        <f t="shared" si="472"/>
        <v>250.3799999999992</v>
      </c>
      <c r="I1438" s="13">
        <f t="shared" si="472"/>
        <v>262.48000000000138</v>
      </c>
      <c r="J1438" s="13">
        <f t="shared" si="472"/>
        <v>260.65999999999985</v>
      </c>
      <c r="K1438" s="13">
        <f t="shared" si="472"/>
        <v>247.03999999999905</v>
      </c>
      <c r="L1438" s="13">
        <f t="shared" si="472"/>
        <v>250.53999999999905</v>
      </c>
      <c r="M1438" s="13">
        <f t="shared" si="472"/>
        <v>259.61999999999898</v>
      </c>
      <c r="N1438" s="99"/>
      <c r="O1438" s="99"/>
      <c r="P1438" s="99"/>
      <c r="Q1438" s="99"/>
      <c r="R1438" s="99"/>
      <c r="S1438" s="212"/>
      <c r="T1438" s="289"/>
      <c r="U1438" s="238"/>
      <c r="V1438" s="219"/>
      <c r="W1438" s="199"/>
      <c r="X1438" s="199"/>
      <c r="Y1438" s="199"/>
      <c r="Z1438" s="199"/>
      <c r="AA1438" s="199"/>
      <c r="AB1438" s="199"/>
      <c r="AC1438" s="199"/>
    </row>
    <row r="1439" spans="1:29" s="198" customFormat="1" ht="13.5" customHeight="1">
      <c r="A1439" s="122">
        <v>43542</v>
      </c>
      <c r="B1439" s="194" t="s">
        <v>18</v>
      </c>
      <c r="C1439" s="161" t="s">
        <v>119</v>
      </c>
      <c r="D1439" s="195" t="s">
        <v>99</v>
      </c>
      <c r="E1439" s="13">
        <v>2520.44</v>
      </c>
      <c r="F1439" s="13">
        <v>2468.5</v>
      </c>
      <c r="G1439" s="13">
        <v>2466.4899999999998</v>
      </c>
      <c r="H1439" s="13">
        <v>2489.31</v>
      </c>
      <c r="I1439" s="13">
        <v>2553.34</v>
      </c>
      <c r="J1439" s="13">
        <v>2502.9</v>
      </c>
      <c r="K1439" s="13">
        <v>2473.25</v>
      </c>
      <c r="L1439" s="13">
        <v>2472.08</v>
      </c>
      <c r="M1439" s="13">
        <v>2518.5500000000002</v>
      </c>
      <c r="N1439" s="99">
        <f>IF((M1440=""),"",MAX(E1441:M1441))</f>
        <v>770.46</v>
      </c>
      <c r="O1439" s="99">
        <f>IF(M1440="","",MIN(E1441:M1441))</f>
        <v>676.95999999999913</v>
      </c>
      <c r="P1439" s="99">
        <f>IF((M1441=""),"",AVERAGE(E1441:M1441))</f>
        <v>717.1866666666665</v>
      </c>
      <c r="Q1439" s="99">
        <f>IF((M1440=""),"",STDEV(E1441:M1441))</f>
        <v>35.787416782998868</v>
      </c>
      <c r="R1439" s="99">
        <f>IF((M1440=""),"",(N1439-O1439)/(N1439+O1439)*100)</f>
        <v>6.4597697972945634</v>
      </c>
      <c r="S1439" s="214" t="str">
        <f>IF(M1440="","",IF(R1439&lt;10,IF(P1439&gt;670,IF(P1439&lt;830,"Pass","Fail"),"Fail"),"Fail"))</f>
        <v>Pass</v>
      </c>
      <c r="T1439" s="244">
        <v>1428</v>
      </c>
      <c r="U1439" s="238" t="s">
        <v>182</v>
      </c>
      <c r="V1439" s="219"/>
      <c r="W1439" s="147">
        <v>645</v>
      </c>
      <c r="X1439" s="88">
        <v>790</v>
      </c>
      <c r="Y1439" s="88">
        <v>670</v>
      </c>
      <c r="Z1439" s="88">
        <v>830</v>
      </c>
      <c r="AA1439" s="88">
        <v>8.6999999999999993</v>
      </c>
      <c r="AB1439" s="148">
        <v>10</v>
      </c>
      <c r="AC1439" s="199"/>
    </row>
    <row r="1440" spans="1:29" s="198" customFormat="1" ht="12.75" customHeight="1">
      <c r="A1440" s="122"/>
      <c r="B1440" s="200"/>
      <c r="C1440" s="161"/>
      <c r="D1440" s="218" t="s">
        <v>100</v>
      </c>
      <c r="E1440" s="13">
        <v>2144.88</v>
      </c>
      <c r="F1440" s="13">
        <v>2123.17</v>
      </c>
      <c r="G1440" s="13">
        <v>2128.0100000000002</v>
      </c>
      <c r="H1440" s="13">
        <v>2141.61</v>
      </c>
      <c r="I1440" s="13">
        <v>2168.11</v>
      </c>
      <c r="J1440" s="13">
        <v>2131.42</v>
      </c>
      <c r="K1440" s="13">
        <v>2130.6</v>
      </c>
      <c r="L1440" s="13">
        <v>2126.42</v>
      </c>
      <c r="M1440" s="13">
        <v>2143.3000000000002</v>
      </c>
      <c r="N1440" s="99"/>
      <c r="O1440" s="99"/>
      <c r="P1440" s="99"/>
      <c r="Q1440" s="99"/>
      <c r="R1440" s="99"/>
      <c r="S1440" s="203"/>
      <c r="T1440" s="258"/>
      <c r="U1440" s="238"/>
      <c r="V1440" s="219"/>
      <c r="W1440" s="199"/>
      <c r="X1440" s="199"/>
      <c r="Y1440" s="199"/>
      <c r="Z1440" s="199"/>
      <c r="AA1440" s="199"/>
      <c r="AB1440" s="199"/>
      <c r="AC1440" s="199"/>
    </row>
    <row r="1441" spans="1:29" s="198" customFormat="1" ht="22.5" customHeight="1">
      <c r="A1441" s="122"/>
      <c r="B1441" s="200"/>
      <c r="C1441" s="161"/>
      <c r="D1441" s="218" t="s">
        <v>120</v>
      </c>
      <c r="E1441" s="13">
        <f t="shared" ref="E1441:M1441" si="473">IF(((E1439="")*AND(E1440="")),"",(E1439-E1440)*2)</f>
        <v>751.11999999999989</v>
      </c>
      <c r="F1441" s="13">
        <f t="shared" si="473"/>
        <v>690.65999999999985</v>
      </c>
      <c r="G1441" s="13">
        <f t="shared" si="473"/>
        <v>676.95999999999913</v>
      </c>
      <c r="H1441" s="13">
        <f t="shared" si="473"/>
        <v>695.39999999999964</v>
      </c>
      <c r="I1441" s="13">
        <f t="shared" si="473"/>
        <v>770.46</v>
      </c>
      <c r="J1441" s="13">
        <f t="shared" si="473"/>
        <v>742.96</v>
      </c>
      <c r="K1441" s="13">
        <f t="shared" si="473"/>
        <v>685.30000000000018</v>
      </c>
      <c r="L1441" s="13">
        <f t="shared" si="473"/>
        <v>691.31999999999971</v>
      </c>
      <c r="M1441" s="13">
        <f t="shared" si="473"/>
        <v>750.5</v>
      </c>
      <c r="N1441" s="99"/>
      <c r="O1441" s="99"/>
      <c r="P1441" s="99"/>
      <c r="Q1441" s="99"/>
      <c r="R1441" s="99"/>
      <c r="S1441" s="208"/>
      <c r="T1441" s="288"/>
      <c r="U1441" s="238"/>
      <c r="V1441" s="219"/>
      <c r="W1441" s="199"/>
      <c r="X1441" s="199"/>
      <c r="Y1441" s="199"/>
      <c r="Z1441" s="199"/>
      <c r="AA1441" s="199"/>
      <c r="AB1441" s="199"/>
      <c r="AC1441" s="199"/>
    </row>
    <row r="1442" spans="1:29" s="198" customFormat="1" ht="12.75" customHeight="1">
      <c r="A1442" s="122">
        <v>43542</v>
      </c>
      <c r="B1442" s="200" t="s">
        <v>18</v>
      </c>
      <c r="C1442" s="161" t="s">
        <v>121</v>
      </c>
      <c r="D1442" s="218" t="s">
        <v>99</v>
      </c>
      <c r="E1442" s="13">
        <v>2413.1799999999998</v>
      </c>
      <c r="F1442" s="13">
        <v>2383.62</v>
      </c>
      <c r="G1442" s="13">
        <v>2390.84</v>
      </c>
      <c r="H1442" s="13">
        <v>2404.91</v>
      </c>
      <c r="I1442" s="13">
        <v>2451.5300000000002</v>
      </c>
      <c r="J1442" s="13">
        <v>2404.4299999999998</v>
      </c>
      <c r="K1442" s="13">
        <v>2393.54</v>
      </c>
      <c r="L1442" s="13">
        <v>2384.66</v>
      </c>
      <c r="M1442" s="13">
        <v>2415.4</v>
      </c>
      <c r="N1442" s="99">
        <f>IF((M1443=""),"",MAX(E1444:M1444))</f>
        <v>981.69999999999982</v>
      </c>
      <c r="O1442" s="99">
        <f>IF(M1443="","",MIN(E1444:M1444))</f>
        <v>792.88000000000011</v>
      </c>
      <c r="P1442" s="99">
        <f>IF((M1444=""),"",AVERAGE(E1444:M1444))</f>
        <v>885.80888888888887</v>
      </c>
      <c r="Q1442" s="99">
        <f>IF((M1443=""),"",STDEV(E1444:M1444))</f>
        <v>69.226821471962879</v>
      </c>
      <c r="R1442" s="99">
        <f>IF((M1443=""),"",(N1442-O1442)/(N1442+O1442)*100)</f>
        <v>10.640264175185097</v>
      </c>
      <c r="S1442" s="196" t="str">
        <f>IF(M1443="","",IF(R1442&lt;15,IF(P1442&gt;850,IF(P1442&lt;1000,"Pass","Fail"),"Fail"),"Fail"))</f>
        <v>Pass</v>
      </c>
      <c r="T1442" s="243">
        <v>1428</v>
      </c>
      <c r="U1442" s="251"/>
      <c r="V1442" s="248"/>
      <c r="W1442" s="135">
        <v>850</v>
      </c>
      <c r="X1442" s="135">
        <v>970</v>
      </c>
      <c r="Y1442" s="135">
        <v>710</v>
      </c>
      <c r="Z1442" s="135">
        <v>910</v>
      </c>
      <c r="AA1442" s="135">
        <v>14.5</v>
      </c>
      <c r="AB1442" s="139">
        <v>17</v>
      </c>
      <c r="AC1442" s="245"/>
    </row>
    <row r="1443" spans="1:29" s="198" customFormat="1" ht="12.75" customHeight="1">
      <c r="A1443" s="122"/>
      <c r="B1443" s="200"/>
      <c r="C1443" s="161"/>
      <c r="D1443" s="218" t="s">
        <v>100</v>
      </c>
      <c r="E1443" s="13">
        <v>1922.33</v>
      </c>
      <c r="F1443" s="13">
        <v>1954.84</v>
      </c>
      <c r="G1443" s="13">
        <v>1994.4</v>
      </c>
      <c r="H1443" s="13">
        <v>1989.48</v>
      </c>
      <c r="I1443" s="13">
        <v>1988.68</v>
      </c>
      <c r="J1443" s="13">
        <v>1928.85</v>
      </c>
      <c r="K1443" s="13">
        <v>1983.75</v>
      </c>
      <c r="L1443" s="13">
        <v>1957.89</v>
      </c>
      <c r="M1443" s="13">
        <v>1935.75</v>
      </c>
      <c r="N1443" s="99"/>
      <c r="O1443" s="99"/>
      <c r="P1443" s="99"/>
      <c r="Q1443" s="99"/>
      <c r="R1443" s="99"/>
      <c r="S1443" s="203"/>
      <c r="T1443" s="258"/>
      <c r="U1443" s="238"/>
      <c r="V1443" s="219"/>
      <c r="W1443" s="199"/>
      <c r="X1443" s="199"/>
      <c r="Y1443" s="199"/>
      <c r="Z1443" s="199"/>
      <c r="AA1443" s="199"/>
      <c r="AB1443" s="199"/>
      <c r="AC1443" s="199"/>
    </row>
    <row r="1444" spans="1:29" s="198" customFormat="1" ht="22.5" customHeight="1">
      <c r="A1444" s="122"/>
      <c r="B1444" s="200"/>
      <c r="C1444" s="161"/>
      <c r="D1444" s="218" t="s">
        <v>120</v>
      </c>
      <c r="E1444" s="13">
        <f t="shared" ref="E1444:M1444" si="474">IF(((E1442="")*AND(E1443="")),"",(E1442-E1443)*2)</f>
        <v>981.69999999999982</v>
      </c>
      <c r="F1444" s="13">
        <f t="shared" si="474"/>
        <v>857.56</v>
      </c>
      <c r="G1444" s="13">
        <f t="shared" si="474"/>
        <v>792.88000000000011</v>
      </c>
      <c r="H1444" s="13">
        <f t="shared" si="474"/>
        <v>830.85999999999967</v>
      </c>
      <c r="I1444" s="13">
        <f t="shared" si="474"/>
        <v>925.70000000000027</v>
      </c>
      <c r="J1444" s="13">
        <f t="shared" si="474"/>
        <v>951.15999999999985</v>
      </c>
      <c r="K1444" s="13">
        <f t="shared" si="474"/>
        <v>819.57999999999993</v>
      </c>
      <c r="L1444" s="13">
        <f t="shared" si="474"/>
        <v>853.53999999999951</v>
      </c>
      <c r="M1444" s="13">
        <f t="shared" si="474"/>
        <v>959.30000000000018</v>
      </c>
      <c r="N1444" s="99"/>
      <c r="O1444" s="99"/>
      <c r="P1444" s="99"/>
      <c r="Q1444" s="99"/>
      <c r="R1444" s="99"/>
      <c r="S1444" s="208"/>
      <c r="T1444" s="288"/>
      <c r="U1444" s="238"/>
      <c r="V1444" s="219"/>
      <c r="W1444" s="199"/>
      <c r="X1444" s="199"/>
      <c r="Y1444" s="199"/>
      <c r="Z1444" s="199"/>
      <c r="AA1444" s="199"/>
      <c r="AB1444" s="199"/>
      <c r="AC1444" s="199"/>
    </row>
    <row r="1445" spans="1:29" s="198" customFormat="1" ht="12.75" customHeight="1">
      <c r="A1445" s="122">
        <v>43542</v>
      </c>
      <c r="B1445" s="200" t="s">
        <v>18</v>
      </c>
      <c r="C1445" s="161" t="s">
        <v>122</v>
      </c>
      <c r="D1445" s="218" t="s">
        <v>99</v>
      </c>
      <c r="E1445" s="13">
        <v>5453.62</v>
      </c>
      <c r="F1445" s="13">
        <v>5521.27</v>
      </c>
      <c r="G1445" s="13">
        <v>5739.89</v>
      </c>
      <c r="H1445" s="13">
        <v>5554.83</v>
      </c>
      <c r="I1445" s="13">
        <v>5501.32</v>
      </c>
      <c r="J1445" s="13">
        <v>4967.09</v>
      </c>
      <c r="K1445" s="13">
        <v>5521.1</v>
      </c>
      <c r="L1445" s="13">
        <v>5498.07</v>
      </c>
      <c r="M1445" s="13">
        <v>5235.4399999999996</v>
      </c>
      <c r="N1445" s="99">
        <f>IF((M1446=""),"",MAX(E1447:M1447))</f>
        <v>614.19999999999891</v>
      </c>
      <c r="O1445" s="99">
        <f>IF(M1446="","",MIN(E1447:M1447))</f>
        <v>527.84000000000015</v>
      </c>
      <c r="P1445" s="99">
        <f>IF((M1447=""),"",AVERAGE(E1447:M1447))</f>
        <v>552.32666666666671</v>
      </c>
      <c r="Q1445" s="99">
        <f>IF((M1446=""),"",STDEV(E1447:M1447))</f>
        <v>24.773839024261491</v>
      </c>
      <c r="R1445" s="99">
        <f>IF((M1446=""),"",(N1445-O1445)/(N1445+O1445)*100)</f>
        <v>7.561906763335684</v>
      </c>
      <c r="S1445" s="203" t="str">
        <f>IF(M1446="","",IF(R1445&lt;10,IF(P1445&gt;430,IF(P1445&lt;590,"Pass","Fail"),"Fail"),"Fail"))</f>
        <v>Pass</v>
      </c>
      <c r="T1445" s="243">
        <v>1428</v>
      </c>
      <c r="U1445" s="265"/>
      <c r="V1445" s="219"/>
      <c r="W1445" s="138">
        <v>490</v>
      </c>
      <c r="X1445" s="135">
        <v>590</v>
      </c>
      <c r="Y1445" s="135">
        <v>430</v>
      </c>
      <c r="Z1445" s="135">
        <v>590</v>
      </c>
      <c r="AA1445" s="137">
        <v>6.3</v>
      </c>
      <c r="AB1445" s="148">
        <v>6.3</v>
      </c>
      <c r="AC1445" s="199"/>
    </row>
    <row r="1446" spans="1:29" s="198" customFormat="1" ht="12.75" customHeight="1">
      <c r="A1446" s="122"/>
      <c r="B1446" s="200"/>
      <c r="C1446" s="161"/>
      <c r="D1446" s="218" t="s">
        <v>100</v>
      </c>
      <c r="E1446" s="13">
        <v>5183.09</v>
      </c>
      <c r="F1446" s="13">
        <v>5243.37</v>
      </c>
      <c r="G1446" s="13">
        <v>5467.53</v>
      </c>
      <c r="H1446" s="13">
        <v>5286.62</v>
      </c>
      <c r="I1446" s="13">
        <v>5237.3999999999996</v>
      </c>
      <c r="J1446" s="13">
        <v>4693.66</v>
      </c>
      <c r="K1446" s="13">
        <v>5245.6</v>
      </c>
      <c r="L1446" s="13">
        <v>5221.55</v>
      </c>
      <c r="M1446" s="13">
        <v>4928.34</v>
      </c>
      <c r="N1446" s="99"/>
      <c r="O1446" s="99"/>
      <c r="P1446" s="99"/>
      <c r="Q1446" s="99"/>
      <c r="R1446" s="99"/>
      <c r="S1446" s="203"/>
      <c r="T1446" s="258"/>
      <c r="U1446" s="238"/>
      <c r="V1446" s="219"/>
      <c r="W1446" s="199"/>
      <c r="X1446" s="199"/>
      <c r="Y1446" s="199"/>
      <c r="Z1446" s="199"/>
      <c r="AA1446" s="199"/>
      <c r="AB1446" s="199"/>
      <c r="AC1446" s="199"/>
    </row>
    <row r="1447" spans="1:29" s="198" customFormat="1" ht="22.5" customHeight="1">
      <c r="A1447" s="122"/>
      <c r="B1447" s="200"/>
      <c r="C1447" s="161"/>
      <c r="D1447" s="218" t="s">
        <v>120</v>
      </c>
      <c r="E1447" s="13">
        <f t="shared" ref="E1447:M1447" si="475">IF(((E1445="")*AND(E1446="")),"",(E1445-E1446)*2)</f>
        <v>541.05999999999949</v>
      </c>
      <c r="F1447" s="13">
        <f t="shared" si="475"/>
        <v>555.80000000000109</v>
      </c>
      <c r="G1447" s="13">
        <f t="shared" si="475"/>
        <v>544.72000000000116</v>
      </c>
      <c r="H1447" s="13">
        <f t="shared" si="475"/>
        <v>536.42000000000007</v>
      </c>
      <c r="I1447" s="13">
        <f t="shared" si="475"/>
        <v>527.84000000000015</v>
      </c>
      <c r="J1447" s="13">
        <f t="shared" si="475"/>
        <v>546.86000000000058</v>
      </c>
      <c r="K1447" s="13">
        <f t="shared" si="475"/>
        <v>551</v>
      </c>
      <c r="L1447" s="13">
        <f t="shared" si="475"/>
        <v>553.03999999999905</v>
      </c>
      <c r="M1447" s="13">
        <f t="shared" si="475"/>
        <v>614.19999999999891</v>
      </c>
      <c r="N1447" s="99"/>
      <c r="O1447" s="99"/>
      <c r="P1447" s="99"/>
      <c r="Q1447" s="99"/>
      <c r="R1447" s="99"/>
      <c r="S1447" s="208"/>
      <c r="T1447" s="288"/>
      <c r="U1447" s="238"/>
      <c r="V1447" s="219"/>
      <c r="W1447" s="199"/>
      <c r="X1447" s="199"/>
      <c r="Y1447" s="199"/>
      <c r="Z1447" s="199"/>
      <c r="AA1447" s="199"/>
      <c r="AB1447" s="199"/>
      <c r="AC1447" s="199"/>
    </row>
    <row r="1448" spans="1:29" s="198" customFormat="1" ht="12.75" customHeight="1">
      <c r="A1448" s="122">
        <v>43542</v>
      </c>
      <c r="B1448" s="200" t="s">
        <v>18</v>
      </c>
      <c r="C1448" s="161" t="s">
        <v>123</v>
      </c>
      <c r="D1448" s="218" t="s">
        <v>99</v>
      </c>
      <c r="E1448" s="13">
        <v>5991.46</v>
      </c>
      <c r="F1448" s="13">
        <v>5803.6</v>
      </c>
      <c r="G1448" s="13">
        <v>5829.41</v>
      </c>
      <c r="H1448" s="13">
        <v>5824.94</v>
      </c>
      <c r="I1448" s="13">
        <v>6014.78</v>
      </c>
      <c r="J1448" s="13">
        <v>5526.57</v>
      </c>
      <c r="K1448" s="13">
        <v>5774.15</v>
      </c>
      <c r="L1448" s="13">
        <v>5784.34</v>
      </c>
      <c r="M1448" s="13">
        <v>5552.57</v>
      </c>
      <c r="N1448" s="99">
        <f>IF((M1449=""),"",MAX(E1450:M1450))</f>
        <v>284.18000000000029</v>
      </c>
      <c r="O1448" s="99">
        <f>IF(M1449="","",MIN(E1450:M1450))</f>
        <v>242.60000000000036</v>
      </c>
      <c r="P1448" s="99">
        <f>IF((M1450=""),"",AVERAGE(E1450:M1450))</f>
        <v>261.75111111111073</v>
      </c>
      <c r="Q1448" s="99">
        <f>IF((M1449=""),"",STDEV(E1450:M1450))</f>
        <v>15.39553867557454</v>
      </c>
      <c r="R1448" s="99">
        <f>IF((M1449=""),"",(N1448-O1448)/(N1448+O1448)*100)</f>
        <v>7.8932381639393814</v>
      </c>
      <c r="S1448" s="196" t="str">
        <f>IF(M1449="","",IF(R1448&lt;15,IF(P1448&gt;155,IF(P1448&lt;315,"Pass","Fail"),"Fail"),"Fail"))</f>
        <v>Pass</v>
      </c>
      <c r="T1448" s="243">
        <v>1428</v>
      </c>
      <c r="U1448" s="275"/>
      <c r="V1448" s="219"/>
      <c r="W1448" s="147">
        <v>222</v>
      </c>
      <c r="X1448" s="88">
        <v>340</v>
      </c>
      <c r="Y1448" s="88">
        <v>155</v>
      </c>
      <c r="Z1448" s="88">
        <v>315</v>
      </c>
      <c r="AA1448" s="148">
        <v>15</v>
      </c>
      <c r="AB1448" s="139">
        <v>15</v>
      </c>
    </row>
    <row r="1449" spans="1:29" s="198" customFormat="1" ht="12.75" customHeight="1">
      <c r="A1449" s="122"/>
      <c r="B1449" s="200"/>
      <c r="C1449" s="161"/>
      <c r="D1449" s="218" t="s">
        <v>100</v>
      </c>
      <c r="E1449" s="13">
        <v>5849.6</v>
      </c>
      <c r="F1449" s="13">
        <v>5675.45</v>
      </c>
      <c r="G1449" s="13">
        <v>5708.11</v>
      </c>
      <c r="H1449" s="13">
        <v>5701.25</v>
      </c>
      <c r="I1449" s="13">
        <v>5872.69</v>
      </c>
      <c r="J1449" s="13">
        <v>5390.58</v>
      </c>
      <c r="K1449" s="13">
        <v>5648.06</v>
      </c>
      <c r="L1449" s="13">
        <v>5658.39</v>
      </c>
      <c r="M1449" s="13">
        <v>5419.81</v>
      </c>
      <c r="N1449" s="99"/>
      <c r="O1449" s="99"/>
      <c r="P1449" s="99"/>
      <c r="Q1449" s="99"/>
      <c r="R1449" s="99"/>
      <c r="S1449" s="203"/>
      <c r="T1449" s="258"/>
      <c r="U1449" s="238"/>
      <c r="V1449" s="219"/>
      <c r="W1449" s="199"/>
      <c r="X1449" s="199"/>
      <c r="Y1449" s="199"/>
      <c r="Z1449" s="199"/>
      <c r="AA1449" s="199"/>
      <c r="AB1449" s="199"/>
      <c r="AC1449" s="199"/>
    </row>
    <row r="1450" spans="1:29" s="198" customFormat="1" ht="23.25" customHeight="1" thickBot="1">
      <c r="A1450" s="122"/>
      <c r="B1450" s="210"/>
      <c r="C1450" s="161"/>
      <c r="D1450" s="211" t="s">
        <v>120</v>
      </c>
      <c r="E1450" s="13">
        <f t="shared" ref="E1450:M1450" si="476">IF(((E1448="")*AND(E1449="")),"",(E1448-E1449)*2)</f>
        <v>283.71999999999935</v>
      </c>
      <c r="F1450" s="13">
        <f t="shared" si="476"/>
        <v>256.30000000000109</v>
      </c>
      <c r="G1450" s="13">
        <f t="shared" si="476"/>
        <v>242.60000000000036</v>
      </c>
      <c r="H1450" s="13">
        <f t="shared" si="476"/>
        <v>247.3799999999992</v>
      </c>
      <c r="I1450" s="13">
        <f t="shared" si="476"/>
        <v>284.18000000000029</v>
      </c>
      <c r="J1450" s="13">
        <f t="shared" si="476"/>
        <v>271.97999999999956</v>
      </c>
      <c r="K1450" s="13">
        <f t="shared" si="476"/>
        <v>252.17999999999847</v>
      </c>
      <c r="L1450" s="13">
        <f t="shared" si="476"/>
        <v>251.89999999999964</v>
      </c>
      <c r="M1450" s="13">
        <f t="shared" si="476"/>
        <v>265.51999999999862</v>
      </c>
      <c r="N1450" s="99"/>
      <c r="O1450" s="99"/>
      <c r="P1450" s="99"/>
      <c r="Q1450" s="99"/>
      <c r="R1450" s="99"/>
      <c r="S1450" s="212"/>
      <c r="T1450" s="289"/>
      <c r="U1450" s="238"/>
      <c r="V1450" s="219"/>
      <c r="W1450" s="199"/>
      <c r="X1450" s="199"/>
      <c r="Y1450" s="199"/>
      <c r="Z1450" s="199"/>
      <c r="AA1450" s="199"/>
      <c r="AB1450" s="199"/>
      <c r="AC1450" s="199"/>
    </row>
    <row r="1451" spans="1:29" s="198" customFormat="1" ht="13.5" customHeight="1">
      <c r="A1451" s="122">
        <v>43546</v>
      </c>
      <c r="B1451" s="194" t="s">
        <v>18</v>
      </c>
      <c r="C1451" s="161" t="s">
        <v>119</v>
      </c>
      <c r="D1451" s="195" t="s">
        <v>99</v>
      </c>
      <c r="E1451" s="13">
        <v>2144.88</v>
      </c>
      <c r="F1451" s="13">
        <v>2123.17</v>
      </c>
      <c r="G1451" s="13">
        <v>2128.0100000000002</v>
      </c>
      <c r="H1451" s="13">
        <v>2141.61</v>
      </c>
      <c r="I1451" s="13">
        <v>2168.11</v>
      </c>
      <c r="J1451" s="13">
        <v>2131.42</v>
      </c>
      <c r="K1451" s="13">
        <v>2130.6</v>
      </c>
      <c r="L1451" s="13">
        <v>2126.42</v>
      </c>
      <c r="M1451" s="13">
        <v>2143.3000000000002</v>
      </c>
      <c r="N1451" s="99">
        <f>IF((M1452=""),"",MAX(E1453:M1453))</f>
        <v>791.06</v>
      </c>
      <c r="O1451" s="99">
        <f>IF(M1452="","",MIN(E1453:M1453))</f>
        <v>700.92000000000053</v>
      </c>
      <c r="P1451" s="99">
        <f>IF((M1453=""),"",AVERAGE(E1453:M1453))</f>
        <v>742.29555555555589</v>
      </c>
      <c r="Q1451" s="99">
        <f>IF((M1452=""),"",STDEV(E1453:M1453))</f>
        <v>32.324963693368645</v>
      </c>
      <c r="R1451" s="99">
        <f>IF((M1452=""),"",(N1451-O1451)/(N1451+O1451)*100)</f>
        <v>6.0416359468625176</v>
      </c>
      <c r="S1451" s="214" t="str">
        <f>IF(M1452="","",IF(R1451&lt;10,IF(P1451&gt;670,IF(P1451&lt;830,"Pass","Fail"),"Fail"),"Fail"))</f>
        <v>Pass</v>
      </c>
      <c r="T1451" s="244">
        <v>1428</v>
      </c>
      <c r="U1451" s="238"/>
      <c r="V1451" s="219"/>
      <c r="W1451" s="147">
        <v>645</v>
      </c>
      <c r="X1451" s="88">
        <v>790</v>
      </c>
      <c r="Y1451" s="88">
        <v>670</v>
      </c>
      <c r="Z1451" s="88">
        <v>830</v>
      </c>
      <c r="AA1451" s="88">
        <v>8.6999999999999993</v>
      </c>
      <c r="AB1451" s="148">
        <v>10</v>
      </c>
      <c r="AC1451" s="199"/>
    </row>
    <row r="1452" spans="1:29" s="198" customFormat="1" ht="12.75" customHeight="1">
      <c r="A1452" s="122"/>
      <c r="B1452" s="200"/>
      <c r="C1452" s="161"/>
      <c r="D1452" s="218" t="s">
        <v>100</v>
      </c>
      <c r="E1452" s="13">
        <v>1759.33</v>
      </c>
      <c r="F1452" s="13">
        <v>1765.43</v>
      </c>
      <c r="G1452" s="13">
        <v>1777.55</v>
      </c>
      <c r="H1452" s="13">
        <v>1781.54</v>
      </c>
      <c r="I1452" s="13">
        <v>1786.91</v>
      </c>
      <c r="J1452" s="13">
        <v>1735.89</v>
      </c>
      <c r="K1452" s="13">
        <v>1769.66</v>
      </c>
      <c r="L1452" s="13">
        <v>1764.86</v>
      </c>
      <c r="M1452" s="13">
        <v>1756.02</v>
      </c>
      <c r="N1452" s="99"/>
      <c r="O1452" s="99"/>
      <c r="P1452" s="99"/>
      <c r="Q1452" s="99"/>
      <c r="R1452" s="99"/>
      <c r="S1452" s="203"/>
      <c r="T1452" s="258"/>
      <c r="U1452" s="238"/>
      <c r="V1452" s="219"/>
      <c r="W1452" s="199"/>
      <c r="X1452" s="199"/>
      <c r="Y1452" s="199"/>
      <c r="Z1452" s="199"/>
      <c r="AA1452" s="199"/>
      <c r="AB1452" s="199"/>
      <c r="AC1452" s="199"/>
    </row>
    <row r="1453" spans="1:29" s="198" customFormat="1" ht="22.5" customHeight="1">
      <c r="A1453" s="122"/>
      <c r="B1453" s="200"/>
      <c r="C1453" s="161"/>
      <c r="D1453" s="218" t="s">
        <v>120</v>
      </c>
      <c r="E1453" s="13">
        <f t="shared" ref="E1453:M1453" si="477">IF(((E1451="")*AND(E1452="")),"",(E1451-E1452)*2)</f>
        <v>771.10000000000036</v>
      </c>
      <c r="F1453" s="13">
        <f t="shared" si="477"/>
        <v>715.48</v>
      </c>
      <c r="G1453" s="13">
        <f t="shared" si="477"/>
        <v>700.92000000000053</v>
      </c>
      <c r="H1453" s="13">
        <f t="shared" si="477"/>
        <v>720.14000000000033</v>
      </c>
      <c r="I1453" s="13">
        <f t="shared" si="477"/>
        <v>762.40000000000009</v>
      </c>
      <c r="J1453" s="13">
        <f t="shared" si="477"/>
        <v>791.06</v>
      </c>
      <c r="K1453" s="13">
        <f t="shared" si="477"/>
        <v>721.87999999999965</v>
      </c>
      <c r="L1453" s="13">
        <f t="shared" si="477"/>
        <v>723.12000000000035</v>
      </c>
      <c r="M1453" s="13">
        <f t="shared" si="477"/>
        <v>774.5600000000004</v>
      </c>
      <c r="N1453" s="99"/>
      <c r="O1453" s="99"/>
      <c r="P1453" s="99"/>
      <c r="Q1453" s="99"/>
      <c r="R1453" s="99"/>
      <c r="S1453" s="208"/>
      <c r="T1453" s="288"/>
      <c r="U1453" s="238"/>
      <c r="V1453" s="219"/>
      <c r="W1453" s="199"/>
      <c r="X1453" s="199"/>
      <c r="Y1453" s="199"/>
      <c r="Z1453" s="199"/>
      <c r="AA1453" s="199"/>
      <c r="AB1453" s="199"/>
      <c r="AC1453" s="199"/>
    </row>
    <row r="1454" spans="1:29" s="198" customFormat="1" ht="12.75" customHeight="1">
      <c r="A1454" s="122">
        <v>43546</v>
      </c>
      <c r="B1454" s="200" t="s">
        <v>18</v>
      </c>
      <c r="C1454" s="161" t="s">
        <v>121</v>
      </c>
      <c r="D1454" s="218" t="s">
        <v>99</v>
      </c>
      <c r="E1454" s="13">
        <v>1918.38</v>
      </c>
      <c r="F1454" s="13">
        <v>1949.61</v>
      </c>
      <c r="G1454" s="13">
        <v>1993.43</v>
      </c>
      <c r="H1454" s="13">
        <v>1989.17</v>
      </c>
      <c r="I1454" s="13">
        <v>1986.35</v>
      </c>
      <c r="J1454" s="13">
        <v>1927.34</v>
      </c>
      <c r="K1454" s="13">
        <v>1983.53</v>
      </c>
      <c r="L1454" s="13">
        <v>1957.75</v>
      </c>
      <c r="M1454" s="13">
        <v>1933.08</v>
      </c>
      <c r="N1454" s="99">
        <f>IF((M1455=""),"",MAX(E1456:M1456))</f>
        <v>1006.2999999999997</v>
      </c>
      <c r="O1454" s="99">
        <f>IF(M1455="","",MIN(E1456:M1456))</f>
        <v>831.66000000000031</v>
      </c>
      <c r="P1454" s="99">
        <f>IF((M1456=""),"",AVERAGE(E1456:M1456))</f>
        <v>914.87555555555525</v>
      </c>
      <c r="Q1454" s="99">
        <f>IF((M1455=""),"",STDEV(E1456:M1456))</f>
        <v>62.491807285260087</v>
      </c>
      <c r="R1454" s="99">
        <f>IF((M1455=""),"",(N1454-O1454)/(N1454+O1454)*100)</f>
        <v>9.5018389954079208</v>
      </c>
      <c r="S1454" s="196" t="str">
        <f>IF(M1455="","",IF(R1454&lt;15,IF(P1454&gt;850,IF(P1454&lt;1000,"Pass","Fail"),"Fail"),"Fail"))</f>
        <v>Pass</v>
      </c>
      <c r="T1454" s="243">
        <v>1428</v>
      </c>
      <c r="U1454" s="251"/>
      <c r="V1454" s="248"/>
      <c r="W1454" s="135">
        <v>850</v>
      </c>
      <c r="X1454" s="135">
        <v>970</v>
      </c>
      <c r="Y1454" s="135">
        <v>710</v>
      </c>
      <c r="Z1454" s="135">
        <v>910</v>
      </c>
      <c r="AA1454" s="135">
        <v>14.5</v>
      </c>
      <c r="AB1454" s="139">
        <v>17</v>
      </c>
      <c r="AC1454" s="245"/>
    </row>
    <row r="1455" spans="1:29" s="198" customFormat="1" ht="12.75" customHeight="1">
      <c r="A1455" s="122"/>
      <c r="B1455" s="200"/>
      <c r="C1455" s="161"/>
      <c r="D1455" s="218" t="s">
        <v>100</v>
      </c>
      <c r="E1455" s="13">
        <v>1434.5</v>
      </c>
      <c r="F1455" s="13">
        <v>1521.82</v>
      </c>
      <c r="G1455" s="13">
        <v>1577.6</v>
      </c>
      <c r="H1455" s="13">
        <v>1549.13</v>
      </c>
      <c r="I1455" s="13">
        <v>1493.67</v>
      </c>
      <c r="J1455" s="13">
        <v>1424.19</v>
      </c>
      <c r="K1455" s="13">
        <v>1537.75</v>
      </c>
      <c r="L1455" s="13">
        <v>1522.64</v>
      </c>
      <c r="M1455" s="13">
        <v>1460.4</v>
      </c>
      <c r="N1455" s="99"/>
      <c r="O1455" s="99"/>
      <c r="P1455" s="99"/>
      <c r="Q1455" s="99"/>
      <c r="R1455" s="99"/>
      <c r="S1455" s="203"/>
      <c r="T1455" s="258"/>
      <c r="U1455" s="238"/>
      <c r="V1455" s="219"/>
      <c r="W1455" s="199"/>
      <c r="X1455" s="199"/>
      <c r="Y1455" s="199"/>
      <c r="Z1455" s="199"/>
      <c r="AA1455" s="199"/>
      <c r="AB1455" s="199"/>
      <c r="AC1455" s="199"/>
    </row>
    <row r="1456" spans="1:29" s="198" customFormat="1" ht="22.5" customHeight="1">
      <c r="A1456" s="122"/>
      <c r="B1456" s="200"/>
      <c r="C1456" s="161"/>
      <c r="D1456" s="218" t="s">
        <v>120</v>
      </c>
      <c r="E1456" s="13">
        <f t="shared" ref="E1456:M1456" si="478">IF(((E1454="")*AND(E1455="")),"",(E1454-E1455)*2)</f>
        <v>967.76000000000022</v>
      </c>
      <c r="F1456" s="13">
        <f t="shared" si="478"/>
        <v>855.57999999999993</v>
      </c>
      <c r="G1456" s="13">
        <f t="shared" si="478"/>
        <v>831.66000000000031</v>
      </c>
      <c r="H1456" s="13">
        <f t="shared" si="478"/>
        <v>880.07999999999993</v>
      </c>
      <c r="I1456" s="13">
        <f t="shared" si="478"/>
        <v>985.35999999999967</v>
      </c>
      <c r="J1456" s="13">
        <f t="shared" si="478"/>
        <v>1006.2999999999997</v>
      </c>
      <c r="K1456" s="13">
        <f t="shared" si="478"/>
        <v>891.56</v>
      </c>
      <c r="L1456" s="13">
        <f t="shared" si="478"/>
        <v>870.2199999999998</v>
      </c>
      <c r="M1456" s="13">
        <f t="shared" si="478"/>
        <v>945.35999999999967</v>
      </c>
      <c r="N1456" s="99"/>
      <c r="O1456" s="99"/>
      <c r="P1456" s="99"/>
      <c r="Q1456" s="99"/>
      <c r="R1456" s="99"/>
      <c r="S1456" s="208"/>
      <c r="T1456" s="288"/>
      <c r="U1456" s="238"/>
      <c r="V1456" s="219"/>
      <c r="W1456" s="199"/>
      <c r="X1456" s="199"/>
      <c r="Y1456" s="199"/>
      <c r="Z1456" s="199"/>
      <c r="AA1456" s="199"/>
      <c r="AB1456" s="199"/>
      <c r="AC1456" s="199"/>
    </row>
    <row r="1457" spans="1:29" s="198" customFormat="1" ht="12.75" customHeight="1">
      <c r="A1457" s="271">
        <v>43546</v>
      </c>
      <c r="B1457" s="200" t="s">
        <v>18</v>
      </c>
      <c r="C1457" s="161" t="s">
        <v>122</v>
      </c>
      <c r="D1457" s="218" t="s">
        <v>99</v>
      </c>
      <c r="E1457" s="13">
        <v>5183.09</v>
      </c>
      <c r="F1457" s="13">
        <v>5243.37</v>
      </c>
      <c r="G1457" s="13">
        <v>5467.53</v>
      </c>
      <c r="H1457" s="13">
        <v>5286.62</v>
      </c>
      <c r="I1457" s="13">
        <v>5237.3999999999996</v>
      </c>
      <c r="J1457" s="13">
        <v>4593.66</v>
      </c>
      <c r="K1457" s="13">
        <v>5245.6</v>
      </c>
      <c r="L1457" s="13">
        <v>5221.55</v>
      </c>
      <c r="M1457" s="13">
        <v>4928.34</v>
      </c>
      <c r="N1457" s="99">
        <f>IF((M1458=""),"",MAX(E1459:M1459))</f>
        <v>630.76000000000022</v>
      </c>
      <c r="O1457" s="99">
        <f>IF(M1458="","",MIN(E1459:M1459))</f>
        <v>520.84000000000015</v>
      </c>
      <c r="P1457" s="99">
        <f>IF((M1459=""),"",AVERAGE(E1459:M1459))</f>
        <v>567.31777777777768</v>
      </c>
      <c r="Q1457" s="99">
        <f>IF((M1458=""),"",STDEV(E1459:M1459))</f>
        <v>33.921011842875039</v>
      </c>
      <c r="R1457" s="99">
        <f>IF((M1458=""),"",(N1457-O1457)/(N1457+O1457)*100)</f>
        <v>9.544980896144498</v>
      </c>
      <c r="S1457" s="203" t="str">
        <f>IF(M1458="","",IF(R1457&lt;10,IF(P1457&gt;430,IF(P1457&lt;590,"Pass","Fail"),"Fail"),"Fail"))</f>
        <v>Pass</v>
      </c>
      <c r="T1457" s="243">
        <v>1428</v>
      </c>
      <c r="U1457" s="265"/>
      <c r="V1457" s="219"/>
      <c r="W1457" s="138">
        <v>490</v>
      </c>
      <c r="X1457" s="135">
        <v>590</v>
      </c>
      <c r="Y1457" s="135">
        <v>430</v>
      </c>
      <c r="Z1457" s="135">
        <v>590</v>
      </c>
      <c r="AA1457" s="137">
        <v>6.3</v>
      </c>
      <c r="AB1457" s="148">
        <v>6.3</v>
      </c>
      <c r="AC1457" s="199"/>
    </row>
    <row r="1458" spans="1:29" s="198" customFormat="1" ht="12.75" customHeight="1">
      <c r="A1458" s="122"/>
      <c r="B1458" s="122"/>
      <c r="C1458" s="161"/>
      <c r="D1458" s="218" t="s">
        <v>100</v>
      </c>
      <c r="E1458" s="13">
        <v>4883.37</v>
      </c>
      <c r="F1458" s="13">
        <v>4961.05</v>
      </c>
      <c r="G1458" s="13">
        <v>5205.49</v>
      </c>
      <c r="H1458" s="13">
        <v>5005</v>
      </c>
      <c r="I1458" s="13">
        <v>4954.6000000000004</v>
      </c>
      <c r="J1458" s="13">
        <v>4333.24</v>
      </c>
      <c r="K1458" s="13">
        <v>4957.96</v>
      </c>
      <c r="L1458" s="13">
        <v>4906.17</v>
      </c>
      <c r="M1458" s="13">
        <v>4647.3500000000004</v>
      </c>
      <c r="N1458" s="99"/>
      <c r="O1458" s="99"/>
      <c r="P1458" s="99"/>
      <c r="Q1458" s="99"/>
      <c r="R1458" s="99"/>
      <c r="S1458" s="203"/>
      <c r="T1458" s="258"/>
      <c r="U1458" s="238"/>
      <c r="V1458" s="219"/>
      <c r="W1458" s="199"/>
      <c r="X1458" s="199"/>
      <c r="Y1458" s="199"/>
      <c r="Z1458" s="199"/>
      <c r="AA1458" s="199"/>
      <c r="AB1458" s="199"/>
      <c r="AC1458" s="199"/>
    </row>
    <row r="1459" spans="1:29" s="198" customFormat="1" ht="22.5" customHeight="1">
      <c r="A1459" s="122"/>
      <c r="B1459" s="122"/>
      <c r="C1459" s="161"/>
      <c r="D1459" s="218" t="s">
        <v>120</v>
      </c>
      <c r="E1459" s="13">
        <f t="shared" ref="E1459:M1459" si="479">IF(((E1457="")*AND(E1458="")),"",(E1457-E1458)*2)</f>
        <v>599.44000000000051</v>
      </c>
      <c r="F1459" s="13">
        <f t="shared" si="479"/>
        <v>564.63999999999942</v>
      </c>
      <c r="G1459" s="13">
        <f t="shared" si="479"/>
        <v>524.07999999999993</v>
      </c>
      <c r="H1459" s="13">
        <f t="shared" si="479"/>
        <v>563.23999999999978</v>
      </c>
      <c r="I1459" s="13">
        <f t="shared" si="479"/>
        <v>565.59999999999854</v>
      </c>
      <c r="J1459" s="13">
        <f t="shared" si="479"/>
        <v>520.84000000000015</v>
      </c>
      <c r="K1459" s="13">
        <f t="shared" si="479"/>
        <v>575.28000000000065</v>
      </c>
      <c r="L1459" s="13">
        <f t="shared" si="479"/>
        <v>630.76000000000022</v>
      </c>
      <c r="M1459" s="13">
        <f t="shared" si="479"/>
        <v>561.97999999999956</v>
      </c>
      <c r="N1459" s="99"/>
      <c r="O1459" s="99"/>
      <c r="P1459" s="99"/>
      <c r="Q1459" s="99"/>
      <c r="R1459" s="99"/>
      <c r="S1459" s="208"/>
      <c r="T1459" s="288"/>
      <c r="U1459" s="238"/>
      <c r="V1459" s="219"/>
      <c r="W1459" s="199"/>
      <c r="X1459" s="199"/>
      <c r="Y1459" s="199"/>
      <c r="Z1459" s="199"/>
      <c r="AA1459" s="199"/>
      <c r="AB1459" s="199"/>
      <c r="AC1459" s="199"/>
    </row>
    <row r="1460" spans="1:29" s="198" customFormat="1" ht="12.75" customHeight="1">
      <c r="A1460" s="270">
        <v>43546</v>
      </c>
      <c r="B1460" s="273" t="s">
        <v>18</v>
      </c>
      <c r="C1460" s="161" t="s">
        <v>123</v>
      </c>
      <c r="D1460" s="218" t="s">
        <v>99</v>
      </c>
      <c r="E1460" s="13">
        <v>5855.67</v>
      </c>
      <c r="F1460" s="13">
        <v>5683.25</v>
      </c>
      <c r="G1460" s="13">
        <v>5714.36</v>
      </c>
      <c r="H1460" s="13">
        <v>5707.41</v>
      </c>
      <c r="I1460" s="13">
        <v>5878.8</v>
      </c>
      <c r="J1460" s="13">
        <v>5395.58</v>
      </c>
      <c r="K1460" s="13">
        <v>5654.74</v>
      </c>
      <c r="L1460" s="13">
        <v>5665.65</v>
      </c>
      <c r="M1460" s="13">
        <v>5426.19</v>
      </c>
      <c r="N1460" s="99">
        <f>IF((M1461=""),"",MAX(E1462:M1462))</f>
        <v>271.73999999999978</v>
      </c>
      <c r="O1460" s="99">
        <f>IF(M1461="","",MIN(E1462:M1462))</f>
        <v>241.81999999999971</v>
      </c>
      <c r="P1460" s="99">
        <f>IF((M1462=""),"",AVERAGE(E1462:M1462))</f>
        <v>255.26444444444417</v>
      </c>
      <c r="Q1460" s="99">
        <f>IF((M1461=""),"",STDEV(E1462:M1462))</f>
        <v>10.239535037186656</v>
      </c>
      <c r="R1460" s="99">
        <f>IF((M1461=""),"",(N1460-O1460)/(N1460+O1460)*100)</f>
        <v>5.8259989095724158</v>
      </c>
      <c r="S1460" s="196" t="str">
        <f>IF(M1461="","",IF(R1460&lt;15,IF(P1460&gt;155,IF(P1460&lt;315,"Pass","Fail"),"Fail"),"Fail"))</f>
        <v>Pass</v>
      </c>
      <c r="T1460" s="243">
        <v>1428</v>
      </c>
      <c r="U1460" s="275"/>
      <c r="V1460" s="219"/>
      <c r="W1460" s="147">
        <v>222</v>
      </c>
      <c r="X1460" s="88">
        <v>340</v>
      </c>
      <c r="Y1460" s="88">
        <v>155</v>
      </c>
      <c r="Z1460" s="88">
        <v>315</v>
      </c>
      <c r="AA1460" s="148">
        <v>15</v>
      </c>
      <c r="AB1460" s="139">
        <v>15</v>
      </c>
    </row>
    <row r="1461" spans="1:29" s="198" customFormat="1" ht="12.75" customHeight="1">
      <c r="A1461" s="122"/>
      <c r="B1461" s="200"/>
      <c r="C1461" s="161"/>
      <c r="D1461" s="218" t="s">
        <v>100</v>
      </c>
      <c r="E1461" s="13">
        <v>5720.93</v>
      </c>
      <c r="F1461" s="13">
        <v>5557.72</v>
      </c>
      <c r="G1461" s="13">
        <v>5593.45</v>
      </c>
      <c r="H1461" s="13">
        <v>5582.42</v>
      </c>
      <c r="I1461" s="13">
        <v>5752.67</v>
      </c>
      <c r="J1461" s="13">
        <v>5259.71</v>
      </c>
      <c r="K1461" s="13">
        <v>5531.15</v>
      </c>
      <c r="L1461" s="13">
        <v>5539.9</v>
      </c>
      <c r="M1461" s="13">
        <v>5295.01</v>
      </c>
      <c r="N1461" s="99"/>
      <c r="O1461" s="99"/>
      <c r="P1461" s="99"/>
      <c r="Q1461" s="99"/>
      <c r="R1461" s="99"/>
      <c r="S1461" s="203"/>
      <c r="T1461" s="258"/>
      <c r="U1461" s="238"/>
      <c r="V1461" s="219"/>
      <c r="W1461" s="199"/>
      <c r="X1461" s="199"/>
      <c r="Y1461" s="199"/>
      <c r="Z1461" s="199"/>
      <c r="AA1461" s="199"/>
      <c r="AB1461" s="199"/>
      <c r="AC1461" s="199"/>
    </row>
    <row r="1462" spans="1:29" s="198" customFormat="1" ht="23.25" customHeight="1" thickBot="1">
      <c r="A1462" s="122"/>
      <c r="B1462" s="210"/>
      <c r="C1462" s="161"/>
      <c r="D1462" s="211" t="s">
        <v>120</v>
      </c>
      <c r="E1462" s="13">
        <f t="shared" ref="E1462:M1462" si="480">IF(((E1460="")*AND(E1461="")),"",(E1460-E1461)*2)</f>
        <v>269.47999999999956</v>
      </c>
      <c r="F1462" s="13">
        <f t="shared" si="480"/>
        <v>251.05999999999949</v>
      </c>
      <c r="G1462" s="13">
        <f t="shared" si="480"/>
        <v>241.81999999999971</v>
      </c>
      <c r="H1462" s="13">
        <f t="shared" si="480"/>
        <v>249.97999999999956</v>
      </c>
      <c r="I1462" s="13">
        <f t="shared" si="480"/>
        <v>252.26000000000022</v>
      </c>
      <c r="J1462" s="13">
        <f t="shared" si="480"/>
        <v>271.73999999999978</v>
      </c>
      <c r="K1462" s="13">
        <f t="shared" si="480"/>
        <v>247.18000000000029</v>
      </c>
      <c r="L1462" s="13">
        <f t="shared" si="480"/>
        <v>251.5</v>
      </c>
      <c r="M1462" s="13">
        <f t="shared" si="480"/>
        <v>262.35999999999876</v>
      </c>
      <c r="N1462" s="99"/>
      <c r="O1462" s="99"/>
      <c r="P1462" s="99"/>
      <c r="Q1462" s="99"/>
      <c r="R1462" s="99"/>
      <c r="S1462" s="212"/>
      <c r="T1462" s="289"/>
      <c r="U1462" s="238"/>
      <c r="V1462" s="219"/>
      <c r="W1462" s="199"/>
      <c r="X1462" s="199"/>
      <c r="Y1462" s="199"/>
      <c r="Z1462" s="199"/>
      <c r="AA1462" s="199"/>
      <c r="AB1462" s="199"/>
      <c r="AC1462" s="199"/>
    </row>
    <row r="1463" spans="1:29" s="198" customFormat="1" ht="13.5" customHeight="1">
      <c r="A1463" s="122">
        <v>43549</v>
      </c>
      <c r="B1463" s="194" t="s">
        <v>18</v>
      </c>
      <c r="C1463" s="161" t="s">
        <v>119</v>
      </c>
      <c r="D1463" s="195" t="s">
        <v>99</v>
      </c>
      <c r="E1463" s="13">
        <v>2885.28</v>
      </c>
      <c r="F1463" s="13">
        <v>2808.57</v>
      </c>
      <c r="G1463" s="13">
        <v>2793.22</v>
      </c>
      <c r="H1463" s="13">
        <v>2824.47</v>
      </c>
      <c r="I1463" s="13">
        <v>2911.79</v>
      </c>
      <c r="J1463" s="13">
        <v>2877.79</v>
      </c>
      <c r="K1463" s="13">
        <v>2813</v>
      </c>
      <c r="L1463" s="13">
        <v>2809.98</v>
      </c>
      <c r="M1463" s="13">
        <v>2877.89</v>
      </c>
      <c r="N1463" s="99">
        <f>IF((M1464=""),"",MAX(E1465:M1465))</f>
        <v>759.60000000000036</v>
      </c>
      <c r="O1463" s="99">
        <f>IF(M1464="","",MIN(E1465:M1465))</f>
        <v>669.09999999999945</v>
      </c>
      <c r="P1463" s="99">
        <f>IF((M1465=""),"",AVERAGE(E1465:M1465))</f>
        <v>713.34222222222229</v>
      </c>
      <c r="Q1463" s="99">
        <f>IF((M1464=""),"",STDEV(E1465:M1465))</f>
        <v>33.189807839823075</v>
      </c>
      <c r="R1463" s="99">
        <f>IF((M1464=""),"",(N1463-O1463)/(N1463+O1463)*100)</f>
        <v>6.3344299013089467</v>
      </c>
      <c r="S1463" s="214" t="str">
        <f>IF(M1464="","",IF(R1463&lt;10,IF(P1463&gt;670,IF(P1463&lt;830,"Pass","Fail"),"Fail"),"Fail"))</f>
        <v>Pass</v>
      </c>
      <c r="T1463" s="244">
        <v>102</v>
      </c>
      <c r="V1463" s="238" t="s">
        <v>183</v>
      </c>
      <c r="W1463" s="147">
        <v>645</v>
      </c>
      <c r="X1463" s="88">
        <v>790</v>
      </c>
      <c r="Y1463" s="88">
        <v>670</v>
      </c>
      <c r="Z1463" s="88">
        <v>830</v>
      </c>
      <c r="AA1463" s="88">
        <v>8.6999999999999993</v>
      </c>
      <c r="AB1463" s="148">
        <v>10</v>
      </c>
      <c r="AC1463" s="199"/>
    </row>
    <row r="1464" spans="1:29" s="198" customFormat="1" ht="12.75" customHeight="1">
      <c r="A1464" s="122"/>
      <c r="B1464" s="200"/>
      <c r="C1464" s="161"/>
      <c r="D1464" s="218" t="s">
        <v>100</v>
      </c>
      <c r="E1464" s="13">
        <v>2511.66</v>
      </c>
      <c r="F1464" s="13">
        <v>2462.9699999999998</v>
      </c>
      <c r="G1464" s="13">
        <v>2458.67</v>
      </c>
      <c r="H1464" s="13">
        <v>2479.25</v>
      </c>
      <c r="I1464" s="13">
        <v>2539.65</v>
      </c>
      <c r="J1464" s="13">
        <v>2497.9899999999998</v>
      </c>
      <c r="K1464" s="13">
        <v>2466.64</v>
      </c>
      <c r="L1464" s="13">
        <v>2465.69</v>
      </c>
      <c r="M1464" s="13">
        <v>2509.4299999999998</v>
      </c>
      <c r="N1464" s="99"/>
      <c r="O1464" s="99"/>
      <c r="P1464" s="99"/>
      <c r="Q1464" s="99"/>
      <c r="R1464" s="99"/>
      <c r="S1464" s="203"/>
      <c r="T1464" s="258"/>
      <c r="U1464" s="238"/>
      <c r="V1464" s="219"/>
      <c r="W1464" s="199"/>
      <c r="X1464" s="199"/>
      <c r="Y1464" s="199"/>
      <c r="Z1464" s="199"/>
      <c r="AA1464" s="199"/>
      <c r="AB1464" s="199"/>
      <c r="AC1464" s="199"/>
    </row>
    <row r="1465" spans="1:29" s="198" customFormat="1" ht="22.5" customHeight="1">
      <c r="A1465" s="122"/>
      <c r="B1465" s="200"/>
      <c r="C1465" s="161"/>
      <c r="D1465" s="218" t="s">
        <v>120</v>
      </c>
      <c r="E1465" s="13">
        <f t="shared" ref="E1465:M1465" si="481">IF(((E1463="")*AND(E1464="")),"",(E1463-E1464)*2)</f>
        <v>747.24000000000069</v>
      </c>
      <c r="F1465" s="13">
        <f t="shared" si="481"/>
        <v>691.20000000000073</v>
      </c>
      <c r="G1465" s="13">
        <f t="shared" si="481"/>
        <v>669.09999999999945</v>
      </c>
      <c r="H1465" s="13">
        <f t="shared" si="481"/>
        <v>690.4399999999996</v>
      </c>
      <c r="I1465" s="13">
        <f t="shared" si="481"/>
        <v>744.27999999999975</v>
      </c>
      <c r="J1465" s="13">
        <f t="shared" si="481"/>
        <v>759.60000000000036</v>
      </c>
      <c r="K1465" s="13">
        <f t="shared" si="481"/>
        <v>692.72000000000025</v>
      </c>
      <c r="L1465" s="13">
        <f t="shared" si="481"/>
        <v>688.57999999999993</v>
      </c>
      <c r="M1465" s="13">
        <f t="shared" si="481"/>
        <v>736.92000000000007</v>
      </c>
      <c r="N1465" s="99"/>
      <c r="O1465" s="99"/>
      <c r="P1465" s="99"/>
      <c r="Q1465" s="99"/>
      <c r="R1465" s="99"/>
      <c r="S1465" s="208"/>
      <c r="T1465" s="288"/>
      <c r="U1465" s="238"/>
      <c r="V1465" s="219"/>
      <c r="W1465" s="199"/>
      <c r="X1465" s="199"/>
      <c r="Y1465" s="199"/>
      <c r="Z1465" s="199"/>
      <c r="AA1465" s="199"/>
      <c r="AB1465" s="199"/>
      <c r="AC1465" s="199"/>
    </row>
    <row r="1466" spans="1:29" s="198" customFormat="1">
      <c r="A1466" s="122">
        <v>43549</v>
      </c>
      <c r="B1466" s="200" t="s">
        <v>18</v>
      </c>
      <c r="C1466" s="161" t="s">
        <v>121</v>
      </c>
      <c r="D1466" s="218" t="s">
        <v>99</v>
      </c>
      <c r="E1466" s="13">
        <v>2880.75</v>
      </c>
      <c r="F1466" s="13">
        <v>2807.38</v>
      </c>
      <c r="G1466" s="13">
        <v>2792.8</v>
      </c>
      <c r="H1466" s="13">
        <v>2823.49</v>
      </c>
      <c r="I1466" s="13">
        <v>2909.18</v>
      </c>
      <c r="J1466" s="13">
        <v>2888.64</v>
      </c>
      <c r="K1466" s="13">
        <v>2813.66</v>
      </c>
      <c r="L1466" s="13">
        <v>2807.96</v>
      </c>
      <c r="M1466" s="13">
        <v>2877.7</v>
      </c>
      <c r="N1466" s="99">
        <f>IF((M1467=""),"",MAX(E1468:M1468))</f>
        <v>976.5</v>
      </c>
      <c r="O1466" s="99">
        <f>IF(M1467="","",MIN(E1468:M1468))</f>
        <v>811.30000000000018</v>
      </c>
      <c r="P1466" s="99">
        <f>IF((M1468=""),"",AVERAGE(E1468:M1468))</f>
        <v>894.58</v>
      </c>
      <c r="Q1466" s="99">
        <f>IF((M1467=""),"",STDEV(E1468:M1468))</f>
        <v>61.04909581640036</v>
      </c>
      <c r="R1466" s="99">
        <f>IF((M1467=""),"",(N1466-O1466)/(N1466+O1466)*100)</f>
        <v>9.2404072043852672</v>
      </c>
      <c r="S1466" s="196" t="str">
        <f>IF(M1467="","",IF(R1466&lt;15,IF(P1466&gt;850,IF(P1466&lt;1000,"Pass","Fail"),"Fail"),"Fail"))</f>
        <v>Pass</v>
      </c>
      <c r="T1466" s="243">
        <v>102</v>
      </c>
      <c r="U1466" s="259"/>
      <c r="V1466" s="251" t="s">
        <v>183</v>
      </c>
      <c r="W1466" s="135">
        <v>850</v>
      </c>
      <c r="X1466" s="135">
        <v>970</v>
      </c>
      <c r="Y1466" s="135">
        <v>710</v>
      </c>
      <c r="Z1466" s="135">
        <v>910</v>
      </c>
      <c r="AA1466" s="135">
        <v>14.5</v>
      </c>
      <c r="AB1466" s="139">
        <v>17</v>
      </c>
      <c r="AC1466" s="245"/>
    </row>
    <row r="1467" spans="1:29" s="198" customFormat="1" ht="12.75" customHeight="1">
      <c r="A1467" s="122"/>
      <c r="B1467" s="200"/>
      <c r="C1467" s="161"/>
      <c r="D1467" s="218" t="s">
        <v>100</v>
      </c>
      <c r="E1467" s="13">
        <v>2400.89</v>
      </c>
      <c r="F1467" s="13">
        <v>2380.39</v>
      </c>
      <c r="G1467" s="13">
        <v>2387.15</v>
      </c>
      <c r="H1467" s="13">
        <v>2396.04</v>
      </c>
      <c r="I1467" s="13">
        <v>2430.25</v>
      </c>
      <c r="J1467" s="13">
        <v>2400.39</v>
      </c>
      <c r="K1467" s="13">
        <v>2387.46</v>
      </c>
      <c r="L1467" s="13">
        <v>2380.89</v>
      </c>
      <c r="M1467" s="13">
        <v>2412.4899999999998</v>
      </c>
      <c r="N1467" s="99"/>
      <c r="O1467" s="99"/>
      <c r="P1467" s="99"/>
      <c r="Q1467" s="99"/>
      <c r="R1467" s="99"/>
      <c r="S1467" s="203"/>
      <c r="T1467" s="258"/>
      <c r="U1467" s="238"/>
      <c r="V1467" s="219"/>
      <c r="W1467" s="199"/>
      <c r="X1467" s="199"/>
      <c r="Y1467" s="199"/>
      <c r="Z1467" s="199"/>
      <c r="AA1467" s="199"/>
      <c r="AB1467" s="199"/>
      <c r="AC1467" s="199"/>
    </row>
    <row r="1468" spans="1:29" s="198" customFormat="1" ht="22.5" customHeight="1">
      <c r="A1468" s="122"/>
      <c r="B1468" s="200"/>
      <c r="C1468" s="161"/>
      <c r="D1468" s="218" t="s">
        <v>120</v>
      </c>
      <c r="E1468" s="13">
        <f t="shared" ref="E1468:M1468" si="482">IF(((E1466="")*AND(E1467="")),"",(E1466-E1467)*2)</f>
        <v>959.72000000000025</v>
      </c>
      <c r="F1468" s="13">
        <f t="shared" si="482"/>
        <v>853.98000000000047</v>
      </c>
      <c r="G1468" s="13">
        <f t="shared" si="482"/>
        <v>811.30000000000018</v>
      </c>
      <c r="H1468" s="13">
        <f t="shared" si="482"/>
        <v>854.89999999999964</v>
      </c>
      <c r="I1468" s="13">
        <f t="shared" si="482"/>
        <v>957.85999999999967</v>
      </c>
      <c r="J1468" s="13">
        <f t="shared" si="482"/>
        <v>976.5</v>
      </c>
      <c r="K1468" s="13">
        <f t="shared" si="482"/>
        <v>852.39999999999964</v>
      </c>
      <c r="L1468" s="13">
        <f t="shared" si="482"/>
        <v>854.14000000000033</v>
      </c>
      <c r="M1468" s="13">
        <f t="shared" si="482"/>
        <v>930.42000000000007</v>
      </c>
      <c r="N1468" s="99"/>
      <c r="O1468" s="99"/>
      <c r="P1468" s="99"/>
      <c r="Q1468" s="99"/>
      <c r="R1468" s="99"/>
      <c r="S1468" s="208"/>
      <c r="T1468" s="288"/>
      <c r="U1468" s="238"/>
      <c r="V1468" s="219"/>
      <c r="W1468" s="199"/>
      <c r="X1468" s="199"/>
      <c r="Y1468" s="199"/>
      <c r="Z1468" s="199"/>
      <c r="AA1468" s="199"/>
      <c r="AB1468" s="199"/>
      <c r="AC1468" s="199"/>
    </row>
    <row r="1469" spans="1:29" s="198" customFormat="1" ht="12.75" customHeight="1">
      <c r="A1469" s="122">
        <v>43549</v>
      </c>
      <c r="B1469" s="200" t="s">
        <v>18</v>
      </c>
      <c r="C1469" s="161" t="s">
        <v>122</v>
      </c>
      <c r="D1469" s="218" t="s">
        <v>99</v>
      </c>
      <c r="E1469" s="13">
        <v>4886.3</v>
      </c>
      <c r="F1469" s="13">
        <v>4955.8100000000004</v>
      </c>
      <c r="G1469" s="13">
        <v>5210.5600000000004</v>
      </c>
      <c r="H1469" s="13">
        <v>5001.87</v>
      </c>
      <c r="I1469" s="13">
        <v>4954.43</v>
      </c>
      <c r="J1469" s="13">
        <v>4341.8100000000004</v>
      </c>
      <c r="K1469" s="13">
        <v>4959.51</v>
      </c>
      <c r="L1469" s="13">
        <v>4920.1400000000003</v>
      </c>
      <c r="M1469" s="13">
        <v>4646.21</v>
      </c>
      <c r="N1469" s="99">
        <f>IF((M1470=""),"",MAX(E1471:M1471))</f>
        <v>729.73999999999978</v>
      </c>
      <c r="O1469" s="99">
        <f>IF(M1470="","",MIN(E1471:M1471))</f>
        <v>528.34000000000106</v>
      </c>
      <c r="P1469" s="99">
        <f>IF((M1471=""),"",AVERAGE(E1471:M1471))</f>
        <v>638.93777777777836</v>
      </c>
      <c r="Q1469" s="99">
        <f>IF((M1470=""),"",STDEV(E1471:M1471))</f>
        <v>76.560105436476505</v>
      </c>
      <c r="R1469" s="99">
        <f>IF((M1470=""),"",(N1469-O1469)/(N1469+O1469)*100)</f>
        <v>16.008520920768042</v>
      </c>
      <c r="S1469" s="203" t="str">
        <f>IF(M1470="","",IF(R1469&lt;10,IF(P1469&gt;430,IF(P1469&lt;590,"Pass","Fail"),"Fail"),"Fail"))</f>
        <v>Fail</v>
      </c>
      <c r="T1469" s="243">
        <v>102</v>
      </c>
      <c r="U1469" s="220"/>
      <c r="V1469" s="265" t="s">
        <v>183</v>
      </c>
      <c r="W1469" s="138">
        <v>490</v>
      </c>
      <c r="X1469" s="135">
        <v>590</v>
      </c>
      <c r="Y1469" s="135">
        <v>430</v>
      </c>
      <c r="Z1469" s="135">
        <v>590</v>
      </c>
      <c r="AA1469" s="137">
        <v>6.3</v>
      </c>
      <c r="AB1469" s="148">
        <v>6.3</v>
      </c>
      <c r="AC1469" s="199"/>
    </row>
    <row r="1470" spans="1:29" s="198" customFormat="1" ht="12.75" customHeight="1">
      <c r="A1470" s="122"/>
      <c r="B1470" s="200"/>
      <c r="C1470" s="161"/>
      <c r="D1470" s="218" t="s">
        <v>100</v>
      </c>
      <c r="E1470" s="13">
        <v>4592.03</v>
      </c>
      <c r="F1470" s="13">
        <v>4608.22</v>
      </c>
      <c r="G1470" s="13">
        <v>4913.97</v>
      </c>
      <c r="H1470" s="13">
        <v>4637</v>
      </c>
      <c r="I1470" s="13">
        <v>4627.74</v>
      </c>
      <c r="J1470" s="13">
        <v>4077.64</v>
      </c>
      <c r="K1470" s="13">
        <v>4604.03</v>
      </c>
      <c r="L1470" s="13">
        <v>4567.26</v>
      </c>
      <c r="M1470" s="13">
        <v>4373.53</v>
      </c>
      <c r="N1470" s="99"/>
      <c r="O1470" s="99"/>
      <c r="P1470" s="99"/>
      <c r="Q1470" s="99"/>
      <c r="R1470" s="99"/>
      <c r="S1470" s="203"/>
      <c r="T1470" s="258"/>
      <c r="U1470" s="238"/>
      <c r="V1470" s="219"/>
      <c r="W1470" s="199"/>
      <c r="X1470" s="199"/>
      <c r="Y1470" s="199"/>
      <c r="Z1470" s="199"/>
      <c r="AA1470" s="199"/>
      <c r="AB1470" s="199"/>
      <c r="AC1470" s="199"/>
    </row>
    <row r="1471" spans="1:29" s="198" customFormat="1" ht="22.5" customHeight="1">
      <c r="A1471" s="122"/>
      <c r="B1471" s="200"/>
      <c r="C1471" s="161"/>
      <c r="D1471" s="218" t="s">
        <v>120</v>
      </c>
      <c r="E1471" s="13">
        <f t="shared" ref="E1471:M1471" si="483">IF(((E1469="")*AND(E1470="")),"",(E1469-E1470)*2)</f>
        <v>588.54000000000087</v>
      </c>
      <c r="F1471" s="13">
        <f t="shared" si="483"/>
        <v>695.18000000000029</v>
      </c>
      <c r="G1471" s="13">
        <f t="shared" si="483"/>
        <v>593.18000000000029</v>
      </c>
      <c r="H1471" s="13">
        <f t="shared" si="483"/>
        <v>729.73999999999978</v>
      </c>
      <c r="I1471" s="13">
        <f t="shared" si="483"/>
        <v>653.38000000000102</v>
      </c>
      <c r="J1471" s="13">
        <f t="shared" si="483"/>
        <v>528.34000000000106</v>
      </c>
      <c r="K1471" s="13">
        <f t="shared" si="483"/>
        <v>710.96000000000095</v>
      </c>
      <c r="L1471" s="13">
        <f t="shared" si="483"/>
        <v>705.76000000000022</v>
      </c>
      <c r="M1471" s="13">
        <f t="shared" si="483"/>
        <v>545.36000000000058</v>
      </c>
      <c r="N1471" s="99"/>
      <c r="O1471" s="99"/>
      <c r="P1471" s="99"/>
      <c r="Q1471" s="99"/>
      <c r="R1471" s="99"/>
      <c r="S1471" s="208"/>
      <c r="T1471" s="288"/>
      <c r="U1471" s="238"/>
      <c r="V1471" s="219"/>
      <c r="W1471" s="199"/>
      <c r="X1471" s="199"/>
      <c r="Y1471" s="199"/>
      <c r="Z1471" s="199"/>
      <c r="AA1471" s="199"/>
      <c r="AB1471" s="199"/>
      <c r="AC1471" s="199"/>
    </row>
    <row r="1472" spans="1:29" s="198" customFormat="1" ht="12.75" customHeight="1">
      <c r="A1472" s="122">
        <v>43549</v>
      </c>
      <c r="B1472" s="200" t="s">
        <v>18</v>
      </c>
      <c r="C1472" s="161" t="s">
        <v>123</v>
      </c>
      <c r="D1472" s="218" t="s">
        <v>99</v>
      </c>
      <c r="E1472" s="13">
        <v>5726.56</v>
      </c>
      <c r="F1472" s="13">
        <v>5564.16</v>
      </c>
      <c r="G1472" s="13">
        <v>5600.78</v>
      </c>
      <c r="H1472" s="13">
        <v>5586.91</v>
      </c>
      <c r="I1472" s="13">
        <v>5751.66</v>
      </c>
      <c r="J1472" s="13">
        <v>5260.52</v>
      </c>
      <c r="K1472" s="13">
        <v>5534.22</v>
      </c>
      <c r="L1472" s="13">
        <v>5543.72</v>
      </c>
      <c r="M1472" s="13">
        <v>5297.77</v>
      </c>
      <c r="N1472" s="99">
        <f>IF((M1473=""),"",MAX(E1474:M1474))</f>
        <v>272.96000000000095</v>
      </c>
      <c r="O1472" s="99">
        <f>IF(M1473="","",MIN(E1474:M1474))</f>
        <v>243.68000000000029</v>
      </c>
      <c r="P1472" s="99">
        <f>IF((M1474=""),"",AVERAGE(E1474:M1474))</f>
        <v>258.51333333333361</v>
      </c>
      <c r="Q1472" s="99">
        <f>IF((M1473=""),"",STDEV(E1474:M1474))</f>
        <v>11.351920542358188</v>
      </c>
      <c r="R1472" s="99">
        <f>IF((M1473=""),"",(N1472-O1472)/(N1472+O1472)*100)</f>
        <v>5.6673892846083511</v>
      </c>
      <c r="S1472" s="196" t="str">
        <f>IF(M1473="","",IF(R1472&lt;15,IF(P1472&gt;155,IF(P1472&lt;315,"Pass","Fail"),"Fail"),"Fail"))</f>
        <v>Pass</v>
      </c>
      <c r="T1472" s="243">
        <v>102</v>
      </c>
      <c r="U1472" s="276"/>
      <c r="V1472" s="272" t="s">
        <v>183</v>
      </c>
      <c r="W1472" s="147">
        <v>222</v>
      </c>
      <c r="X1472" s="88">
        <v>340</v>
      </c>
      <c r="Y1472" s="88">
        <v>155</v>
      </c>
      <c r="Z1472" s="88">
        <v>315</v>
      </c>
      <c r="AA1472" s="148">
        <v>15</v>
      </c>
      <c r="AB1472" s="139">
        <v>15</v>
      </c>
    </row>
    <row r="1473" spans="1:29" s="198" customFormat="1" ht="12.75" customHeight="1">
      <c r="A1473" s="122"/>
      <c r="B1473" s="200"/>
      <c r="C1473" s="161"/>
      <c r="D1473" s="218" t="s">
        <v>100</v>
      </c>
      <c r="E1473" s="13">
        <v>5590.08</v>
      </c>
      <c r="F1473" s="13">
        <v>5436.45</v>
      </c>
      <c r="G1473" s="13">
        <v>5478.6</v>
      </c>
      <c r="H1473" s="13">
        <v>5461.05</v>
      </c>
      <c r="I1473" s="13">
        <v>5617.1</v>
      </c>
      <c r="J1473" s="13">
        <v>5126.45</v>
      </c>
      <c r="K1473" s="13">
        <v>5407.98</v>
      </c>
      <c r="L1473" s="13">
        <v>5421.88</v>
      </c>
      <c r="M1473" s="13">
        <v>5163.3999999999996</v>
      </c>
      <c r="N1473" s="99"/>
      <c r="O1473" s="99"/>
      <c r="P1473" s="99"/>
      <c r="Q1473" s="99"/>
      <c r="R1473" s="99"/>
      <c r="S1473" s="203"/>
      <c r="T1473" s="258"/>
      <c r="U1473" s="238"/>
      <c r="V1473" s="219"/>
      <c r="W1473" s="199"/>
      <c r="X1473" s="199"/>
      <c r="Y1473" s="199"/>
      <c r="Z1473" s="199"/>
      <c r="AA1473" s="199"/>
      <c r="AB1473" s="199"/>
      <c r="AC1473" s="199"/>
    </row>
    <row r="1474" spans="1:29" s="198" customFormat="1" ht="22.5" customHeight="1">
      <c r="A1474" s="122"/>
      <c r="B1474" s="200"/>
      <c r="C1474" s="161"/>
      <c r="D1474" s="218" t="s">
        <v>120</v>
      </c>
      <c r="E1474" s="13">
        <f t="shared" ref="E1474:M1474" si="484">IF(((E1472="")*AND(E1473="")),"",(E1472-E1473)*2)</f>
        <v>272.96000000000095</v>
      </c>
      <c r="F1474" s="13">
        <f t="shared" si="484"/>
        <v>255.42000000000007</v>
      </c>
      <c r="G1474" s="13">
        <f t="shared" si="484"/>
        <v>244.35999999999876</v>
      </c>
      <c r="H1474" s="13">
        <f t="shared" si="484"/>
        <v>251.71999999999935</v>
      </c>
      <c r="I1474" s="13">
        <f t="shared" si="484"/>
        <v>269.11999999999898</v>
      </c>
      <c r="J1474" s="13">
        <f t="shared" si="484"/>
        <v>268.14000000000124</v>
      </c>
      <c r="K1474" s="13">
        <f t="shared" si="484"/>
        <v>252.48000000000138</v>
      </c>
      <c r="L1474" s="13">
        <f t="shared" si="484"/>
        <v>243.68000000000029</v>
      </c>
      <c r="M1474" s="13">
        <f t="shared" si="484"/>
        <v>268.7400000000016</v>
      </c>
      <c r="N1474" s="99"/>
      <c r="O1474" s="99"/>
      <c r="P1474" s="99"/>
      <c r="Q1474" s="99"/>
      <c r="R1474" s="99"/>
      <c r="S1474" s="208"/>
      <c r="T1474" s="288"/>
      <c r="U1474" s="238"/>
      <c r="V1474" s="219"/>
      <c r="W1474" s="199"/>
      <c r="X1474" s="199"/>
      <c r="Y1474" s="199"/>
      <c r="Z1474" s="199"/>
      <c r="AA1474" s="199"/>
      <c r="AB1474" s="199"/>
      <c r="AC1474" s="199"/>
    </row>
    <row r="1475" spans="1:29" s="198" customFormat="1" ht="12.75" customHeight="1">
      <c r="A1475" s="122">
        <v>43549</v>
      </c>
      <c r="B1475" s="194" t="s">
        <v>18</v>
      </c>
      <c r="C1475" s="161" t="s">
        <v>122</v>
      </c>
      <c r="D1475" s="206" t="s">
        <v>99</v>
      </c>
      <c r="E1475" s="13">
        <v>6469.17</v>
      </c>
      <c r="F1475" s="13">
        <v>6654.96</v>
      </c>
      <c r="G1475" s="13">
        <v>6796.47</v>
      </c>
      <c r="H1475" s="13">
        <v>6715.73</v>
      </c>
      <c r="I1475" s="13">
        <v>6652.12</v>
      </c>
      <c r="J1475" s="13">
        <v>6645.51</v>
      </c>
      <c r="K1475" s="13">
        <v>6737.74</v>
      </c>
      <c r="L1475" s="13">
        <v>6712.79</v>
      </c>
      <c r="M1475" s="13">
        <v>6574.39</v>
      </c>
      <c r="N1475" s="99">
        <f>IF((M1476=""),"",MAX(E1477:M1477))</f>
        <v>724.60000000000036</v>
      </c>
      <c r="O1475" s="99">
        <f>IF(M1476="","",MIN(E1477:M1477))</f>
        <v>260.34000000000015</v>
      </c>
      <c r="P1475" s="99">
        <f>IF((M1477=""),"",AVERAGE(E1477:M1477))</f>
        <v>645.93111111111125</v>
      </c>
      <c r="Q1475" s="99">
        <f>IF((M1476=""),"",STDEV(E1477:M1477))</f>
        <v>145.25486329590186</v>
      </c>
      <c r="R1475" s="99">
        <f>IF((M1476=""),"",(N1475-O1475)/(N1475+O1475)*100)</f>
        <v>47.135866144130603</v>
      </c>
      <c r="S1475" s="203" t="str">
        <f>IF(M1476="","",IF(R1475&lt;10,IF(P1475&gt;430,IF(P1475&lt;590,"Pass","Fail"),"Fail"),"Fail"))</f>
        <v>Fail</v>
      </c>
      <c r="T1475" s="258">
        <v>1340</v>
      </c>
      <c r="U1475" s="265"/>
      <c r="V1475" s="219"/>
      <c r="W1475" s="138">
        <v>490</v>
      </c>
      <c r="X1475" s="135">
        <v>590</v>
      </c>
      <c r="Y1475" s="135">
        <v>430</v>
      </c>
      <c r="Z1475" s="135">
        <v>590</v>
      </c>
      <c r="AA1475" s="137">
        <v>6.3</v>
      </c>
      <c r="AB1475" s="148">
        <v>6.3</v>
      </c>
      <c r="AC1475" s="199"/>
    </row>
    <row r="1476" spans="1:29" s="198" customFormat="1" ht="13.5" customHeight="1">
      <c r="A1476" s="122"/>
      <c r="B1476" s="200"/>
      <c r="C1476" s="161"/>
      <c r="D1476" s="218" t="s">
        <v>100</v>
      </c>
      <c r="E1476" s="13">
        <v>6339</v>
      </c>
      <c r="F1476" s="13">
        <v>6310.66</v>
      </c>
      <c r="G1476" s="13">
        <v>6455.93</v>
      </c>
      <c r="H1476" s="13">
        <v>6375.58</v>
      </c>
      <c r="I1476" s="13">
        <v>6299.65</v>
      </c>
      <c r="J1476" s="13">
        <v>6283.21</v>
      </c>
      <c r="K1476" s="13">
        <v>6389.12</v>
      </c>
      <c r="L1476" s="13">
        <v>6369.68</v>
      </c>
      <c r="M1476" s="13">
        <v>6229.36</v>
      </c>
      <c r="N1476" s="99"/>
      <c r="O1476" s="99"/>
      <c r="P1476" s="99"/>
      <c r="Q1476" s="99"/>
      <c r="R1476" s="99"/>
      <c r="S1476" s="203"/>
      <c r="T1476" s="258"/>
      <c r="U1476" s="238"/>
      <c r="V1476" s="219"/>
      <c r="W1476" s="199"/>
      <c r="X1476" s="199"/>
      <c r="Y1476" s="199"/>
      <c r="Z1476" s="199"/>
      <c r="AA1476" s="199"/>
      <c r="AB1476" s="199"/>
      <c r="AC1476" s="199"/>
    </row>
    <row r="1477" spans="1:29" s="198" customFormat="1" ht="23.25" customHeight="1" thickBot="1">
      <c r="A1477" s="122"/>
      <c r="B1477" s="210"/>
      <c r="C1477" s="161"/>
      <c r="D1477" s="211" t="s">
        <v>120</v>
      </c>
      <c r="E1477" s="13">
        <f t="shared" ref="E1477:M1477" si="485">IF(((E1475="")*AND(E1476="")),"",(E1475-E1476)*2)</f>
        <v>260.34000000000015</v>
      </c>
      <c r="F1477" s="13">
        <f t="shared" si="485"/>
        <v>688.60000000000036</v>
      </c>
      <c r="G1477" s="13">
        <f t="shared" si="485"/>
        <v>681.07999999999993</v>
      </c>
      <c r="H1477" s="13">
        <f t="shared" si="485"/>
        <v>680.29999999999927</v>
      </c>
      <c r="I1477" s="13">
        <f t="shared" si="485"/>
        <v>704.94000000000051</v>
      </c>
      <c r="J1477" s="13">
        <f t="shared" si="485"/>
        <v>724.60000000000036</v>
      </c>
      <c r="K1477" s="13">
        <f t="shared" si="485"/>
        <v>697.23999999999978</v>
      </c>
      <c r="L1477" s="13">
        <f t="shared" si="485"/>
        <v>686.21999999999935</v>
      </c>
      <c r="M1477" s="13">
        <f t="shared" si="485"/>
        <v>690.06000000000131</v>
      </c>
      <c r="N1477" s="99"/>
      <c r="O1477" s="99"/>
      <c r="P1477" s="99"/>
      <c r="Q1477" s="99"/>
      <c r="R1477" s="99"/>
      <c r="S1477" s="212"/>
      <c r="T1477" s="289"/>
      <c r="U1477" s="238"/>
      <c r="V1477" s="219"/>
      <c r="W1477" s="199"/>
      <c r="X1477" s="199"/>
      <c r="Y1477" s="199"/>
      <c r="Z1477" s="199"/>
      <c r="AA1477" s="199"/>
      <c r="AB1477" s="199"/>
      <c r="AC1477" s="199"/>
    </row>
    <row r="1478" spans="1:29" s="198" customFormat="1" ht="12.75" customHeight="1">
      <c r="A1478" s="122">
        <v>43550</v>
      </c>
      <c r="B1478" s="194" t="s">
        <v>18</v>
      </c>
      <c r="C1478" s="161" t="s">
        <v>122</v>
      </c>
      <c r="D1478" s="206" t="s">
        <v>99</v>
      </c>
      <c r="E1478" s="13">
        <v>4595</v>
      </c>
      <c r="F1478" s="13">
        <v>4452</v>
      </c>
      <c r="G1478" s="13">
        <v>4407</v>
      </c>
      <c r="H1478" s="13">
        <v>4444</v>
      </c>
      <c r="I1478" s="13">
        <v>4576</v>
      </c>
      <c r="J1478" s="13">
        <v>4645</v>
      </c>
      <c r="K1478" s="13">
        <v>4466</v>
      </c>
      <c r="L1478" s="13">
        <v>4444</v>
      </c>
      <c r="M1478" s="13">
        <v>4642</v>
      </c>
      <c r="N1478" s="99">
        <f>IF((M1479=""),"",MAX(E1480:M1480))</f>
        <v>540</v>
      </c>
      <c r="O1478" s="99">
        <f>IF(M1479="","",MIN(E1480:M1480))</f>
        <v>464</v>
      </c>
      <c r="P1478" s="99">
        <f>IF((M1480=""),"",AVERAGE(E1480:M1480))</f>
        <v>514.22222222222217</v>
      </c>
      <c r="Q1478" s="99">
        <f>IF((M1479=""),"",STDEV(E1480:M1480))</f>
        <v>23.333333333333194</v>
      </c>
      <c r="R1478" s="99">
        <f>IF((M1479=""),"",(N1478-O1478)/(N1478+O1478)*100)</f>
        <v>7.569721115537849</v>
      </c>
      <c r="S1478" s="203" t="str">
        <f>IF(M1479="","",IF(R1478&lt;10,IF(P1478&gt;430,IF(P1478&lt;590,"Pass","Fail"),"Fail"),"Fail"))</f>
        <v>Pass</v>
      </c>
      <c r="T1478" s="258" t="s">
        <v>184</v>
      </c>
      <c r="U1478" s="265"/>
      <c r="V1478" s="219"/>
      <c r="W1478" s="138">
        <v>490</v>
      </c>
      <c r="X1478" s="135">
        <v>590</v>
      </c>
      <c r="Y1478" s="135">
        <v>430</v>
      </c>
      <c r="Z1478" s="135">
        <v>590</v>
      </c>
      <c r="AA1478" s="137">
        <v>6.3</v>
      </c>
      <c r="AB1478" s="148">
        <v>6.3</v>
      </c>
      <c r="AC1478" s="199"/>
    </row>
    <row r="1479" spans="1:29" s="198" customFormat="1" ht="12.75" customHeight="1">
      <c r="A1479" s="122"/>
      <c r="B1479" s="200"/>
      <c r="C1479" s="161"/>
      <c r="D1479" s="218" t="s">
        <v>100</v>
      </c>
      <c r="E1479" s="13">
        <v>4325</v>
      </c>
      <c r="F1479" s="13">
        <v>4199</v>
      </c>
      <c r="G1479" s="13">
        <v>4153</v>
      </c>
      <c r="H1479" s="13">
        <v>4188</v>
      </c>
      <c r="I1479" s="13">
        <v>4307</v>
      </c>
      <c r="J1479" s="13">
        <v>4413</v>
      </c>
      <c r="K1479" s="13">
        <v>4213</v>
      </c>
      <c r="L1479" s="13">
        <v>4184</v>
      </c>
      <c r="M1479" s="13">
        <v>4375</v>
      </c>
      <c r="N1479" s="99"/>
      <c r="O1479" s="99"/>
      <c r="P1479" s="99"/>
      <c r="Q1479" s="99"/>
      <c r="R1479" s="99"/>
      <c r="S1479" s="203"/>
      <c r="T1479" s="258"/>
      <c r="U1479" s="238"/>
      <c r="V1479" s="219"/>
      <c r="W1479" s="199"/>
      <c r="X1479" s="199"/>
      <c r="Y1479" s="199"/>
      <c r="Z1479" s="199"/>
      <c r="AA1479" s="199"/>
      <c r="AB1479" s="199"/>
      <c r="AC1479" s="199"/>
    </row>
    <row r="1480" spans="1:29" s="198" customFormat="1" ht="23.25" customHeight="1" thickBot="1">
      <c r="A1480" s="122"/>
      <c r="B1480" s="210"/>
      <c r="C1480" s="161"/>
      <c r="D1480" s="211" t="s">
        <v>120</v>
      </c>
      <c r="E1480" s="13">
        <f t="shared" ref="E1480:M1480" si="486">IF(((E1478="")*AND(E1479="")),"",(E1478-E1479)*2)</f>
        <v>540</v>
      </c>
      <c r="F1480" s="13">
        <f t="shared" si="486"/>
        <v>506</v>
      </c>
      <c r="G1480" s="13">
        <f t="shared" si="486"/>
        <v>508</v>
      </c>
      <c r="H1480" s="13">
        <f t="shared" si="486"/>
        <v>512</v>
      </c>
      <c r="I1480" s="13">
        <f t="shared" si="486"/>
        <v>538</v>
      </c>
      <c r="J1480" s="13">
        <f t="shared" si="486"/>
        <v>464</v>
      </c>
      <c r="K1480" s="13">
        <f t="shared" si="486"/>
        <v>506</v>
      </c>
      <c r="L1480" s="13">
        <f t="shared" si="486"/>
        <v>520</v>
      </c>
      <c r="M1480" s="13">
        <f t="shared" si="486"/>
        <v>534</v>
      </c>
      <c r="N1480" s="99"/>
      <c r="O1480" s="99"/>
      <c r="P1480" s="99"/>
      <c r="Q1480" s="99"/>
      <c r="R1480" s="99"/>
      <c r="S1480" s="212"/>
      <c r="T1480" s="289"/>
      <c r="U1480" s="238"/>
      <c r="V1480" s="219"/>
      <c r="W1480" s="199"/>
      <c r="X1480" s="199"/>
      <c r="Y1480" s="199"/>
      <c r="Z1480" s="199"/>
      <c r="AA1480" s="199"/>
      <c r="AB1480" s="199"/>
      <c r="AC1480" s="199"/>
    </row>
    <row r="1481" spans="1:29" s="198" customFormat="1" ht="12.75" customHeight="1">
      <c r="A1481" s="122">
        <v>43551</v>
      </c>
      <c r="B1481" s="200" t="s">
        <v>18</v>
      </c>
      <c r="C1481" s="161" t="s">
        <v>122</v>
      </c>
      <c r="D1481" s="218" t="s">
        <v>99</v>
      </c>
      <c r="E1481" s="13">
        <v>3068.58</v>
      </c>
      <c r="F1481" s="13">
        <v>2681.75</v>
      </c>
      <c r="G1481" s="13">
        <v>2563.15</v>
      </c>
      <c r="H1481" s="13">
        <v>2654.74</v>
      </c>
      <c r="I1481" s="13">
        <v>3016.28</v>
      </c>
      <c r="J1481" s="13">
        <v>3048.57</v>
      </c>
      <c r="K1481" s="13">
        <v>2672.52</v>
      </c>
      <c r="L1481" s="13">
        <v>2674.73</v>
      </c>
      <c r="M1481" s="13">
        <v>3140.6</v>
      </c>
      <c r="N1481" s="99">
        <f>IF((M1482=""),"",MAX(E1483:M1483))</f>
        <v>631.19999999999982</v>
      </c>
      <c r="O1481" s="99">
        <f>IF(M1482="","",MIN(E1483:M1483))</f>
        <v>582.63999999999942</v>
      </c>
      <c r="P1481" s="99">
        <f>IF((M1483=""),"",AVERAGE(E1483:M1483))</f>
        <v>608.8844444444444</v>
      </c>
      <c r="Q1481" s="99">
        <f>IF((M1482=""),"",STDEV(E1483:M1483))</f>
        <v>17.606004026407213</v>
      </c>
      <c r="R1481" s="99">
        <f>IF((M1482=""),"",(N1481-O1481)/(N1481+O1481)*100)</f>
        <v>4.0005272523561946</v>
      </c>
      <c r="S1481" s="203" t="str">
        <f>IF(M1482="","",IF(R1481&lt;10,IF(P1481&gt;430,IF(P1481&lt;590,"Pass","Fail"),"Fail"),"Fail"))</f>
        <v>Fail</v>
      </c>
      <c r="T1481" s="243">
        <v>74</v>
      </c>
      <c r="U1481" s="265"/>
      <c r="V1481" s="219"/>
      <c r="W1481" s="138">
        <v>490</v>
      </c>
      <c r="X1481" s="135">
        <v>590</v>
      </c>
      <c r="Y1481" s="135">
        <v>430</v>
      </c>
      <c r="Z1481" s="135">
        <v>590</v>
      </c>
      <c r="AA1481" s="137">
        <v>6.3</v>
      </c>
      <c r="AB1481" s="148">
        <v>6.3</v>
      </c>
      <c r="AC1481" s="199"/>
    </row>
    <row r="1482" spans="1:29" s="198" customFormat="1" ht="12.75" customHeight="1">
      <c r="A1482" s="122"/>
      <c r="B1482" s="200"/>
      <c r="C1482" s="161"/>
      <c r="D1482" s="218" t="s">
        <v>100</v>
      </c>
      <c r="E1482" s="13">
        <v>2772.23</v>
      </c>
      <c r="F1482" s="13">
        <v>2368.08</v>
      </c>
      <c r="G1482" s="13">
        <v>2257.94</v>
      </c>
      <c r="H1482" s="13">
        <v>2342.63</v>
      </c>
      <c r="I1482" s="13">
        <v>2720.24</v>
      </c>
      <c r="J1482" s="13">
        <v>2748.33</v>
      </c>
      <c r="K1482" s="13">
        <v>2363.08</v>
      </c>
      <c r="L1482" s="13">
        <v>2359.13</v>
      </c>
      <c r="M1482" s="13">
        <v>2849.28</v>
      </c>
      <c r="N1482" s="99"/>
      <c r="O1482" s="99"/>
      <c r="P1482" s="99"/>
      <c r="Q1482" s="99"/>
      <c r="R1482" s="99"/>
      <c r="S1482" s="203"/>
      <c r="T1482" s="258"/>
      <c r="U1482" s="238"/>
      <c r="V1482" s="219"/>
      <c r="W1482" s="199"/>
      <c r="X1482" s="199"/>
      <c r="Y1482" s="199"/>
      <c r="Z1482" s="199"/>
      <c r="AA1482" s="199"/>
      <c r="AB1482" s="199"/>
      <c r="AC1482" s="199"/>
    </row>
    <row r="1483" spans="1:29" s="198" customFormat="1" ht="22.5" customHeight="1">
      <c r="A1483" s="122"/>
      <c r="B1483" s="200"/>
      <c r="C1483" s="161"/>
      <c r="D1483" s="218" t="s">
        <v>120</v>
      </c>
      <c r="E1483" s="13">
        <f t="shared" ref="E1483:M1483" si="487">IF(((E1481="")*AND(E1482="")),"",(E1481-E1482)*2)</f>
        <v>592.69999999999982</v>
      </c>
      <c r="F1483" s="13">
        <f t="shared" si="487"/>
        <v>627.34000000000015</v>
      </c>
      <c r="G1483" s="13">
        <f t="shared" si="487"/>
        <v>610.42000000000007</v>
      </c>
      <c r="H1483" s="13">
        <f t="shared" si="487"/>
        <v>624.21999999999935</v>
      </c>
      <c r="I1483" s="13">
        <f t="shared" si="487"/>
        <v>592.08000000000084</v>
      </c>
      <c r="J1483" s="13">
        <f t="shared" si="487"/>
        <v>600.48000000000047</v>
      </c>
      <c r="K1483" s="13">
        <f t="shared" si="487"/>
        <v>618.88000000000011</v>
      </c>
      <c r="L1483" s="13">
        <f t="shared" si="487"/>
        <v>631.19999999999982</v>
      </c>
      <c r="M1483" s="13">
        <f t="shared" si="487"/>
        <v>582.63999999999942</v>
      </c>
      <c r="N1483" s="99"/>
      <c r="O1483" s="99"/>
      <c r="P1483" s="99"/>
      <c r="Q1483" s="99"/>
      <c r="R1483" s="99"/>
      <c r="S1483" s="208"/>
      <c r="T1483" s="288"/>
      <c r="U1483" s="238"/>
      <c r="V1483" s="219"/>
      <c r="W1483" s="199"/>
      <c r="X1483" s="199"/>
      <c r="Y1483" s="199"/>
      <c r="Z1483" s="199"/>
      <c r="AA1483" s="199"/>
      <c r="AB1483" s="199"/>
      <c r="AC1483" s="199"/>
    </row>
    <row r="1484" spans="1:29" s="198" customFormat="1" ht="12.75" customHeight="1">
      <c r="A1484" s="122">
        <v>43551</v>
      </c>
      <c r="B1484" s="200" t="s">
        <v>18</v>
      </c>
      <c r="C1484" s="161" t="s">
        <v>122</v>
      </c>
      <c r="D1484" s="218" t="s">
        <v>99</v>
      </c>
      <c r="E1484" s="13">
        <v>4070.73</v>
      </c>
      <c r="F1484" s="13">
        <v>3957.5</v>
      </c>
      <c r="G1484" s="13">
        <v>3918.34</v>
      </c>
      <c r="H1484" s="13">
        <v>3954.14</v>
      </c>
      <c r="I1484" s="13">
        <v>4021.79</v>
      </c>
      <c r="J1484" s="13">
        <v>4115.83</v>
      </c>
      <c r="K1484" s="13">
        <v>3972.18</v>
      </c>
      <c r="L1484" s="13">
        <v>3962.35</v>
      </c>
      <c r="M1484" s="13">
        <v>4110.7700000000004</v>
      </c>
      <c r="N1484" s="99">
        <f>IF((M1485=""),"",MAX(E1486:M1486))</f>
        <v>524.73999999999978</v>
      </c>
      <c r="O1484" s="99">
        <f>IF(M1485="","",MIN(E1486:M1486))</f>
        <v>452.35999999999967</v>
      </c>
      <c r="P1484" s="99">
        <f>IF((M1486=""),"",AVERAGE(E1486:M1486))</f>
        <v>512.45333333333338</v>
      </c>
      <c r="Q1484" s="99">
        <f>IF((M1485=""),"",STDEV(E1486:M1486))</f>
        <v>22.756770421130145</v>
      </c>
      <c r="R1484" s="99">
        <f>IF((M1485=""),"",(N1484-O1484)/(N1484+O1484)*100)</f>
        <v>7.4076348377852987</v>
      </c>
      <c r="S1484" s="203" t="str">
        <f>IF(M1485="","",IF(R1484&lt;10,IF(P1484&gt;430,IF(P1484&lt;590,"Pass","Fail"),"Fail"),"Fail"))</f>
        <v>Pass</v>
      </c>
      <c r="T1484" s="243">
        <v>74</v>
      </c>
      <c r="U1484" s="265"/>
      <c r="V1484" s="219"/>
      <c r="W1484" s="138">
        <v>490</v>
      </c>
      <c r="X1484" s="135">
        <v>590</v>
      </c>
      <c r="Y1484" s="135">
        <v>430</v>
      </c>
      <c r="Z1484" s="135">
        <v>590</v>
      </c>
      <c r="AA1484" s="137">
        <v>6.3</v>
      </c>
      <c r="AB1484" s="148">
        <v>6.3</v>
      </c>
      <c r="AC1484" s="199"/>
    </row>
    <row r="1485" spans="1:29" s="198" customFormat="1" ht="12.75" customHeight="1">
      <c r="A1485" s="122"/>
      <c r="B1485" s="200"/>
      <c r="C1485" s="161"/>
      <c r="D1485" s="218" t="s">
        <v>100</v>
      </c>
      <c r="E1485" s="13">
        <v>3808.36</v>
      </c>
      <c r="F1485" s="13">
        <v>3697.16</v>
      </c>
      <c r="G1485" s="13">
        <v>3659.12</v>
      </c>
      <c r="H1485" s="13">
        <v>3693.9</v>
      </c>
      <c r="I1485" s="13">
        <v>3763.46</v>
      </c>
      <c r="J1485" s="13">
        <v>3855.69</v>
      </c>
      <c r="K1485" s="13">
        <v>3746</v>
      </c>
      <c r="L1485" s="13">
        <v>3700.44</v>
      </c>
      <c r="M1485" s="13">
        <v>3853.46</v>
      </c>
      <c r="N1485" s="99"/>
      <c r="O1485" s="99"/>
      <c r="P1485" s="99"/>
      <c r="Q1485" s="99"/>
      <c r="R1485" s="99"/>
      <c r="S1485" s="203"/>
      <c r="T1485" s="258"/>
      <c r="U1485" s="238"/>
      <c r="V1485" s="219"/>
      <c r="W1485" s="199"/>
      <c r="X1485" s="199"/>
      <c r="Y1485" s="199"/>
      <c r="Z1485" s="199"/>
      <c r="AA1485" s="199"/>
      <c r="AB1485" s="199"/>
      <c r="AC1485" s="199"/>
    </row>
    <row r="1486" spans="1:29" s="198" customFormat="1" ht="22.5" customHeight="1">
      <c r="A1486" s="122"/>
      <c r="B1486" s="200"/>
      <c r="C1486" s="161"/>
      <c r="D1486" s="218" t="s">
        <v>120</v>
      </c>
      <c r="E1486" s="13">
        <f t="shared" ref="E1486:M1486" si="488">IF(((E1484="")*AND(E1485="")),"",(E1484-E1485)*2)</f>
        <v>524.73999999999978</v>
      </c>
      <c r="F1486" s="13">
        <f t="shared" si="488"/>
        <v>520.68000000000029</v>
      </c>
      <c r="G1486" s="13">
        <f t="shared" si="488"/>
        <v>518.44000000000051</v>
      </c>
      <c r="H1486" s="13">
        <f t="shared" si="488"/>
        <v>520.47999999999956</v>
      </c>
      <c r="I1486" s="13">
        <f t="shared" si="488"/>
        <v>516.65999999999985</v>
      </c>
      <c r="J1486" s="13">
        <f t="shared" si="488"/>
        <v>520.27999999999975</v>
      </c>
      <c r="K1486" s="13">
        <f t="shared" si="488"/>
        <v>452.35999999999967</v>
      </c>
      <c r="L1486" s="13">
        <f t="shared" si="488"/>
        <v>523.81999999999971</v>
      </c>
      <c r="M1486" s="13">
        <f t="shared" si="488"/>
        <v>514.6200000000008</v>
      </c>
      <c r="N1486" s="99"/>
      <c r="O1486" s="99"/>
      <c r="P1486" s="99"/>
      <c r="Q1486" s="99"/>
      <c r="R1486" s="99"/>
      <c r="S1486" s="208"/>
      <c r="T1486" s="288"/>
      <c r="U1486" s="238"/>
      <c r="V1486" s="219"/>
      <c r="W1486" s="199"/>
      <c r="X1486" s="199"/>
      <c r="Y1486" s="199"/>
      <c r="Z1486" s="199"/>
      <c r="AA1486" s="199"/>
      <c r="AB1486" s="199"/>
      <c r="AC1486" s="199"/>
    </row>
    <row r="1487" spans="1:29" s="198" customFormat="1" ht="12.75" customHeight="1">
      <c r="A1487" s="122">
        <v>43551</v>
      </c>
      <c r="B1487" s="200" t="s">
        <v>18</v>
      </c>
      <c r="C1487" s="161" t="s">
        <v>122</v>
      </c>
      <c r="D1487" s="218" t="s">
        <v>99</v>
      </c>
      <c r="E1487" s="13">
        <v>3806</v>
      </c>
      <c r="F1487" s="13">
        <v>3702</v>
      </c>
      <c r="G1487" s="13">
        <v>3661</v>
      </c>
      <c r="H1487" s="13">
        <v>3699</v>
      </c>
      <c r="I1487" s="13">
        <v>3747</v>
      </c>
      <c r="J1487" s="13">
        <v>3881</v>
      </c>
      <c r="K1487" s="13">
        <v>3723</v>
      </c>
      <c r="L1487" s="13">
        <v>3699</v>
      </c>
      <c r="M1487" s="13">
        <v>3854</v>
      </c>
      <c r="N1487" s="99">
        <f>IF((M1488=""),"",MAX(E1489:M1489))</f>
        <v>562</v>
      </c>
      <c r="O1487" s="99">
        <f>IF(M1488="","",MIN(E1489:M1489))</f>
        <v>522</v>
      </c>
      <c r="P1487" s="99">
        <f>IF((M1489=""),"",AVERAGE(E1489:M1489))</f>
        <v>545.11111111111109</v>
      </c>
      <c r="Q1487" s="99">
        <f>IF((M1488=""),"",STDEV(E1489:M1489))</f>
        <v>12.128936932440702</v>
      </c>
      <c r="R1487" s="99">
        <f>IF((M1488=""),"",(N1487-O1487)/(N1487+O1487)*100)</f>
        <v>3.6900369003690034</v>
      </c>
      <c r="S1487" s="203" t="str">
        <f>IF(M1488="","",IF(R1487&lt;10,IF(P1487&gt;430,IF(P1487&lt;590,"Pass","Fail"),"Fail"),"Fail"))</f>
        <v>Pass</v>
      </c>
      <c r="T1487" s="243">
        <v>74</v>
      </c>
      <c r="U1487" s="265"/>
      <c r="V1487" s="219"/>
      <c r="W1487" s="138">
        <v>490</v>
      </c>
      <c r="X1487" s="135">
        <v>590</v>
      </c>
      <c r="Y1487" s="135">
        <v>430</v>
      </c>
      <c r="Z1487" s="135">
        <v>590</v>
      </c>
      <c r="AA1487" s="137">
        <v>6.3</v>
      </c>
      <c r="AB1487" s="148">
        <v>6.3</v>
      </c>
      <c r="AC1487" s="199"/>
    </row>
    <row r="1488" spans="1:29" s="198" customFormat="1" ht="13.5" customHeight="1">
      <c r="A1488" s="122"/>
      <c r="B1488" s="200"/>
      <c r="C1488" s="161"/>
      <c r="D1488" s="218" t="s">
        <v>100</v>
      </c>
      <c r="E1488" s="13">
        <v>3525</v>
      </c>
      <c r="F1488" s="13">
        <v>3432</v>
      </c>
      <c r="G1488" s="13">
        <v>3400</v>
      </c>
      <c r="H1488" s="13">
        <v>3429</v>
      </c>
      <c r="I1488" s="13">
        <v>3472</v>
      </c>
      <c r="J1488" s="13">
        <v>3610</v>
      </c>
      <c r="K1488" s="13">
        <v>3448</v>
      </c>
      <c r="L1488" s="13">
        <v>3429</v>
      </c>
      <c r="M1488" s="13">
        <v>3574</v>
      </c>
      <c r="N1488" s="99"/>
      <c r="O1488" s="99"/>
      <c r="P1488" s="99"/>
      <c r="Q1488" s="99"/>
      <c r="R1488" s="99"/>
      <c r="S1488" s="203"/>
      <c r="T1488" s="258"/>
      <c r="U1488" s="238"/>
      <c r="V1488" s="219"/>
      <c r="W1488" s="199"/>
      <c r="X1488" s="199"/>
      <c r="Y1488" s="199"/>
      <c r="Z1488" s="199"/>
      <c r="AA1488" s="199"/>
      <c r="AB1488" s="199"/>
    </row>
    <row r="1489" spans="1:29" s="198" customFormat="1" ht="23.25" customHeight="1" thickBot="1">
      <c r="A1489" s="122"/>
      <c r="B1489" s="200"/>
      <c r="C1489" s="161"/>
      <c r="D1489" s="218" t="s">
        <v>120</v>
      </c>
      <c r="E1489" s="13">
        <f t="shared" ref="E1489:M1489" si="489">IF(((E1487="")*AND(E1488="")),"",(E1487-E1488)*2)</f>
        <v>562</v>
      </c>
      <c r="F1489" s="13">
        <f t="shared" si="489"/>
        <v>540</v>
      </c>
      <c r="G1489" s="13">
        <f t="shared" si="489"/>
        <v>522</v>
      </c>
      <c r="H1489" s="13">
        <f t="shared" si="489"/>
        <v>540</v>
      </c>
      <c r="I1489" s="13">
        <f t="shared" si="489"/>
        <v>550</v>
      </c>
      <c r="J1489" s="13">
        <f t="shared" si="489"/>
        <v>542</v>
      </c>
      <c r="K1489" s="13">
        <f t="shared" si="489"/>
        <v>550</v>
      </c>
      <c r="L1489" s="13">
        <f t="shared" si="489"/>
        <v>540</v>
      </c>
      <c r="M1489" s="13">
        <f t="shared" si="489"/>
        <v>560</v>
      </c>
      <c r="N1489" s="99"/>
      <c r="O1489" s="99"/>
      <c r="P1489" s="99"/>
      <c r="Q1489" s="99"/>
      <c r="R1489" s="99"/>
      <c r="S1489" s="208"/>
      <c r="T1489" s="288"/>
      <c r="U1489" s="238"/>
      <c r="V1489" s="219"/>
      <c r="W1489" s="199"/>
      <c r="X1489" s="199"/>
      <c r="Y1489" s="199"/>
      <c r="Z1489" s="199"/>
      <c r="AA1489" s="199"/>
      <c r="AB1489" s="199"/>
    </row>
    <row r="1490" spans="1:29" s="198" customFormat="1" ht="13.5" customHeight="1">
      <c r="A1490" s="122">
        <v>43552</v>
      </c>
      <c r="B1490" s="194" t="s">
        <v>18</v>
      </c>
      <c r="C1490" s="161" t="s">
        <v>119</v>
      </c>
      <c r="D1490" s="195" t="s">
        <v>99</v>
      </c>
      <c r="E1490" s="13">
        <v>2513.62</v>
      </c>
      <c r="F1490" s="13">
        <v>2463.4499999999998</v>
      </c>
      <c r="G1490" s="13">
        <v>2460.13</v>
      </c>
      <c r="H1490" s="13">
        <v>2481.14</v>
      </c>
      <c r="I1490" s="13">
        <v>2540.54</v>
      </c>
      <c r="J1490" s="13">
        <v>2499.85</v>
      </c>
      <c r="K1490" s="13">
        <v>2468.44</v>
      </c>
      <c r="L1490" s="13">
        <v>2466.77</v>
      </c>
      <c r="M1490" s="13">
        <v>2509.66</v>
      </c>
      <c r="N1490" s="99">
        <f>IF((M1491=""),"",MAX(E1492:M1492))</f>
        <v>754.84000000000015</v>
      </c>
      <c r="O1490" s="99">
        <f>IF(M1491="","",MIN(E1492:M1492))</f>
        <v>663.28000000000065</v>
      </c>
      <c r="P1490" s="99">
        <f>IF((M1492=""),"",AVERAGE(E1492:M1492))</f>
        <v>707.36888888888882</v>
      </c>
      <c r="Q1490" s="99">
        <f>IF((M1491=""),"",STDEV(E1492:M1492))</f>
        <v>36.159637873062522</v>
      </c>
      <c r="R1490" s="99">
        <f>IF((M1491=""),"",(N1490-O1490)/(N1490+O1490)*100)</f>
        <v>6.4564352805121876</v>
      </c>
      <c r="S1490" s="214" t="str">
        <f>IF(M1491="","",IF(R1490&lt;10,IF(P1490&gt;670,IF(P1490&lt;830,"Pass","Fail"),"Fail"),"Fail"))</f>
        <v>Pass</v>
      </c>
      <c r="T1490" s="244">
        <v>121</v>
      </c>
      <c r="U1490" s="238" t="s">
        <v>185</v>
      </c>
      <c r="V1490" s="219"/>
      <c r="W1490" s="147">
        <v>645</v>
      </c>
      <c r="X1490" s="88">
        <v>790</v>
      </c>
      <c r="Y1490" s="88">
        <v>670</v>
      </c>
      <c r="Z1490" s="88">
        <v>830</v>
      </c>
      <c r="AA1490" s="88">
        <v>8.6999999999999993</v>
      </c>
      <c r="AB1490" s="148">
        <v>10</v>
      </c>
      <c r="AC1490" s="199"/>
    </row>
    <row r="1491" spans="1:29" s="198" customFormat="1" ht="12.75" customHeight="1">
      <c r="A1491" s="122"/>
      <c r="B1491" s="200"/>
      <c r="C1491" s="161"/>
      <c r="D1491" s="218" t="s">
        <v>100</v>
      </c>
      <c r="E1491" s="13">
        <v>2136.1999999999998</v>
      </c>
      <c r="F1491" s="13">
        <v>2121.27</v>
      </c>
      <c r="G1491" s="13">
        <v>2128.4899999999998</v>
      </c>
      <c r="H1491" s="13">
        <v>2140.7399999999998</v>
      </c>
      <c r="I1491" s="13">
        <v>2166.17</v>
      </c>
      <c r="J1491" s="13">
        <v>2130.39</v>
      </c>
      <c r="K1491" s="13">
        <v>2130.7800000000002</v>
      </c>
      <c r="L1491" s="13">
        <v>2124.4</v>
      </c>
      <c r="M1491" s="13">
        <v>2142</v>
      </c>
      <c r="N1491" s="99"/>
      <c r="O1491" s="99"/>
      <c r="P1491" s="99"/>
      <c r="Q1491" s="99"/>
      <c r="R1491" s="99"/>
      <c r="S1491" s="203"/>
      <c r="T1491" s="258"/>
      <c r="U1491" s="238"/>
      <c r="V1491" s="219"/>
      <c r="W1491" s="199"/>
      <c r="X1491" s="199"/>
      <c r="Y1491" s="199"/>
      <c r="Z1491" s="199"/>
      <c r="AA1491" s="199"/>
      <c r="AB1491" s="199"/>
      <c r="AC1491" s="199"/>
    </row>
    <row r="1492" spans="1:29" s="198" customFormat="1" ht="22.5" customHeight="1">
      <c r="A1492" s="122"/>
      <c r="B1492" s="200"/>
      <c r="C1492" s="161"/>
      <c r="D1492" s="218" t="s">
        <v>120</v>
      </c>
      <c r="E1492" s="13">
        <f t="shared" ref="E1492:M1492" si="490">IF(((E1490="")*AND(E1491="")),"",(E1490-E1491)*2)</f>
        <v>754.84000000000015</v>
      </c>
      <c r="F1492" s="13">
        <f t="shared" si="490"/>
        <v>684.35999999999967</v>
      </c>
      <c r="G1492" s="13">
        <f t="shared" si="490"/>
        <v>663.28000000000065</v>
      </c>
      <c r="H1492" s="13">
        <f t="shared" si="490"/>
        <v>680.80000000000018</v>
      </c>
      <c r="I1492" s="13">
        <f t="shared" si="490"/>
        <v>748.73999999999978</v>
      </c>
      <c r="J1492" s="13">
        <f t="shared" si="490"/>
        <v>738.92000000000007</v>
      </c>
      <c r="K1492" s="13">
        <f t="shared" si="490"/>
        <v>675.31999999999971</v>
      </c>
      <c r="L1492" s="13">
        <f t="shared" si="490"/>
        <v>684.73999999999978</v>
      </c>
      <c r="M1492" s="13">
        <f t="shared" si="490"/>
        <v>735.31999999999971</v>
      </c>
      <c r="N1492" s="99"/>
      <c r="O1492" s="99"/>
      <c r="P1492" s="99"/>
      <c r="Q1492" s="99"/>
      <c r="R1492" s="99"/>
      <c r="S1492" s="208"/>
      <c r="T1492" s="288"/>
      <c r="U1492" s="238"/>
      <c r="V1492" s="219"/>
      <c r="W1492" s="199"/>
      <c r="X1492" s="199"/>
      <c r="Y1492" s="199"/>
      <c r="Z1492" s="199"/>
      <c r="AA1492" s="199"/>
      <c r="AB1492" s="199"/>
      <c r="AC1492" s="199"/>
    </row>
    <row r="1493" spans="1:29" s="198" customFormat="1">
      <c r="A1493" s="122">
        <v>43552</v>
      </c>
      <c r="B1493" s="200" t="s">
        <v>18</v>
      </c>
      <c r="C1493" s="161" t="s">
        <v>121</v>
      </c>
      <c r="D1493" s="218" t="s">
        <v>99</v>
      </c>
      <c r="E1493" s="13">
        <v>2401.33</v>
      </c>
      <c r="F1493" s="13">
        <v>2379.89</v>
      </c>
      <c r="G1493" s="13">
        <v>2386.7800000000002</v>
      </c>
      <c r="H1493" s="13">
        <v>2395.15</v>
      </c>
      <c r="I1493" s="13">
        <v>2431.64</v>
      </c>
      <c r="J1493" s="13">
        <v>2400.0500000000002</v>
      </c>
      <c r="K1493" s="13">
        <v>2386.4299999999998</v>
      </c>
      <c r="L1493" s="13">
        <v>2380.62</v>
      </c>
      <c r="M1493" s="13">
        <v>2412.92</v>
      </c>
      <c r="N1493" s="99">
        <f>IF((M1494=""),"",MAX(E1495:M1495))</f>
        <v>992.46</v>
      </c>
      <c r="O1493" s="99">
        <f>IF(M1494="","",MIN(E1495:M1495))</f>
        <v>788.94000000000051</v>
      </c>
      <c r="P1493" s="99">
        <f>IF((M1495=""),"",AVERAGE(E1495:M1495))</f>
        <v>884.63333333333344</v>
      </c>
      <c r="Q1493" s="99">
        <f>IF((M1494=""),"",STDEV(E1495:M1495))</f>
        <v>73.421461440100245</v>
      </c>
      <c r="R1493" s="99">
        <f>IF((M1494=""),"",(N1493-O1493)/(N1493+O1493)*100)</f>
        <v>11.424722128662818</v>
      </c>
      <c r="S1493" s="196" t="str">
        <f>IF(M1494="","",IF(R1493&lt;15,IF(P1493&gt;850,IF(P1493&lt;1000,"Pass","Fail"),"Fail"),"Fail"))</f>
        <v>Pass</v>
      </c>
      <c r="T1493" s="243">
        <v>121</v>
      </c>
      <c r="U1493" s="251" t="s">
        <v>185</v>
      </c>
      <c r="V1493" s="248"/>
      <c r="W1493" s="135">
        <v>850</v>
      </c>
      <c r="X1493" s="135">
        <v>970</v>
      </c>
      <c r="Y1493" s="135">
        <v>710</v>
      </c>
      <c r="Z1493" s="135">
        <v>910</v>
      </c>
      <c r="AA1493" s="135">
        <v>14.5</v>
      </c>
      <c r="AB1493" s="139">
        <v>17</v>
      </c>
      <c r="AC1493" s="245"/>
    </row>
    <row r="1494" spans="1:29" s="198" customFormat="1" ht="12.75" customHeight="1">
      <c r="A1494" s="122"/>
      <c r="B1494" s="200"/>
      <c r="C1494" s="161"/>
      <c r="D1494" s="218" t="s">
        <v>100</v>
      </c>
      <c r="E1494" s="13">
        <v>1905.1</v>
      </c>
      <c r="F1494" s="13">
        <v>1950.86</v>
      </c>
      <c r="G1494" s="13">
        <v>1992.31</v>
      </c>
      <c r="H1494" s="13">
        <v>1982.78</v>
      </c>
      <c r="I1494" s="13">
        <v>1964.06</v>
      </c>
      <c r="J1494" s="13">
        <v>1921.5</v>
      </c>
      <c r="K1494" s="13">
        <v>1979.25</v>
      </c>
      <c r="L1494" s="13">
        <v>1958.08</v>
      </c>
      <c r="M1494" s="13">
        <v>1940.02</v>
      </c>
      <c r="N1494" s="99"/>
      <c r="O1494" s="99"/>
      <c r="P1494" s="99"/>
      <c r="Q1494" s="99"/>
      <c r="R1494" s="99"/>
      <c r="S1494" s="203"/>
      <c r="T1494" s="258"/>
      <c r="U1494" s="238"/>
      <c r="V1494" s="219"/>
      <c r="W1494" s="199"/>
      <c r="X1494" s="199"/>
      <c r="Y1494" s="199"/>
      <c r="Z1494" s="199"/>
      <c r="AA1494" s="199"/>
      <c r="AB1494" s="199"/>
      <c r="AC1494" s="199"/>
    </row>
    <row r="1495" spans="1:29" s="198" customFormat="1" ht="22.5" customHeight="1">
      <c r="A1495" s="122"/>
      <c r="B1495" s="200"/>
      <c r="C1495" s="161"/>
      <c r="D1495" s="218" t="s">
        <v>120</v>
      </c>
      <c r="E1495" s="13">
        <f t="shared" ref="E1495:M1495" si="491">IF(((E1493="")*AND(E1494="")),"",(E1493-E1494)*2)</f>
        <v>992.46</v>
      </c>
      <c r="F1495" s="13">
        <f t="shared" si="491"/>
        <v>858.06</v>
      </c>
      <c r="G1495" s="13">
        <f t="shared" si="491"/>
        <v>788.94000000000051</v>
      </c>
      <c r="H1495" s="13">
        <f t="shared" si="491"/>
        <v>824.74000000000024</v>
      </c>
      <c r="I1495" s="13">
        <f t="shared" si="491"/>
        <v>935.15999999999985</v>
      </c>
      <c r="J1495" s="13">
        <f t="shared" si="491"/>
        <v>957.10000000000036</v>
      </c>
      <c r="K1495" s="13">
        <f t="shared" si="491"/>
        <v>814.35999999999967</v>
      </c>
      <c r="L1495" s="13">
        <f t="shared" si="491"/>
        <v>845.07999999999993</v>
      </c>
      <c r="M1495" s="13">
        <f t="shared" si="491"/>
        <v>945.80000000000018</v>
      </c>
      <c r="N1495" s="99"/>
      <c r="O1495" s="99"/>
      <c r="P1495" s="99"/>
      <c r="Q1495" s="99"/>
      <c r="R1495" s="99"/>
      <c r="S1495" s="208"/>
      <c r="T1495" s="288"/>
      <c r="U1495" s="238"/>
      <c r="V1495" s="219"/>
      <c r="W1495" s="199"/>
      <c r="X1495" s="199"/>
      <c r="Y1495" s="199"/>
      <c r="Z1495" s="199"/>
      <c r="AA1495" s="199"/>
      <c r="AB1495" s="199"/>
      <c r="AC1495" s="199"/>
    </row>
    <row r="1496" spans="1:29" s="198" customFormat="1" ht="12.75" customHeight="1">
      <c r="A1496" s="122">
        <v>43552</v>
      </c>
      <c r="B1496" s="200" t="s">
        <v>18</v>
      </c>
      <c r="C1496" s="161" t="s">
        <v>122</v>
      </c>
      <c r="D1496" s="218" t="s">
        <v>99</v>
      </c>
      <c r="E1496" s="13">
        <v>3534.28</v>
      </c>
      <c r="F1496" s="13">
        <v>3434.34</v>
      </c>
      <c r="G1496" s="13">
        <v>3406.77</v>
      </c>
      <c r="H1496" s="13">
        <v>3433.03</v>
      </c>
      <c r="I1496" s="13">
        <v>3472</v>
      </c>
      <c r="J1496" s="13">
        <v>3472</v>
      </c>
      <c r="K1496" s="13">
        <v>3472</v>
      </c>
      <c r="L1496" s="13">
        <v>3437.9</v>
      </c>
      <c r="M1496" s="13">
        <v>3583.51</v>
      </c>
      <c r="N1496" s="99">
        <f>IF((M1497=""),"",MAX(E1498:M1498))</f>
        <v>529.34000000000015</v>
      </c>
      <c r="O1496" s="99">
        <f>IF(M1497="","",MIN(E1498:M1498))</f>
        <v>447.0600000000004</v>
      </c>
      <c r="P1496" s="99">
        <f>IF((M1498=""),"",AVERAGE(E1498:M1498))</f>
        <v>491.75111111111136</v>
      </c>
      <c r="Q1496" s="99">
        <f>IF((M1497=""),"",STDEV(E1498:M1498))</f>
        <v>23.283670481930365</v>
      </c>
      <c r="R1496" s="99">
        <f>IF((M1497=""),"",(N1496-O1496)/(N1496+O1496)*100)</f>
        <v>8.4268742318721532</v>
      </c>
      <c r="S1496" s="203" t="str">
        <f>IF(M1497="","",IF(R1496&lt;10,IF(P1496&gt;430,IF(P1496&lt;590,"Pass","Fail"),"Fail"),"Fail"))</f>
        <v>Pass</v>
      </c>
      <c r="T1496" s="243">
        <v>121</v>
      </c>
      <c r="U1496" s="265" t="s">
        <v>185</v>
      </c>
      <c r="V1496" s="219"/>
      <c r="W1496" s="138">
        <v>490</v>
      </c>
      <c r="X1496" s="135">
        <v>590</v>
      </c>
      <c r="Y1496" s="135">
        <v>430</v>
      </c>
      <c r="Z1496" s="135">
        <v>590</v>
      </c>
      <c r="AA1496" s="137">
        <v>6.3</v>
      </c>
      <c r="AB1496" s="148">
        <v>6.3</v>
      </c>
      <c r="AC1496" s="199"/>
    </row>
    <row r="1497" spans="1:29" s="198" customFormat="1" ht="12.75" customHeight="1">
      <c r="A1497" s="122"/>
      <c r="B1497" s="200"/>
      <c r="C1497" s="161"/>
      <c r="D1497" s="218" t="s">
        <v>100</v>
      </c>
      <c r="E1497" s="13">
        <v>3279.19</v>
      </c>
      <c r="F1497" s="13">
        <v>3191.31</v>
      </c>
      <c r="G1497" s="13">
        <v>3167.43</v>
      </c>
      <c r="H1497" s="13">
        <v>3190.61</v>
      </c>
      <c r="I1497" s="13">
        <v>3248.47</v>
      </c>
      <c r="J1497" s="13">
        <v>3226</v>
      </c>
      <c r="K1497" s="13">
        <v>3207.33</v>
      </c>
      <c r="L1497" s="13">
        <v>3193.94</v>
      </c>
      <c r="M1497" s="13">
        <v>3328.67</v>
      </c>
      <c r="N1497" s="99"/>
      <c r="O1497" s="99"/>
      <c r="P1497" s="99"/>
      <c r="Q1497" s="99"/>
      <c r="R1497" s="99"/>
      <c r="S1497" s="203"/>
      <c r="T1497" s="258"/>
      <c r="U1497" s="238"/>
      <c r="V1497" s="219"/>
      <c r="W1497" s="199"/>
      <c r="X1497" s="199"/>
      <c r="Y1497" s="199"/>
      <c r="Z1497" s="199"/>
      <c r="AA1497" s="199"/>
      <c r="AB1497" s="199"/>
      <c r="AC1497" s="199"/>
    </row>
    <row r="1498" spans="1:29" s="198" customFormat="1" ht="22.5" customHeight="1">
      <c r="A1498" s="122"/>
      <c r="B1498" s="200"/>
      <c r="C1498" s="161"/>
      <c r="D1498" s="218" t="s">
        <v>120</v>
      </c>
      <c r="E1498" s="13">
        <f t="shared" ref="E1498:M1498" si="492">IF(((E1496="")*AND(E1497="")),"",(E1496-E1497)*2)</f>
        <v>510.18000000000029</v>
      </c>
      <c r="F1498" s="13">
        <f t="shared" si="492"/>
        <v>486.0600000000004</v>
      </c>
      <c r="G1498" s="13">
        <f t="shared" si="492"/>
        <v>478.68000000000029</v>
      </c>
      <c r="H1498" s="13">
        <f t="shared" si="492"/>
        <v>484.84000000000015</v>
      </c>
      <c r="I1498" s="13">
        <f t="shared" si="492"/>
        <v>447.0600000000004</v>
      </c>
      <c r="J1498" s="13">
        <f t="shared" si="492"/>
        <v>492</v>
      </c>
      <c r="K1498" s="13">
        <f t="shared" si="492"/>
        <v>529.34000000000015</v>
      </c>
      <c r="L1498" s="13">
        <f t="shared" si="492"/>
        <v>487.92000000000007</v>
      </c>
      <c r="M1498" s="13">
        <f t="shared" si="492"/>
        <v>509.68000000000029</v>
      </c>
      <c r="N1498" s="99"/>
      <c r="O1498" s="99"/>
      <c r="P1498" s="99"/>
      <c r="Q1498" s="99"/>
      <c r="R1498" s="99"/>
      <c r="S1498" s="208"/>
      <c r="T1498" s="288"/>
      <c r="U1498" s="238"/>
      <c r="V1498" s="219"/>
      <c r="W1498" s="199"/>
      <c r="X1498" s="199"/>
      <c r="Y1498" s="199"/>
      <c r="Z1498" s="199"/>
      <c r="AA1498" s="199"/>
      <c r="AB1498" s="199"/>
      <c r="AC1498" s="199"/>
    </row>
    <row r="1499" spans="1:29" s="198" customFormat="1" ht="12.75" customHeight="1">
      <c r="A1499" s="122">
        <v>43552</v>
      </c>
      <c r="B1499" s="200" t="s">
        <v>18</v>
      </c>
      <c r="C1499" s="161" t="s">
        <v>123</v>
      </c>
      <c r="D1499" s="218" t="s">
        <v>99</v>
      </c>
      <c r="E1499" s="13">
        <v>5598.42</v>
      </c>
      <c r="F1499" s="13">
        <v>5443.07</v>
      </c>
      <c r="G1499" s="13">
        <v>5484.19</v>
      </c>
      <c r="H1499" s="13">
        <v>5467.5</v>
      </c>
      <c r="I1499" s="13">
        <v>5625.16</v>
      </c>
      <c r="J1499" s="13">
        <v>5133.03</v>
      </c>
      <c r="K1499" s="13">
        <v>5413.4</v>
      </c>
      <c r="L1499" s="13">
        <v>5425.31</v>
      </c>
      <c r="M1499" s="13">
        <v>5169.1400000000003</v>
      </c>
      <c r="N1499" s="99">
        <f>IF((M1500=""),"",MAX(E1501:M1501))</f>
        <v>281.5</v>
      </c>
      <c r="O1499" s="99">
        <f>IF(M1500="","",MIN(E1501:M1501))</f>
        <v>243.05999999999949</v>
      </c>
      <c r="P1499" s="99">
        <f>IF((M1501=""),"",AVERAGE(E1501:M1501))</f>
        <v>262.68222222222215</v>
      </c>
      <c r="Q1499" s="99">
        <f>IF((M1500=""),"",STDEV(E1501:M1501))</f>
        <v>12.172298240039066</v>
      </c>
      <c r="R1499" s="99">
        <f>IF((M1500=""),"",(N1499-O1499)/(N1499+O1499)*100)</f>
        <v>7.3280463626659573</v>
      </c>
      <c r="S1499" s="196" t="str">
        <f>IF(M1500="","",IF(R1499&lt;15,IF(P1499&gt;155,IF(P1499&lt;315,"Pass","Fail"),"Fail"),"Fail"))</f>
        <v>Pass</v>
      </c>
      <c r="T1499" s="243">
        <v>121</v>
      </c>
      <c r="U1499" s="275" t="s">
        <v>185</v>
      </c>
      <c r="V1499" s="219"/>
      <c r="W1499" s="147">
        <v>222</v>
      </c>
      <c r="X1499" s="88">
        <v>340</v>
      </c>
      <c r="Y1499" s="88">
        <v>155</v>
      </c>
      <c r="Z1499" s="88">
        <v>315</v>
      </c>
      <c r="AA1499" s="148">
        <v>15</v>
      </c>
      <c r="AB1499" s="139">
        <v>15</v>
      </c>
    </row>
    <row r="1500" spans="1:29" s="198" customFormat="1" ht="13.5" customHeight="1">
      <c r="A1500" s="122"/>
      <c r="B1500" s="200"/>
      <c r="C1500" s="161"/>
      <c r="D1500" s="218" t="s">
        <v>100</v>
      </c>
      <c r="E1500" s="13">
        <v>5464.62</v>
      </c>
      <c r="F1500" s="13">
        <v>5315.5</v>
      </c>
      <c r="G1500" s="13">
        <v>5362.66</v>
      </c>
      <c r="H1500" s="13">
        <v>5339.82</v>
      </c>
      <c r="I1500" s="13">
        <v>5489.13</v>
      </c>
      <c r="J1500" s="13">
        <v>4992.28</v>
      </c>
      <c r="K1500" s="13">
        <v>5285.56</v>
      </c>
      <c r="L1500" s="13">
        <v>5296.05</v>
      </c>
      <c r="M1500" s="13">
        <v>5031.53</v>
      </c>
      <c r="N1500" s="99"/>
      <c r="O1500" s="99"/>
      <c r="P1500" s="99"/>
      <c r="Q1500" s="99"/>
      <c r="R1500" s="99"/>
      <c r="S1500" s="203"/>
      <c r="T1500" s="258"/>
      <c r="U1500" s="238"/>
      <c r="V1500" s="219"/>
      <c r="W1500" s="199"/>
      <c r="X1500" s="199"/>
      <c r="Y1500" s="199"/>
      <c r="Z1500" s="199"/>
      <c r="AA1500" s="199"/>
      <c r="AB1500" s="199"/>
      <c r="AC1500" s="199"/>
    </row>
    <row r="1501" spans="1:29" s="198" customFormat="1" ht="23.25" customHeight="1" thickBot="1">
      <c r="A1501" s="122"/>
      <c r="B1501" s="210"/>
      <c r="C1501" s="161"/>
      <c r="D1501" s="211" t="s">
        <v>120</v>
      </c>
      <c r="E1501" s="13">
        <f t="shared" ref="E1501:M1501" si="493">IF(((E1499="")*AND(E1500="")),"",(E1499-E1500)*2)</f>
        <v>267.60000000000036</v>
      </c>
      <c r="F1501" s="13">
        <f t="shared" si="493"/>
        <v>255.13999999999942</v>
      </c>
      <c r="G1501" s="13">
        <f t="shared" si="493"/>
        <v>243.05999999999949</v>
      </c>
      <c r="H1501" s="13">
        <f t="shared" si="493"/>
        <v>255.36000000000058</v>
      </c>
      <c r="I1501" s="13">
        <f t="shared" si="493"/>
        <v>272.05999999999949</v>
      </c>
      <c r="J1501" s="13">
        <f t="shared" si="493"/>
        <v>281.5</v>
      </c>
      <c r="K1501" s="13">
        <f t="shared" si="493"/>
        <v>255.67999999999847</v>
      </c>
      <c r="L1501" s="13">
        <f t="shared" si="493"/>
        <v>258.52000000000044</v>
      </c>
      <c r="M1501" s="13">
        <f t="shared" si="493"/>
        <v>275.22000000000116</v>
      </c>
      <c r="N1501" s="99"/>
      <c r="O1501" s="99"/>
      <c r="P1501" s="99"/>
      <c r="Q1501" s="99"/>
      <c r="R1501" s="99"/>
      <c r="S1501" s="212"/>
      <c r="T1501" s="288"/>
      <c r="U1501" s="238"/>
      <c r="V1501" s="219"/>
      <c r="W1501" s="199"/>
      <c r="X1501" s="199"/>
      <c r="Y1501" s="199"/>
      <c r="Z1501" s="199"/>
      <c r="AA1501" s="199"/>
      <c r="AB1501" s="199"/>
      <c r="AC1501" s="199"/>
    </row>
    <row r="1502" spans="1:29" s="198" customFormat="1" ht="13.5" customHeight="1">
      <c r="A1502" s="122">
        <v>43559</v>
      </c>
      <c r="B1502" s="194" t="s">
        <v>18</v>
      </c>
      <c r="C1502" s="161" t="s">
        <v>119</v>
      </c>
      <c r="D1502" s="195" t="s">
        <v>99</v>
      </c>
      <c r="E1502" s="13">
        <v>1901.47</v>
      </c>
      <c r="F1502" s="13">
        <v>1941.08</v>
      </c>
      <c r="G1502" s="13">
        <v>1986.33</v>
      </c>
      <c r="H1502" s="13">
        <v>1977.82</v>
      </c>
      <c r="I1502" s="13">
        <v>1959.97</v>
      </c>
      <c r="J1502" s="13">
        <v>1917.89</v>
      </c>
      <c r="K1502" s="13">
        <v>1973.79</v>
      </c>
      <c r="L1502" s="13">
        <v>1953.32</v>
      </c>
      <c r="M1502" s="13">
        <v>1935.34</v>
      </c>
      <c r="N1502" s="99">
        <f>IF((M1503=""),"",MAX(E1504:M1504))</f>
        <v>829.48</v>
      </c>
      <c r="O1502" s="99">
        <f>IF(M1503="","",MIN(E1504:M1504))</f>
        <v>719.65999999999985</v>
      </c>
      <c r="P1502" s="99">
        <f>IF((M1504=""),"",AVERAGE(E1504:M1504))</f>
        <v>769.1444444444445</v>
      </c>
      <c r="Q1502" s="99">
        <f>IF((M1503=""),"",STDEV(E1504:M1504))</f>
        <v>39.025819373559692</v>
      </c>
      <c r="R1502" s="99">
        <f>IF((M1503=""),"",(N1502-O1502)/(N1502+O1502)*100)</f>
        <v>7.0890945944201409</v>
      </c>
      <c r="S1502" s="214" t="str">
        <f>IF(M1503="","",IF(R1502&lt;10,IF(P1502&gt;670,IF(P1502&lt;830,"Pass","Fail"),"Fail"),"Fail"))</f>
        <v>Pass</v>
      </c>
      <c r="T1502" s="258">
        <v>121</v>
      </c>
      <c r="U1502" s="238" t="s">
        <v>186</v>
      </c>
      <c r="V1502" s="219"/>
      <c r="W1502" s="147">
        <v>645</v>
      </c>
      <c r="X1502" s="88">
        <v>790</v>
      </c>
      <c r="Y1502" s="88">
        <v>670</v>
      </c>
      <c r="Z1502" s="88">
        <v>830</v>
      </c>
      <c r="AA1502" s="88">
        <v>8.6999999999999993</v>
      </c>
      <c r="AB1502" s="148">
        <v>10</v>
      </c>
      <c r="AC1502" s="199"/>
    </row>
    <row r="1503" spans="1:29" s="198" customFormat="1" ht="12.75" customHeight="1">
      <c r="A1503" s="122"/>
      <c r="B1503" s="200"/>
      <c r="C1503" s="161"/>
      <c r="D1503" s="218" t="s">
        <v>100</v>
      </c>
      <c r="E1503" s="13">
        <v>1511.76</v>
      </c>
      <c r="F1503" s="13">
        <v>1581.25</v>
      </c>
      <c r="G1503" s="13">
        <v>1623.22</v>
      </c>
      <c r="H1503" s="13">
        <v>1598.72</v>
      </c>
      <c r="I1503" s="13">
        <v>1547.46</v>
      </c>
      <c r="J1503" s="13">
        <v>1503.15</v>
      </c>
      <c r="K1503" s="13">
        <v>1589.57</v>
      </c>
      <c r="L1503" s="13">
        <v>1583.39</v>
      </c>
      <c r="M1503" s="13">
        <v>1547.34</v>
      </c>
      <c r="N1503" s="99"/>
      <c r="O1503" s="99"/>
      <c r="P1503" s="99"/>
      <c r="Q1503" s="99"/>
      <c r="R1503" s="99"/>
      <c r="S1503" s="203"/>
      <c r="T1503" s="288"/>
      <c r="U1503" s="238"/>
      <c r="V1503" s="219"/>
      <c r="W1503" s="199"/>
      <c r="X1503" s="199"/>
      <c r="Y1503" s="199"/>
      <c r="Z1503" s="199"/>
      <c r="AA1503" s="199"/>
      <c r="AB1503" s="199"/>
      <c r="AC1503" s="199"/>
    </row>
    <row r="1504" spans="1:29" s="198" customFormat="1" ht="22.5" customHeight="1">
      <c r="A1504" s="122"/>
      <c r="B1504" s="200"/>
      <c r="C1504" s="161"/>
      <c r="D1504" s="218" t="s">
        <v>120</v>
      </c>
      <c r="E1504" s="13">
        <f t="shared" ref="E1504:M1504" si="494">IF(((E1502="")*AND(E1503="")),"",(E1502-E1503)*2)</f>
        <v>779.42000000000007</v>
      </c>
      <c r="F1504" s="13">
        <f t="shared" si="494"/>
        <v>719.65999999999985</v>
      </c>
      <c r="G1504" s="13">
        <f t="shared" si="494"/>
        <v>726.2199999999998</v>
      </c>
      <c r="H1504" s="13">
        <f t="shared" si="494"/>
        <v>758.19999999999982</v>
      </c>
      <c r="I1504" s="13">
        <f t="shared" si="494"/>
        <v>825.02</v>
      </c>
      <c r="J1504" s="13">
        <f t="shared" si="494"/>
        <v>829.48</v>
      </c>
      <c r="K1504" s="13">
        <f t="shared" si="494"/>
        <v>768.44</v>
      </c>
      <c r="L1504" s="13">
        <f t="shared" si="494"/>
        <v>739.85999999999967</v>
      </c>
      <c r="M1504" s="13">
        <f t="shared" si="494"/>
        <v>776</v>
      </c>
      <c r="N1504" s="99"/>
      <c r="O1504" s="99"/>
      <c r="P1504" s="99"/>
      <c r="Q1504" s="99"/>
      <c r="R1504" s="99"/>
      <c r="S1504" s="208"/>
      <c r="T1504" s="258"/>
      <c r="U1504" s="238"/>
      <c r="V1504" s="219"/>
      <c r="W1504" s="199"/>
      <c r="X1504" s="199"/>
      <c r="Y1504" s="199"/>
      <c r="Z1504" s="199"/>
      <c r="AA1504" s="199"/>
      <c r="AB1504" s="199"/>
      <c r="AC1504" s="199"/>
    </row>
    <row r="1505" spans="1:29" s="198" customFormat="1">
      <c r="A1505" s="122">
        <v>43559</v>
      </c>
      <c r="B1505" s="200" t="s">
        <v>18</v>
      </c>
      <c r="C1505" s="161" t="s">
        <v>121</v>
      </c>
      <c r="D1505" s="218" t="s">
        <v>99</v>
      </c>
      <c r="E1505" s="13">
        <v>2136.23</v>
      </c>
      <c r="F1505" s="13">
        <v>2119.2600000000002</v>
      </c>
      <c r="G1505" s="13">
        <v>2126.77</v>
      </c>
      <c r="H1505" s="13">
        <v>2138.54</v>
      </c>
      <c r="I1505" s="13">
        <v>2165.08</v>
      </c>
      <c r="J1505" s="13">
        <v>2128.5100000000002</v>
      </c>
      <c r="K1505" s="13">
        <v>2128.9899999999998</v>
      </c>
      <c r="L1505" s="13">
        <v>2124.71</v>
      </c>
      <c r="M1505" s="13">
        <v>2141.09</v>
      </c>
      <c r="N1505" s="99">
        <f>IF((M1506=""),"",MAX(E1507:M1507))</f>
        <v>999.00000000000045</v>
      </c>
      <c r="O1505" s="99">
        <f>IF(M1506="","",MIN(E1507:M1507))</f>
        <v>829.40000000000009</v>
      </c>
      <c r="P1505" s="99">
        <f>IF((M1507=""),"",AVERAGE(E1507:M1507))</f>
        <v>917.78666666666686</v>
      </c>
      <c r="Q1505" s="99">
        <f>IF((M1506=""),"",STDEV(E1507:M1507))</f>
        <v>62.080090206118662</v>
      </c>
      <c r="R1505" s="99">
        <f>IF((M1506=""),"",(N1505-O1505)/(N1505+O1505)*100)</f>
        <v>9.2758696127762157</v>
      </c>
      <c r="S1505" s="196" t="str">
        <f>IF(M1506="","",IF(R1505&lt;15,IF(P1505&gt;850,IF(P1505&lt;1000,"Pass","Fail"),"Fail"),"Fail"))</f>
        <v>Pass</v>
      </c>
      <c r="T1505" s="288">
        <v>121</v>
      </c>
      <c r="U1505" s="251" t="s">
        <v>186</v>
      </c>
      <c r="V1505" s="248"/>
      <c r="W1505" s="135">
        <v>850</v>
      </c>
      <c r="X1505" s="135">
        <v>970</v>
      </c>
      <c r="Y1505" s="135">
        <v>710</v>
      </c>
      <c r="Z1505" s="135">
        <v>910</v>
      </c>
      <c r="AA1505" s="135">
        <v>14.5</v>
      </c>
      <c r="AB1505" s="139">
        <v>17</v>
      </c>
      <c r="AC1505" s="245"/>
    </row>
    <row r="1506" spans="1:29" s="198" customFormat="1" ht="12.75" customHeight="1">
      <c r="A1506" s="122"/>
      <c r="B1506" s="200"/>
      <c r="C1506" s="161"/>
      <c r="D1506" s="218" t="s">
        <v>100</v>
      </c>
      <c r="E1506" s="13">
        <v>1646.49</v>
      </c>
      <c r="F1506" s="13">
        <v>1683.29</v>
      </c>
      <c r="G1506" s="13">
        <v>1712.07</v>
      </c>
      <c r="H1506" s="13">
        <v>1700.35</v>
      </c>
      <c r="I1506" s="13">
        <v>1677.24</v>
      </c>
      <c r="J1506" s="13">
        <v>1629.01</v>
      </c>
      <c r="K1506" s="13">
        <v>1689.66</v>
      </c>
      <c r="L1506" s="13">
        <v>1684.18</v>
      </c>
      <c r="M1506" s="13">
        <v>1656.85</v>
      </c>
      <c r="N1506" s="99"/>
      <c r="O1506" s="99"/>
      <c r="P1506" s="99"/>
      <c r="Q1506" s="99"/>
      <c r="R1506" s="99"/>
      <c r="S1506" s="203"/>
      <c r="T1506" s="258"/>
      <c r="U1506" s="238"/>
      <c r="V1506" s="219"/>
      <c r="W1506" s="199"/>
      <c r="X1506" s="199"/>
      <c r="Y1506" s="199"/>
      <c r="Z1506" s="199"/>
      <c r="AA1506" s="199"/>
      <c r="AB1506" s="199"/>
      <c r="AC1506" s="199"/>
    </row>
    <row r="1507" spans="1:29" s="198" customFormat="1" ht="22.5" customHeight="1">
      <c r="A1507" s="122"/>
      <c r="B1507" s="200"/>
      <c r="C1507" s="161"/>
      <c r="D1507" s="218" t="s">
        <v>120</v>
      </c>
      <c r="E1507" s="13">
        <f t="shared" ref="E1507:M1507" si="495">IF(((E1505="")*AND(E1506="")),"",(E1505-E1506)*2)</f>
        <v>979.48</v>
      </c>
      <c r="F1507" s="13">
        <f t="shared" si="495"/>
        <v>871.94000000000051</v>
      </c>
      <c r="G1507" s="13">
        <f t="shared" si="495"/>
        <v>829.40000000000009</v>
      </c>
      <c r="H1507" s="13">
        <f t="shared" si="495"/>
        <v>876.38000000000011</v>
      </c>
      <c r="I1507" s="13">
        <f t="shared" si="495"/>
        <v>975.67999999999984</v>
      </c>
      <c r="J1507" s="13">
        <f t="shared" si="495"/>
        <v>999.00000000000045</v>
      </c>
      <c r="K1507" s="13">
        <f t="shared" si="495"/>
        <v>878.6599999999994</v>
      </c>
      <c r="L1507" s="13">
        <f t="shared" si="495"/>
        <v>881.06</v>
      </c>
      <c r="M1507" s="13">
        <f t="shared" si="495"/>
        <v>968.48000000000047</v>
      </c>
      <c r="N1507" s="99"/>
      <c r="O1507" s="99"/>
      <c r="P1507" s="99"/>
      <c r="Q1507" s="99"/>
      <c r="R1507" s="99"/>
      <c r="S1507" s="208"/>
      <c r="T1507" s="288"/>
      <c r="U1507" s="238"/>
      <c r="V1507" s="219"/>
      <c r="W1507" s="199"/>
      <c r="X1507" s="199"/>
      <c r="Y1507" s="199"/>
      <c r="Z1507" s="199"/>
      <c r="AA1507" s="199"/>
      <c r="AB1507" s="199"/>
      <c r="AC1507" s="199"/>
    </row>
    <row r="1508" spans="1:29" s="198" customFormat="1" ht="12.75" customHeight="1">
      <c r="A1508" s="122">
        <v>43559</v>
      </c>
      <c r="B1508" s="200" t="s">
        <v>18</v>
      </c>
      <c r="C1508" s="161" t="s">
        <v>122</v>
      </c>
      <c r="D1508" s="218" t="s">
        <v>99</v>
      </c>
      <c r="E1508" s="13">
        <v>5471.21</v>
      </c>
      <c r="F1508" s="13">
        <v>5319.78</v>
      </c>
      <c r="G1508" s="13">
        <v>5367.28</v>
      </c>
      <c r="H1508" s="13">
        <v>5344.57</v>
      </c>
      <c r="I1508" s="13">
        <v>5490.78</v>
      </c>
      <c r="J1508" s="13">
        <v>4994.8100000000004</v>
      </c>
      <c r="K1508" s="13">
        <v>5290.78</v>
      </c>
      <c r="L1508" s="13">
        <v>5304.41</v>
      </c>
      <c r="M1508" s="13">
        <v>5037.1499999999996</v>
      </c>
      <c r="N1508" s="99">
        <f>IF((M1509=""),"",MAX(E1510:M1510))</f>
        <v>562.06000000000131</v>
      </c>
      <c r="O1508" s="99">
        <f>IF(M1509="","",MIN(E1510:M1510))</f>
        <v>534.97999999999956</v>
      </c>
      <c r="P1508" s="99">
        <f>IF((M1510=""),"",AVERAGE(E1510:M1510))</f>
        <v>549.5555555555552</v>
      </c>
      <c r="Q1508" s="99">
        <f>IF((M1509=""),"",STDEV(E1510:M1510))</f>
        <v>9.0480206552441782</v>
      </c>
      <c r="R1508" s="99">
        <f>IF((M1509=""),"",(N1508-O1508)/(N1508+O1508)*100)</f>
        <v>2.4684605848466532</v>
      </c>
      <c r="S1508" s="203" t="str">
        <f>IF(M1509="","",IF(R1508&lt;10,IF(P1508&gt;430,IF(P1508&lt;590,"Pass","Fail"),"Fail"),"Fail"))</f>
        <v>Pass</v>
      </c>
      <c r="T1508" s="258">
        <v>121</v>
      </c>
      <c r="U1508" s="265" t="s">
        <v>186</v>
      </c>
      <c r="V1508" s="219"/>
      <c r="W1508" s="138">
        <v>490</v>
      </c>
      <c r="X1508" s="135">
        <v>590</v>
      </c>
      <c r="Y1508" s="135">
        <v>430</v>
      </c>
      <c r="Z1508" s="135">
        <v>590</v>
      </c>
      <c r="AA1508" s="137">
        <v>6.3</v>
      </c>
      <c r="AB1508" s="148">
        <v>6.3</v>
      </c>
      <c r="AC1508" s="199"/>
    </row>
    <row r="1509" spans="1:29" s="198" customFormat="1" ht="12.75" customHeight="1">
      <c r="A1509" s="122"/>
      <c r="B1509" s="200"/>
      <c r="C1509" s="161"/>
      <c r="D1509" s="218" t="s">
        <v>100</v>
      </c>
      <c r="E1509" s="13">
        <v>5200.28</v>
      </c>
      <c r="F1509" s="13">
        <v>5042.97</v>
      </c>
      <c r="G1509" s="13">
        <v>5094.1400000000003</v>
      </c>
      <c r="H1509" s="13">
        <v>5069.08</v>
      </c>
      <c r="I1509" s="13">
        <v>5223.29</v>
      </c>
      <c r="J1509" s="13">
        <v>4713.78</v>
      </c>
      <c r="K1509" s="13">
        <v>5011.3500000000004</v>
      </c>
      <c r="L1509" s="13">
        <v>5026.37</v>
      </c>
      <c r="M1509" s="13">
        <v>4766.51</v>
      </c>
      <c r="N1509" s="99"/>
      <c r="O1509" s="99"/>
      <c r="P1509" s="99"/>
      <c r="Q1509" s="99"/>
      <c r="R1509" s="99"/>
      <c r="S1509" s="203"/>
      <c r="T1509" s="288"/>
      <c r="U1509" s="238"/>
      <c r="V1509" s="219"/>
      <c r="W1509" s="199"/>
      <c r="X1509" s="199"/>
      <c r="Y1509" s="199"/>
      <c r="Z1509" s="199"/>
      <c r="AA1509" s="199"/>
      <c r="AB1509" s="199"/>
      <c r="AC1509" s="199"/>
    </row>
    <row r="1510" spans="1:29" s="198" customFormat="1" ht="22.5" customHeight="1">
      <c r="A1510" s="122"/>
      <c r="B1510" s="200"/>
      <c r="C1510" s="161"/>
      <c r="D1510" s="218" t="s">
        <v>120</v>
      </c>
      <c r="E1510" s="13">
        <f t="shared" ref="E1510:M1510" si="496">IF(((E1508="")*AND(E1509="")),"",(E1508-E1509)*2)</f>
        <v>541.86000000000058</v>
      </c>
      <c r="F1510" s="13">
        <f t="shared" si="496"/>
        <v>553.61999999999898</v>
      </c>
      <c r="G1510" s="13">
        <f t="shared" si="496"/>
        <v>546.27999999999884</v>
      </c>
      <c r="H1510" s="13">
        <f t="shared" si="496"/>
        <v>550.97999999999956</v>
      </c>
      <c r="I1510" s="13">
        <f t="shared" si="496"/>
        <v>534.97999999999956</v>
      </c>
      <c r="J1510" s="13">
        <f t="shared" si="496"/>
        <v>562.06000000000131</v>
      </c>
      <c r="K1510" s="13">
        <f t="shared" si="496"/>
        <v>558.85999999999876</v>
      </c>
      <c r="L1510" s="13">
        <f t="shared" si="496"/>
        <v>556.07999999999993</v>
      </c>
      <c r="M1510" s="13">
        <f t="shared" si="496"/>
        <v>541.27999999999884</v>
      </c>
      <c r="N1510" s="99"/>
      <c r="O1510" s="99"/>
      <c r="P1510" s="99"/>
      <c r="Q1510" s="99"/>
      <c r="R1510" s="99"/>
      <c r="S1510" s="208"/>
      <c r="T1510" s="258"/>
      <c r="U1510" s="238"/>
      <c r="V1510" s="219"/>
      <c r="W1510" s="199"/>
      <c r="X1510" s="199"/>
      <c r="Y1510" s="199"/>
      <c r="Z1510" s="199"/>
      <c r="AA1510" s="199"/>
      <c r="AB1510" s="199"/>
      <c r="AC1510" s="199"/>
    </row>
    <row r="1511" spans="1:29" s="198" customFormat="1" ht="12.75" customHeight="1">
      <c r="A1511" s="122">
        <v>43559</v>
      </c>
      <c r="B1511" s="200" t="s">
        <v>18</v>
      </c>
      <c r="C1511" s="161" t="s">
        <v>123</v>
      </c>
      <c r="D1511" s="218" t="s">
        <v>99</v>
      </c>
      <c r="E1511" s="13">
        <v>3284.97</v>
      </c>
      <c r="F1511" s="13">
        <v>3194.11</v>
      </c>
      <c r="G1511" s="13">
        <v>3170.78</v>
      </c>
      <c r="H1511" s="13">
        <v>3193.92</v>
      </c>
      <c r="I1511" s="13">
        <v>3253.53</v>
      </c>
      <c r="J1511" s="13">
        <v>3321.22</v>
      </c>
      <c r="K1511" s="13">
        <v>3210.99</v>
      </c>
      <c r="L1511" s="13">
        <v>3198.09</v>
      </c>
      <c r="M1511" s="13">
        <v>3333</v>
      </c>
      <c r="N1511" s="99">
        <f>IF((M1512=""),"",MAX(E1513:M1513))</f>
        <v>253.19999999999982</v>
      </c>
      <c r="O1511" s="99">
        <f>IF(M1512="","",MIN(E1513:M1513))</f>
        <v>216.84000000000015</v>
      </c>
      <c r="P1511" s="99">
        <f>IF((M1513=""),"",AVERAGE(E1513:M1513))</f>
        <v>235.22000000000006</v>
      </c>
      <c r="Q1511" s="99">
        <f>IF((M1512=""),"",STDEV(E1513:M1513))</f>
        <v>13.759712933051336</v>
      </c>
      <c r="R1511" s="99">
        <f>IF((M1512=""),"",(N1511-O1511)/(N1511+O1511)*100)</f>
        <v>7.735511871330031</v>
      </c>
      <c r="S1511" s="196" t="str">
        <f>IF(M1512="","",IF(R1511&lt;15,IF(P1511&gt;155,IF(P1511&lt;315,"Pass","Fail"),"Fail"),"Fail"))</f>
        <v>Pass</v>
      </c>
      <c r="T1511" s="288">
        <v>121</v>
      </c>
      <c r="U1511" s="275" t="s">
        <v>186</v>
      </c>
      <c r="V1511" s="219"/>
      <c r="W1511" s="147">
        <v>222</v>
      </c>
      <c r="X1511" s="88">
        <v>340</v>
      </c>
      <c r="Y1511" s="88">
        <v>155</v>
      </c>
      <c r="Z1511" s="88">
        <v>315</v>
      </c>
      <c r="AA1511" s="148">
        <v>15</v>
      </c>
      <c r="AB1511" s="139">
        <v>15</v>
      </c>
    </row>
    <row r="1512" spans="1:29" s="198" customFormat="1" ht="13.5" customHeight="1">
      <c r="A1512" s="122"/>
      <c r="B1512" s="200"/>
      <c r="C1512" s="161"/>
      <c r="D1512" s="218" t="s">
        <v>100</v>
      </c>
      <c r="E1512" s="13">
        <v>3159.65</v>
      </c>
      <c r="F1512" s="13">
        <v>3081.83</v>
      </c>
      <c r="G1512" s="13">
        <v>3062.36</v>
      </c>
      <c r="H1512" s="13">
        <v>3080.81</v>
      </c>
      <c r="I1512" s="13">
        <v>3130.18</v>
      </c>
      <c r="J1512" s="13">
        <v>3198.03</v>
      </c>
      <c r="K1512" s="13">
        <v>3098.47</v>
      </c>
      <c r="L1512" s="13">
        <v>3084.39</v>
      </c>
      <c r="M1512" s="13">
        <v>3206.4</v>
      </c>
      <c r="N1512" s="99"/>
      <c r="O1512" s="99"/>
      <c r="P1512" s="99"/>
      <c r="Q1512" s="99"/>
      <c r="R1512" s="99"/>
      <c r="S1512" s="203"/>
      <c r="T1512" s="258"/>
      <c r="U1512" s="238"/>
      <c r="V1512" s="219"/>
      <c r="W1512" s="199"/>
      <c r="X1512" s="199"/>
      <c r="Y1512" s="199"/>
      <c r="Z1512" s="199"/>
      <c r="AA1512" s="199"/>
      <c r="AB1512" s="199"/>
      <c r="AC1512" s="199"/>
    </row>
    <row r="1513" spans="1:29" s="198" customFormat="1" ht="23.25" customHeight="1" thickBot="1">
      <c r="A1513" s="122"/>
      <c r="B1513" s="210"/>
      <c r="C1513" s="161"/>
      <c r="D1513" s="211" t="s">
        <v>120</v>
      </c>
      <c r="E1513" s="13">
        <f t="shared" ref="E1513:M1513" si="497">IF(((E1511="")*AND(E1512="")),"",(E1511-E1512)*2)</f>
        <v>250.63999999999942</v>
      </c>
      <c r="F1513" s="13">
        <f t="shared" si="497"/>
        <v>224.5600000000004</v>
      </c>
      <c r="G1513" s="13">
        <f t="shared" si="497"/>
        <v>216.84000000000015</v>
      </c>
      <c r="H1513" s="13">
        <f t="shared" si="497"/>
        <v>226.22000000000025</v>
      </c>
      <c r="I1513" s="13">
        <f t="shared" si="497"/>
        <v>246.70000000000073</v>
      </c>
      <c r="J1513" s="13">
        <f t="shared" si="497"/>
        <v>246.3799999999992</v>
      </c>
      <c r="K1513" s="13">
        <f t="shared" si="497"/>
        <v>225.03999999999996</v>
      </c>
      <c r="L1513" s="13">
        <f t="shared" si="497"/>
        <v>227.40000000000055</v>
      </c>
      <c r="M1513" s="13">
        <f t="shared" si="497"/>
        <v>253.19999999999982</v>
      </c>
      <c r="N1513" s="99"/>
      <c r="O1513" s="99"/>
      <c r="P1513" s="99"/>
      <c r="Q1513" s="99"/>
      <c r="R1513" s="99"/>
      <c r="S1513" s="212"/>
      <c r="T1513" s="288"/>
      <c r="U1513" s="238"/>
      <c r="V1513" s="219"/>
      <c r="W1513" s="199"/>
      <c r="X1513" s="199"/>
      <c r="Y1513" s="199"/>
      <c r="Z1513" s="199"/>
      <c r="AA1513" s="199"/>
      <c r="AB1513" s="199"/>
      <c r="AC1513" s="199"/>
    </row>
    <row r="1514" spans="1:29" s="198" customFormat="1" ht="13.5" customHeight="1">
      <c r="A1514" s="122">
        <v>43566</v>
      </c>
      <c r="B1514" s="194" t="s">
        <v>18</v>
      </c>
      <c r="C1514" s="161" t="s">
        <v>119</v>
      </c>
      <c r="D1514" s="195" t="s">
        <v>99</v>
      </c>
      <c r="E1514" s="13">
        <v>2954.79</v>
      </c>
      <c r="F1514" s="13">
        <v>2848.88</v>
      </c>
      <c r="G1514" s="13">
        <v>2809.44</v>
      </c>
      <c r="H1514" s="13">
        <v>2824.88</v>
      </c>
      <c r="I1514" s="13">
        <v>2912.34</v>
      </c>
      <c r="J1514" s="13">
        <v>2890.7</v>
      </c>
      <c r="K1514" s="13">
        <v>2821.07</v>
      </c>
      <c r="L1514" s="13">
        <v>2843.46</v>
      </c>
      <c r="M1514" s="13">
        <v>2935.95</v>
      </c>
      <c r="N1514" s="99">
        <f>IF((M1515=""),"",MAX(E1516:M1516))</f>
        <v>799.67999999999938</v>
      </c>
      <c r="O1514" s="99">
        <f>IF(M1515="","",MIN(E1516:M1516))</f>
        <v>703.44000000000051</v>
      </c>
      <c r="P1514" s="99">
        <f>IF((M1516=""),"",AVERAGE(E1516:M1516))</f>
        <v>749.95333333333338</v>
      </c>
      <c r="Q1514" s="99">
        <f>IF((M1515=""),"",STDEV(E1516:M1516))</f>
        <v>35.662858831000712</v>
      </c>
      <c r="R1514" s="99">
        <f>IF((M1515=""),"",(N1514-O1514)/(N1514+O1514)*100)</f>
        <v>6.4026824205651494</v>
      </c>
      <c r="S1514" s="221" t="str">
        <f>IF(M1515="","",IF(R1514&lt;10,IF(P1514&gt;670,IF(P1514&lt;830,"Pass","Fail"),"Fail"),"Fail"))</f>
        <v>Pass</v>
      </c>
      <c r="T1514" s="258">
        <v>1159</v>
      </c>
      <c r="U1514" s="238" t="s">
        <v>187</v>
      </c>
      <c r="V1514" s="219"/>
      <c r="W1514" s="147">
        <v>645</v>
      </c>
      <c r="X1514" s="88">
        <v>790</v>
      </c>
      <c r="Y1514" s="88">
        <v>670</v>
      </c>
      <c r="Z1514" s="88">
        <v>830</v>
      </c>
      <c r="AA1514" s="88">
        <v>8.6999999999999993</v>
      </c>
      <c r="AB1514" s="148">
        <v>10</v>
      </c>
      <c r="AC1514" s="199"/>
    </row>
    <row r="1515" spans="1:29" s="198" customFormat="1" ht="12.75" customHeight="1">
      <c r="A1515" s="122"/>
      <c r="B1515" s="222"/>
      <c r="C1515" s="161"/>
      <c r="D1515" s="223" t="s">
        <v>100</v>
      </c>
      <c r="E1515" s="13">
        <v>2562.6999999999998</v>
      </c>
      <c r="F1515" s="13">
        <v>2485.8000000000002</v>
      </c>
      <c r="G1515" s="13">
        <v>2457.7199999999998</v>
      </c>
      <c r="H1515" s="13">
        <v>2463.0500000000002</v>
      </c>
      <c r="I1515" s="13">
        <v>2518.85</v>
      </c>
      <c r="J1515" s="13">
        <v>2490.86</v>
      </c>
      <c r="K1515" s="13">
        <v>2457.5300000000002</v>
      </c>
      <c r="L1515" s="13">
        <v>2481.1799999999998</v>
      </c>
      <c r="M1515" s="13">
        <v>2549.0300000000002</v>
      </c>
      <c r="N1515" s="99"/>
      <c r="O1515" s="99"/>
      <c r="P1515" s="99"/>
      <c r="Q1515" s="99"/>
      <c r="R1515" s="99"/>
      <c r="S1515" s="226"/>
      <c r="T1515" s="288"/>
      <c r="U1515" s="238"/>
      <c r="V1515" s="219"/>
      <c r="W1515" s="199"/>
      <c r="X1515" s="199"/>
      <c r="Y1515" s="199"/>
      <c r="Z1515" s="199"/>
      <c r="AA1515" s="199"/>
      <c r="AB1515" s="199"/>
      <c r="AC1515" s="199"/>
    </row>
    <row r="1516" spans="1:29" s="198" customFormat="1" ht="22.5" customHeight="1">
      <c r="A1516" s="122"/>
      <c r="B1516" s="200"/>
      <c r="C1516" s="161"/>
      <c r="D1516" s="218" t="s">
        <v>120</v>
      </c>
      <c r="E1516" s="13">
        <f t="shared" ref="E1516:M1516" si="498">IF(((E1514="")*AND(E1515="")),"",(E1514-E1515)*2)</f>
        <v>784.18000000000029</v>
      </c>
      <c r="F1516" s="13">
        <f t="shared" si="498"/>
        <v>726.15999999999985</v>
      </c>
      <c r="G1516" s="13">
        <f t="shared" si="498"/>
        <v>703.44000000000051</v>
      </c>
      <c r="H1516" s="13">
        <f t="shared" si="498"/>
        <v>723.65999999999985</v>
      </c>
      <c r="I1516" s="13">
        <f t="shared" si="498"/>
        <v>786.98000000000047</v>
      </c>
      <c r="J1516" s="13">
        <f t="shared" si="498"/>
        <v>799.67999999999938</v>
      </c>
      <c r="K1516" s="13">
        <f t="shared" si="498"/>
        <v>727.07999999999993</v>
      </c>
      <c r="L1516" s="13">
        <f t="shared" si="498"/>
        <v>724.5600000000004</v>
      </c>
      <c r="M1516" s="13">
        <f t="shared" si="498"/>
        <v>773.83999999999924</v>
      </c>
      <c r="N1516" s="99"/>
      <c r="O1516" s="99"/>
      <c r="P1516" s="99"/>
      <c r="Q1516" s="99"/>
      <c r="R1516" s="99"/>
      <c r="S1516" s="227"/>
      <c r="T1516" s="258"/>
      <c r="U1516" s="238"/>
      <c r="V1516" s="219"/>
      <c r="W1516" s="199"/>
      <c r="X1516" s="199"/>
      <c r="Y1516" s="199"/>
      <c r="Z1516" s="199"/>
      <c r="AA1516" s="199"/>
      <c r="AB1516" s="199"/>
      <c r="AC1516" s="199"/>
    </row>
    <row r="1517" spans="1:29" s="198" customFormat="1">
      <c r="A1517" s="122">
        <v>43566</v>
      </c>
      <c r="B1517" s="200" t="s">
        <v>18</v>
      </c>
      <c r="C1517" s="161" t="s">
        <v>121</v>
      </c>
      <c r="D1517" s="218" t="s">
        <v>99</v>
      </c>
      <c r="E1517" s="13">
        <v>2946.4</v>
      </c>
      <c r="F1517" s="13">
        <v>2844.18</v>
      </c>
      <c r="G1517" s="13">
        <v>2808.57</v>
      </c>
      <c r="H1517" s="13">
        <v>2825.08</v>
      </c>
      <c r="I1517" s="13">
        <v>2896.93</v>
      </c>
      <c r="J1517" s="13">
        <v>2880.04</v>
      </c>
      <c r="K1517" s="13">
        <v>2819.34</v>
      </c>
      <c r="L1517" s="13">
        <v>2848.39</v>
      </c>
      <c r="M1517" s="13">
        <v>2955.61</v>
      </c>
      <c r="N1517" s="99">
        <f>IF((M1518=""),"",MAX(E1519:M1519))</f>
        <v>979.57999999999993</v>
      </c>
      <c r="O1517" s="99">
        <f>IF(M1518="","",MIN(E1519:M1519))</f>
        <v>807.24000000000069</v>
      </c>
      <c r="P1517" s="99">
        <f>IF((M1519=""),"",AVERAGE(E1519:M1519))</f>
        <v>897.43333333333339</v>
      </c>
      <c r="Q1517" s="99">
        <f>IF((M1518=""),"",STDEV(E1519:M1519))</f>
        <v>64.695889359370483</v>
      </c>
      <c r="R1517" s="99">
        <f>IF((M1518=""),"",(N1517-O1517)/(N1517+O1517)*100)</f>
        <v>9.6450677740342723</v>
      </c>
      <c r="S1517" s="228" t="str">
        <f>IF(M1518="","",IF(R1517&lt;15,IF(P1517&gt;850,IF(P1517&lt;1000,"Pass","Fail"),"Fail"),"Fail"))</f>
        <v>Pass</v>
      </c>
      <c r="T1517" s="288">
        <v>1159</v>
      </c>
      <c r="U1517" s="251" t="s">
        <v>187</v>
      </c>
      <c r="V1517" s="248"/>
      <c r="W1517" s="135">
        <v>850</v>
      </c>
      <c r="X1517" s="135">
        <v>970</v>
      </c>
      <c r="Y1517" s="135">
        <v>710</v>
      </c>
      <c r="Z1517" s="135">
        <v>910</v>
      </c>
      <c r="AA1517" s="135">
        <v>14.5</v>
      </c>
      <c r="AB1517" s="139">
        <v>17</v>
      </c>
      <c r="AC1517" s="245"/>
    </row>
    <row r="1518" spans="1:29" s="198" customFormat="1" ht="12.75" customHeight="1">
      <c r="A1518" s="122"/>
      <c r="B1518" s="222"/>
      <c r="C1518" s="161"/>
      <c r="D1518" s="218" t="s">
        <v>100</v>
      </c>
      <c r="E1518" s="13">
        <v>2460.36</v>
      </c>
      <c r="F1518" s="13">
        <v>2415.11</v>
      </c>
      <c r="G1518" s="13">
        <v>2404.9499999999998</v>
      </c>
      <c r="H1518" s="13">
        <v>2400.48</v>
      </c>
      <c r="I1518" s="13">
        <v>2420.85</v>
      </c>
      <c r="J1518" s="13">
        <v>2390.25</v>
      </c>
      <c r="K1518" s="13">
        <v>2392.44</v>
      </c>
      <c r="L1518" s="13">
        <v>2420.16</v>
      </c>
      <c r="M1518" s="13">
        <v>2481.4899999999998</v>
      </c>
      <c r="N1518" s="99"/>
      <c r="O1518" s="99"/>
      <c r="P1518" s="99"/>
      <c r="Q1518" s="99"/>
      <c r="R1518" s="99"/>
      <c r="S1518" s="226"/>
      <c r="T1518" s="258"/>
      <c r="U1518" s="238"/>
      <c r="V1518" s="219"/>
      <c r="W1518" s="199"/>
      <c r="X1518" s="199"/>
      <c r="Y1518" s="199"/>
      <c r="Z1518" s="199"/>
      <c r="AA1518" s="199"/>
      <c r="AB1518" s="199"/>
      <c r="AC1518" s="199"/>
    </row>
    <row r="1519" spans="1:29" s="198" customFormat="1" ht="22.5" customHeight="1">
      <c r="A1519" s="122"/>
      <c r="B1519" s="200"/>
      <c r="C1519" s="161"/>
      <c r="D1519" s="218" t="s">
        <v>120</v>
      </c>
      <c r="E1519" s="13">
        <f t="shared" ref="E1519:M1519" si="499">IF(((E1517="")*AND(E1518="")),"",(E1517-E1518)*2)</f>
        <v>972.07999999999993</v>
      </c>
      <c r="F1519" s="13">
        <f t="shared" si="499"/>
        <v>858.13999999999942</v>
      </c>
      <c r="G1519" s="13">
        <f t="shared" si="499"/>
        <v>807.24000000000069</v>
      </c>
      <c r="H1519" s="13">
        <f t="shared" si="499"/>
        <v>849.19999999999982</v>
      </c>
      <c r="I1519" s="13">
        <f t="shared" si="499"/>
        <v>952.15999999999985</v>
      </c>
      <c r="J1519" s="13">
        <f t="shared" si="499"/>
        <v>979.57999999999993</v>
      </c>
      <c r="K1519" s="13">
        <f t="shared" si="499"/>
        <v>853.80000000000018</v>
      </c>
      <c r="L1519" s="13">
        <f t="shared" si="499"/>
        <v>856.46</v>
      </c>
      <c r="M1519" s="13">
        <f t="shared" si="499"/>
        <v>948.24000000000069</v>
      </c>
      <c r="N1519" s="99"/>
      <c r="O1519" s="99"/>
      <c r="P1519" s="99"/>
      <c r="Q1519" s="99"/>
      <c r="R1519" s="99"/>
      <c r="S1519" s="227"/>
      <c r="T1519" s="288"/>
      <c r="U1519" s="238"/>
      <c r="V1519" s="219"/>
      <c r="W1519" s="199"/>
      <c r="X1519" s="199"/>
      <c r="Y1519" s="199"/>
      <c r="Z1519" s="199"/>
      <c r="AA1519" s="199"/>
      <c r="AB1519" s="199"/>
      <c r="AC1519" s="199"/>
    </row>
    <row r="1520" spans="1:29" s="198" customFormat="1" ht="12.75" customHeight="1">
      <c r="A1520" s="122">
        <v>43566</v>
      </c>
      <c r="B1520" s="200" t="s">
        <v>18</v>
      </c>
      <c r="C1520" s="161" t="s">
        <v>122</v>
      </c>
      <c r="D1520" s="218" t="s">
        <v>99</v>
      </c>
      <c r="E1520" s="13">
        <v>3167.16</v>
      </c>
      <c r="F1520" s="13">
        <v>3087.73</v>
      </c>
      <c r="G1520" s="13">
        <v>3068.43</v>
      </c>
      <c r="H1520" s="13">
        <v>3086.89</v>
      </c>
      <c r="I1520" s="13">
        <v>3135.29</v>
      </c>
      <c r="J1520" s="13">
        <v>3204.75</v>
      </c>
      <c r="K1520" s="13">
        <v>3104.18</v>
      </c>
      <c r="L1520" s="13">
        <v>3090.97</v>
      </c>
      <c r="M1520" s="13">
        <v>3213.31</v>
      </c>
      <c r="N1520" s="99">
        <f>IF((M1521=""),"",MAX(E1522:M1522))</f>
        <v>522.14000000000033</v>
      </c>
      <c r="O1520" s="99">
        <f>IF(M1521="","",MIN(E1522:M1522))</f>
        <v>493.47999999999956</v>
      </c>
      <c r="P1520" s="99">
        <f>IF((M1522=""),"",AVERAGE(E1522:M1522))</f>
        <v>504.65333333333325</v>
      </c>
      <c r="Q1520" s="99">
        <f>IF((M1521=""),"",STDEV(E1522:M1522))</f>
        <v>8.3764491283617613</v>
      </c>
      <c r="R1520" s="99">
        <f>IF((M1521=""),"",(N1520-O1520)/(N1520+O1520)*100)</f>
        <v>2.8219215848448007</v>
      </c>
      <c r="S1520" s="226" t="str">
        <f>IF(M1521="","",IF(R1520&lt;10,IF(P1520&gt;430,IF(P1520&lt;590,"Pass","Fail"),"Fail"),"Fail"))</f>
        <v>Pass</v>
      </c>
      <c r="T1520" s="258">
        <v>1159</v>
      </c>
      <c r="U1520" s="265" t="s">
        <v>187</v>
      </c>
      <c r="V1520" s="219"/>
      <c r="W1520" s="138">
        <v>490</v>
      </c>
      <c r="X1520" s="135">
        <v>590</v>
      </c>
      <c r="Y1520" s="135">
        <v>430</v>
      </c>
      <c r="Z1520" s="135">
        <v>590</v>
      </c>
      <c r="AA1520" s="137">
        <v>6.3</v>
      </c>
      <c r="AB1520" s="148">
        <v>6.3</v>
      </c>
      <c r="AC1520" s="199"/>
    </row>
    <row r="1521" spans="1:29" s="198" customFormat="1" ht="12.75" customHeight="1">
      <c r="A1521" s="122"/>
      <c r="B1521" s="222"/>
      <c r="C1521" s="161"/>
      <c r="D1521" s="218" t="s">
        <v>100</v>
      </c>
      <c r="E1521" s="13">
        <v>2911.5</v>
      </c>
      <c r="F1521" s="13">
        <v>2836.72</v>
      </c>
      <c r="G1521" s="13">
        <v>2821.69</v>
      </c>
      <c r="H1521" s="13">
        <v>2835.56</v>
      </c>
      <c r="I1521" s="13">
        <v>2881.44</v>
      </c>
      <c r="J1521" s="13">
        <v>2943.68</v>
      </c>
      <c r="K1521" s="13">
        <v>2851.95</v>
      </c>
      <c r="L1521" s="13">
        <v>2840.81</v>
      </c>
      <c r="M1521" s="13">
        <v>2964.42</v>
      </c>
      <c r="N1521" s="99"/>
      <c r="O1521" s="99"/>
      <c r="P1521" s="99"/>
      <c r="Q1521" s="99"/>
      <c r="R1521" s="99"/>
      <c r="S1521" s="226"/>
      <c r="T1521" s="288"/>
      <c r="U1521" s="238"/>
      <c r="V1521" s="219"/>
      <c r="W1521" s="199"/>
      <c r="X1521" s="199"/>
      <c r="Y1521" s="199"/>
      <c r="Z1521" s="199"/>
      <c r="AA1521" s="199"/>
      <c r="AB1521" s="199"/>
      <c r="AC1521" s="199"/>
    </row>
    <row r="1522" spans="1:29" s="198" customFormat="1" ht="22.5" customHeight="1">
      <c r="A1522" s="122"/>
      <c r="B1522" s="200"/>
      <c r="C1522" s="161"/>
      <c r="D1522" s="218" t="s">
        <v>120</v>
      </c>
      <c r="E1522" s="13">
        <f t="shared" ref="E1522:M1522" si="500">IF(((E1520="")*AND(E1521="")),"",(E1520-E1521)*2)</f>
        <v>511.31999999999971</v>
      </c>
      <c r="F1522" s="13">
        <f t="shared" si="500"/>
        <v>502.02000000000044</v>
      </c>
      <c r="G1522" s="13">
        <f t="shared" si="500"/>
        <v>493.47999999999956</v>
      </c>
      <c r="H1522" s="13">
        <f t="shared" si="500"/>
        <v>502.65999999999985</v>
      </c>
      <c r="I1522" s="13">
        <f t="shared" si="500"/>
        <v>507.69999999999982</v>
      </c>
      <c r="J1522" s="13">
        <f t="shared" si="500"/>
        <v>522.14000000000033</v>
      </c>
      <c r="K1522" s="13">
        <f t="shared" si="500"/>
        <v>504.46000000000004</v>
      </c>
      <c r="L1522" s="13">
        <f t="shared" si="500"/>
        <v>500.31999999999971</v>
      </c>
      <c r="M1522" s="13">
        <f t="shared" si="500"/>
        <v>497.77999999999975</v>
      </c>
      <c r="N1522" s="99"/>
      <c r="O1522" s="99"/>
      <c r="P1522" s="99"/>
      <c r="Q1522" s="99"/>
      <c r="R1522" s="99"/>
      <c r="S1522" s="227"/>
      <c r="T1522" s="258"/>
      <c r="U1522" s="238"/>
      <c r="V1522" s="219"/>
      <c r="W1522" s="199"/>
      <c r="X1522" s="199"/>
      <c r="Y1522" s="199"/>
      <c r="Z1522" s="199"/>
      <c r="AA1522" s="199"/>
      <c r="AB1522" s="199"/>
      <c r="AC1522" s="199"/>
    </row>
    <row r="1523" spans="1:29" s="198" customFormat="1" ht="12.75" customHeight="1">
      <c r="A1523" s="122">
        <v>43566</v>
      </c>
      <c r="B1523" s="200" t="s">
        <v>18</v>
      </c>
      <c r="C1523" s="161" t="s">
        <v>123</v>
      </c>
      <c r="D1523" s="218" t="s">
        <v>99</v>
      </c>
      <c r="E1523" s="13">
        <v>5205.82</v>
      </c>
      <c r="F1523" s="13">
        <v>5048.32</v>
      </c>
      <c r="G1523" s="13">
        <v>5098.57</v>
      </c>
      <c r="H1523" s="13">
        <v>5073.03</v>
      </c>
      <c r="I1523" s="13">
        <v>5223.83</v>
      </c>
      <c r="J1523" s="13">
        <v>4721.16</v>
      </c>
      <c r="K1523" s="13">
        <v>5016.8100000000004</v>
      </c>
      <c r="L1523" s="13">
        <v>5029.42</v>
      </c>
      <c r="M1523" s="13">
        <v>4770.03</v>
      </c>
      <c r="N1523" s="99">
        <f>IF((M1524=""),"",MAX(E1525:M1525))</f>
        <v>272.65999999999985</v>
      </c>
      <c r="O1523" s="99">
        <f>IF(M1524="","",MIN(E1525:M1525))</f>
        <v>249.61999999999898</v>
      </c>
      <c r="P1523" s="99">
        <f>IF((M1525=""),"",AVERAGE(E1525:M1525))</f>
        <v>264.09111111111088</v>
      </c>
      <c r="Q1523" s="99">
        <f>IF((M1524=""),"",STDEV(E1525:M1525))</f>
        <v>6.6296614627829635</v>
      </c>
      <c r="R1523" s="99">
        <f>IF((M1524=""),"",(N1523-O1523)/(N1523+O1523)*100)</f>
        <v>4.41142682086255</v>
      </c>
      <c r="S1523" s="228" t="str">
        <f>IF(M1524="","",IF(R1523&lt;15,IF(P1523&gt;155,IF(P1523&lt;315,"Pass","Fail"),"Fail"),"Fail"))</f>
        <v>Pass</v>
      </c>
      <c r="T1523" s="288">
        <v>1159</v>
      </c>
      <c r="U1523" s="275" t="s">
        <v>187</v>
      </c>
      <c r="V1523" s="219"/>
      <c r="W1523" s="147">
        <v>222</v>
      </c>
      <c r="X1523" s="88">
        <v>340</v>
      </c>
      <c r="Y1523" s="88">
        <v>155</v>
      </c>
      <c r="Z1523" s="88">
        <v>315</v>
      </c>
      <c r="AA1523" s="148">
        <v>15</v>
      </c>
      <c r="AB1523" s="139">
        <v>15</v>
      </c>
    </row>
    <row r="1524" spans="1:29" s="198" customFormat="1" ht="13.5" customHeight="1">
      <c r="A1524" s="122"/>
      <c r="B1524" s="222"/>
      <c r="C1524" s="161"/>
      <c r="D1524" s="218" t="s">
        <v>100</v>
      </c>
      <c r="E1524" s="13">
        <v>5069.49</v>
      </c>
      <c r="F1524" s="13">
        <v>4913.71</v>
      </c>
      <c r="G1524" s="13">
        <v>4973.76</v>
      </c>
      <c r="H1524" s="13">
        <v>4942.57</v>
      </c>
      <c r="I1524" s="13">
        <v>5092.3900000000003</v>
      </c>
      <c r="J1524" s="13">
        <v>4586.71</v>
      </c>
      <c r="K1524" s="13">
        <v>4884.24</v>
      </c>
      <c r="L1524" s="13">
        <v>4896.6499999999996</v>
      </c>
      <c r="M1524" s="13">
        <v>4639.0600000000004</v>
      </c>
      <c r="N1524" s="99"/>
      <c r="O1524" s="99"/>
      <c r="P1524" s="99"/>
      <c r="Q1524" s="99"/>
      <c r="R1524" s="99"/>
      <c r="S1524" s="226"/>
      <c r="T1524" s="258"/>
      <c r="U1524" s="238"/>
      <c r="V1524" s="219"/>
      <c r="W1524" s="199"/>
      <c r="X1524" s="199"/>
      <c r="Y1524" s="199"/>
      <c r="Z1524" s="199"/>
      <c r="AA1524" s="199"/>
      <c r="AB1524" s="199"/>
      <c r="AC1524" s="199"/>
    </row>
    <row r="1525" spans="1:29" s="198" customFormat="1" ht="23.25" customHeight="1" thickBot="1">
      <c r="A1525" s="122"/>
      <c r="B1525" s="216"/>
      <c r="C1525" s="161"/>
      <c r="D1525" s="218" t="s">
        <v>120</v>
      </c>
      <c r="E1525" s="13">
        <f t="shared" ref="E1525:M1525" si="501">IF(((E1523="")*AND(E1524="")),"",(E1523-E1524)*2)</f>
        <v>272.65999999999985</v>
      </c>
      <c r="F1525" s="13">
        <f t="shared" si="501"/>
        <v>269.21999999999935</v>
      </c>
      <c r="G1525" s="13">
        <f t="shared" si="501"/>
        <v>249.61999999999898</v>
      </c>
      <c r="H1525" s="13">
        <f t="shared" si="501"/>
        <v>260.92000000000007</v>
      </c>
      <c r="I1525" s="13">
        <f t="shared" si="501"/>
        <v>262.8799999999992</v>
      </c>
      <c r="J1525" s="13">
        <f t="shared" si="501"/>
        <v>268.89999999999964</v>
      </c>
      <c r="K1525" s="13">
        <f t="shared" si="501"/>
        <v>265.14000000000124</v>
      </c>
      <c r="L1525" s="13">
        <f t="shared" si="501"/>
        <v>265.54000000000087</v>
      </c>
      <c r="M1525" s="13">
        <f t="shared" si="501"/>
        <v>261.93999999999869</v>
      </c>
      <c r="N1525" s="99"/>
      <c r="O1525" s="99"/>
      <c r="P1525" s="99"/>
      <c r="Q1525" s="99"/>
      <c r="R1525" s="99"/>
      <c r="S1525" s="226"/>
      <c r="T1525" s="288"/>
      <c r="U1525" s="238"/>
      <c r="V1525" s="219"/>
      <c r="W1525" s="199"/>
      <c r="X1525" s="199"/>
      <c r="Y1525" s="199"/>
      <c r="Z1525" s="199"/>
      <c r="AA1525" s="199"/>
      <c r="AB1525" s="199"/>
      <c r="AC1525" s="199"/>
    </row>
    <row r="1526" spans="1:29" s="198" customFormat="1" ht="13.5" customHeight="1">
      <c r="A1526" s="122">
        <v>43569</v>
      </c>
      <c r="B1526" s="194" t="s">
        <v>18</v>
      </c>
      <c r="C1526" s="161" t="s">
        <v>119</v>
      </c>
      <c r="D1526" s="218" t="s">
        <v>99</v>
      </c>
      <c r="E1526" s="13">
        <v>2563.08</v>
      </c>
      <c r="F1526" s="13">
        <v>2486.2199999999998</v>
      </c>
      <c r="G1526" s="13">
        <v>2457.4699999999998</v>
      </c>
      <c r="H1526" s="13">
        <v>2463.59</v>
      </c>
      <c r="I1526" s="13">
        <v>2519.63</v>
      </c>
      <c r="J1526" s="13">
        <v>2490.54</v>
      </c>
      <c r="K1526" s="13">
        <v>2457.11</v>
      </c>
      <c r="L1526" s="13">
        <v>2481.08</v>
      </c>
      <c r="M1526" s="13">
        <v>2549.69</v>
      </c>
      <c r="N1526" s="99">
        <f>IF((M1527=""),"",MAX(E1528:M1528))</f>
        <v>796.61999999999989</v>
      </c>
      <c r="O1526" s="99">
        <f>IF(M1527="","",MIN(E1528:M1528))</f>
        <v>689.91999999999916</v>
      </c>
      <c r="P1526" s="99">
        <f>IF((M1528=""),"",AVERAGE(E1528:M1528))</f>
        <v>738.29111111111104</v>
      </c>
      <c r="Q1526" s="99">
        <f>IF((M1527=""),"",STDEV(E1528:M1528))</f>
        <v>39.577383833588144</v>
      </c>
      <c r="R1526" s="99">
        <f>IF((M1527=""),"",(N1526-O1526)/(N1526+O1526)*100)</f>
        <v>7.1777416013024062</v>
      </c>
      <c r="S1526" s="221" t="str">
        <f>IF(M1527="","",IF(R1526&lt;10,IF(P1526&gt;670,IF(P1526&lt;830,"Pass","Fail"),"Fail"),"Fail"))</f>
        <v>Pass</v>
      </c>
      <c r="T1526" s="258">
        <v>102</v>
      </c>
      <c r="U1526" s="238" t="s">
        <v>188</v>
      </c>
      <c r="V1526" s="219"/>
      <c r="W1526" s="147">
        <v>645</v>
      </c>
      <c r="X1526" s="88">
        <v>790</v>
      </c>
      <c r="Y1526" s="88">
        <v>670</v>
      </c>
      <c r="Z1526" s="88">
        <v>830</v>
      </c>
      <c r="AA1526" s="88">
        <v>8.6999999999999993</v>
      </c>
      <c r="AB1526" s="148">
        <v>10</v>
      </c>
      <c r="AC1526" s="199"/>
    </row>
    <row r="1527" spans="1:29" s="198" customFormat="1" ht="12.75" customHeight="1">
      <c r="A1527" s="122"/>
      <c r="B1527" s="222"/>
      <c r="C1527" s="161"/>
      <c r="D1527" s="218" t="s">
        <v>100</v>
      </c>
      <c r="E1527" s="13">
        <v>2164.77</v>
      </c>
      <c r="F1527" s="13">
        <v>2127.86</v>
      </c>
      <c r="G1527" s="13">
        <v>2112.5100000000002</v>
      </c>
      <c r="H1527" s="13">
        <v>2110.04</v>
      </c>
      <c r="I1527" s="13">
        <v>2137.5</v>
      </c>
      <c r="J1527" s="13">
        <v>2104.35</v>
      </c>
      <c r="K1527" s="13">
        <v>2105.2600000000002</v>
      </c>
      <c r="L1527" s="13">
        <v>2124.06</v>
      </c>
      <c r="M1527" s="13">
        <v>2159.75</v>
      </c>
      <c r="N1527" s="99"/>
      <c r="O1527" s="99"/>
      <c r="P1527" s="99"/>
      <c r="Q1527" s="99"/>
      <c r="R1527" s="99"/>
      <c r="S1527" s="226"/>
      <c r="T1527" s="288"/>
      <c r="U1527" s="238"/>
      <c r="V1527" s="219"/>
      <c r="W1527" s="199"/>
      <c r="X1527" s="199"/>
      <c r="Y1527" s="199"/>
      <c r="Z1527" s="199"/>
      <c r="AA1527" s="199"/>
      <c r="AB1527" s="199"/>
      <c r="AC1527" s="199"/>
    </row>
    <row r="1528" spans="1:29" s="198" customFormat="1" ht="22.5" customHeight="1">
      <c r="A1528" s="122"/>
      <c r="B1528" s="200"/>
      <c r="C1528" s="161"/>
      <c r="D1528" s="218" t="s">
        <v>120</v>
      </c>
      <c r="E1528" s="13">
        <f t="shared" ref="E1528:M1528" si="502">IF(((E1526="")*AND(E1527="")),"",(E1526-E1527)*2)</f>
        <v>796.61999999999989</v>
      </c>
      <c r="F1528" s="13">
        <f t="shared" si="502"/>
        <v>716.71999999999935</v>
      </c>
      <c r="G1528" s="13">
        <f t="shared" si="502"/>
        <v>689.91999999999916</v>
      </c>
      <c r="H1528" s="13">
        <f t="shared" si="502"/>
        <v>707.10000000000036</v>
      </c>
      <c r="I1528" s="13">
        <f t="shared" si="502"/>
        <v>764.26000000000022</v>
      </c>
      <c r="J1528" s="13">
        <f t="shared" si="502"/>
        <v>772.38000000000011</v>
      </c>
      <c r="K1528" s="13">
        <f t="shared" si="502"/>
        <v>703.69999999999982</v>
      </c>
      <c r="L1528" s="13">
        <f t="shared" si="502"/>
        <v>714.04</v>
      </c>
      <c r="M1528" s="13">
        <f t="shared" si="502"/>
        <v>779.88000000000011</v>
      </c>
      <c r="N1528" s="99"/>
      <c r="O1528" s="99"/>
      <c r="P1528" s="99"/>
      <c r="Q1528" s="99"/>
      <c r="R1528" s="99"/>
      <c r="S1528" s="227"/>
      <c r="T1528" s="258"/>
      <c r="U1528" s="238"/>
      <c r="V1528" s="219"/>
      <c r="W1528" s="199"/>
      <c r="X1528" s="199"/>
      <c r="Y1528" s="199"/>
      <c r="Z1528" s="199"/>
      <c r="AA1528" s="199"/>
      <c r="AB1528" s="199"/>
      <c r="AC1528" s="199"/>
    </row>
    <row r="1529" spans="1:29" s="198" customFormat="1">
      <c r="A1529" s="122">
        <v>43569</v>
      </c>
      <c r="B1529" s="200" t="s">
        <v>18</v>
      </c>
      <c r="C1529" s="161" t="s">
        <v>121</v>
      </c>
      <c r="D1529" s="218" t="s">
        <v>99</v>
      </c>
      <c r="E1529" s="13">
        <v>2460.4699999999998</v>
      </c>
      <c r="F1529" s="13">
        <v>2414.44</v>
      </c>
      <c r="G1529" s="13">
        <v>2404.12</v>
      </c>
      <c r="H1529" s="13">
        <v>2399.33</v>
      </c>
      <c r="I1529" s="13">
        <v>2419.9699999999998</v>
      </c>
      <c r="J1529" s="13">
        <v>2389.83</v>
      </c>
      <c r="K1529" s="13">
        <v>2391.89</v>
      </c>
      <c r="L1529" s="13">
        <v>2419.5700000000002</v>
      </c>
      <c r="M1529" s="13">
        <v>2482.8200000000002</v>
      </c>
      <c r="N1529" s="99">
        <f>IF((M1530=""),"",MAX(E1531:M1531))</f>
        <v>962.23999999999978</v>
      </c>
      <c r="O1529" s="99">
        <f>IF(M1530="","",MIN(E1531:M1531))</f>
        <v>774.9399999999996</v>
      </c>
      <c r="P1529" s="99">
        <f>IF((M1531=""),"",AVERAGE(E1531:M1531))</f>
        <v>869.93999999999994</v>
      </c>
      <c r="Q1529" s="99">
        <f>IF((M1530=""),"",STDEV(E1531:M1531))</f>
        <v>75.380140620723608</v>
      </c>
      <c r="R1529" s="99">
        <f>IF((M1530=""),"",(N1529-O1529)/(N1529+O1529)*100)</f>
        <v>10.78184183561866</v>
      </c>
      <c r="S1529" s="228" t="str">
        <f>IF(M1530="","",IF(R1529&lt;15,IF(P1529&gt;850,IF(P1529&lt;1000,"Pass","Fail"),"Fail"),"Fail"))</f>
        <v>Pass</v>
      </c>
      <c r="T1529" s="288">
        <v>102</v>
      </c>
      <c r="U1529" s="251" t="s">
        <v>188</v>
      </c>
      <c r="V1529" s="248"/>
      <c r="W1529" s="135">
        <v>850</v>
      </c>
      <c r="X1529" s="135">
        <v>970</v>
      </c>
      <c r="Y1529" s="135">
        <v>710</v>
      </c>
      <c r="Z1529" s="135">
        <v>910</v>
      </c>
      <c r="AA1529" s="135">
        <v>14.5</v>
      </c>
      <c r="AB1529" s="139">
        <v>17</v>
      </c>
      <c r="AC1529" s="245"/>
    </row>
    <row r="1530" spans="1:29" s="198" customFormat="1" ht="12.75" customHeight="1">
      <c r="A1530" s="122"/>
      <c r="B1530" s="222"/>
      <c r="C1530" s="161"/>
      <c r="D1530" s="218" t="s">
        <v>100</v>
      </c>
      <c r="E1530" s="13">
        <v>1979.35</v>
      </c>
      <c r="F1530" s="13">
        <v>2002.11</v>
      </c>
      <c r="G1530" s="13">
        <v>2016.65</v>
      </c>
      <c r="H1530" s="13">
        <v>1994.37</v>
      </c>
      <c r="I1530" s="13">
        <v>1956.52</v>
      </c>
      <c r="J1530" s="13">
        <v>1916.69</v>
      </c>
      <c r="K1530" s="13">
        <v>1991.92</v>
      </c>
      <c r="L1530" s="13">
        <v>2003.61</v>
      </c>
      <c r="M1530" s="13">
        <v>2006.49</v>
      </c>
      <c r="N1530" s="99"/>
      <c r="O1530" s="99"/>
      <c r="P1530" s="99"/>
      <c r="Q1530" s="99"/>
      <c r="R1530" s="99"/>
      <c r="S1530" s="226"/>
      <c r="T1530" s="258"/>
      <c r="U1530" s="238"/>
      <c r="V1530" s="219"/>
      <c r="W1530" s="199"/>
      <c r="X1530" s="199"/>
      <c r="Y1530" s="199"/>
      <c r="Z1530" s="199"/>
      <c r="AA1530" s="199"/>
      <c r="AB1530" s="199"/>
      <c r="AC1530" s="199"/>
    </row>
    <row r="1531" spans="1:29" s="198" customFormat="1" ht="22.5" customHeight="1">
      <c r="A1531" s="122"/>
      <c r="B1531" s="200"/>
      <c r="C1531" s="161"/>
      <c r="D1531" s="218" t="s">
        <v>120</v>
      </c>
      <c r="E1531" s="13">
        <f t="shared" ref="E1531:M1531" si="503">IF(((E1529="")*AND(E1530="")),"",(E1529-E1530)*2)</f>
        <v>962.23999999999978</v>
      </c>
      <c r="F1531" s="13">
        <f t="shared" si="503"/>
        <v>824.66000000000031</v>
      </c>
      <c r="G1531" s="13">
        <f t="shared" si="503"/>
        <v>774.9399999999996</v>
      </c>
      <c r="H1531" s="13">
        <f t="shared" si="503"/>
        <v>809.92000000000007</v>
      </c>
      <c r="I1531" s="13">
        <f t="shared" si="503"/>
        <v>926.89999999999964</v>
      </c>
      <c r="J1531" s="13">
        <f t="shared" si="503"/>
        <v>946.27999999999975</v>
      </c>
      <c r="K1531" s="13">
        <f t="shared" si="503"/>
        <v>799.9399999999996</v>
      </c>
      <c r="L1531" s="13">
        <f t="shared" si="503"/>
        <v>831.92000000000053</v>
      </c>
      <c r="M1531" s="13">
        <f t="shared" si="503"/>
        <v>952.66000000000031</v>
      </c>
      <c r="N1531" s="99"/>
      <c r="O1531" s="99"/>
      <c r="P1531" s="99"/>
      <c r="Q1531" s="99"/>
      <c r="R1531" s="99"/>
      <c r="S1531" s="227"/>
      <c r="T1531" s="288"/>
      <c r="U1531" s="238"/>
      <c r="V1531" s="219"/>
      <c r="W1531" s="199"/>
      <c r="X1531" s="199"/>
      <c r="Y1531" s="199"/>
      <c r="Z1531" s="199"/>
      <c r="AA1531" s="199"/>
      <c r="AB1531" s="199"/>
      <c r="AC1531" s="199"/>
    </row>
    <row r="1532" spans="1:29" s="198" customFormat="1" ht="12.75" customHeight="1">
      <c r="A1532" s="122">
        <v>43569</v>
      </c>
      <c r="B1532" s="200" t="s">
        <v>18</v>
      </c>
      <c r="C1532" s="161" t="s">
        <v>122</v>
      </c>
      <c r="D1532" s="218" t="s">
        <v>99</v>
      </c>
      <c r="E1532" s="13">
        <v>2916.66</v>
      </c>
      <c r="F1532" s="13">
        <v>2839.79</v>
      </c>
      <c r="G1532" s="13">
        <v>2825.13</v>
      </c>
      <c r="H1532" s="13">
        <v>2838.34</v>
      </c>
      <c r="I1532" s="13">
        <v>2885.28</v>
      </c>
      <c r="J1532" s="13">
        <v>2947.89</v>
      </c>
      <c r="K1532" s="13">
        <v>2856.95</v>
      </c>
      <c r="L1532" s="13">
        <v>2842.93</v>
      </c>
      <c r="M1532" s="13">
        <v>2968.09</v>
      </c>
      <c r="N1532" s="99">
        <f>IF((M1533=""),"",MAX(E1534:M1534))</f>
        <v>518.77999999999975</v>
      </c>
      <c r="O1532" s="99">
        <f>IF(M1533="","",MIN(E1534:M1534))</f>
        <v>496.0600000000004</v>
      </c>
      <c r="P1532" s="99">
        <f>IF((M1534=""),"",AVERAGE(E1534:M1534))</f>
        <v>505.75333333333333</v>
      </c>
      <c r="Q1532" s="99">
        <f>IF((M1533=""),"",STDEV(E1534:M1534))</f>
        <v>7.5445278182293922</v>
      </c>
      <c r="R1532" s="99">
        <f>IF((M1533=""),"",(N1532-O1532)/(N1532+O1532)*100)</f>
        <v>2.2387765559102264</v>
      </c>
      <c r="S1532" s="226" t="str">
        <f>IF(M1533="","",IF(R1532&lt;10,IF(P1532&gt;430,IF(P1532&lt;590,"Pass","Fail"),"Fail"),"Fail"))</f>
        <v>Pass</v>
      </c>
      <c r="T1532" s="258">
        <v>102</v>
      </c>
      <c r="U1532" s="265" t="s">
        <v>188</v>
      </c>
      <c r="V1532" s="219"/>
      <c r="W1532" s="138">
        <v>490</v>
      </c>
      <c r="X1532" s="135">
        <v>590</v>
      </c>
      <c r="Y1532" s="135">
        <v>430</v>
      </c>
      <c r="Z1532" s="135">
        <v>590</v>
      </c>
      <c r="AA1532" s="137">
        <v>6.3</v>
      </c>
      <c r="AB1532" s="148">
        <v>6.3</v>
      </c>
      <c r="AC1532" s="199"/>
    </row>
    <row r="1533" spans="1:29" s="198" customFormat="1" ht="12.75" customHeight="1">
      <c r="A1533" s="122"/>
      <c r="B1533" s="222"/>
      <c r="C1533" s="161"/>
      <c r="D1533" s="218" t="s">
        <v>100</v>
      </c>
      <c r="E1533" s="13">
        <v>2658.37</v>
      </c>
      <c r="F1533" s="13">
        <v>2585.84</v>
      </c>
      <c r="G1533" s="13">
        <v>2577.1</v>
      </c>
      <c r="H1533" s="13">
        <v>2588.3000000000002</v>
      </c>
      <c r="I1533" s="13">
        <v>2634.29</v>
      </c>
      <c r="J1533" s="13">
        <v>2688.5</v>
      </c>
      <c r="K1533" s="13">
        <v>2605.83</v>
      </c>
      <c r="L1533" s="13">
        <v>2590.06</v>
      </c>
      <c r="M1533" s="13">
        <v>2716.88</v>
      </c>
      <c r="N1533" s="99"/>
      <c r="O1533" s="99"/>
      <c r="P1533" s="99"/>
      <c r="Q1533" s="99"/>
      <c r="R1533" s="99"/>
      <c r="S1533" s="226"/>
      <c r="T1533" s="288"/>
      <c r="U1533" s="238"/>
      <c r="V1533" s="219"/>
      <c r="W1533" s="199"/>
      <c r="X1533" s="199"/>
      <c r="Y1533" s="199"/>
      <c r="Z1533" s="199"/>
      <c r="AA1533" s="199"/>
      <c r="AB1533" s="199"/>
      <c r="AC1533" s="199"/>
    </row>
    <row r="1534" spans="1:29" s="198" customFormat="1" ht="22.5" customHeight="1">
      <c r="A1534" s="122"/>
      <c r="B1534" s="200"/>
      <c r="C1534" s="161"/>
      <c r="D1534" s="218" t="s">
        <v>120</v>
      </c>
      <c r="E1534" s="13">
        <f t="shared" ref="E1534:M1534" si="504">IF(((E1532="")*AND(E1533="")),"",(E1532-E1533)*2)</f>
        <v>516.57999999999993</v>
      </c>
      <c r="F1534" s="13">
        <f t="shared" si="504"/>
        <v>507.89999999999964</v>
      </c>
      <c r="G1534" s="13">
        <f t="shared" si="504"/>
        <v>496.0600000000004</v>
      </c>
      <c r="H1534" s="13">
        <f t="shared" si="504"/>
        <v>500.07999999999993</v>
      </c>
      <c r="I1534" s="13">
        <f t="shared" si="504"/>
        <v>501.98000000000047</v>
      </c>
      <c r="J1534" s="13">
        <f t="shared" si="504"/>
        <v>518.77999999999975</v>
      </c>
      <c r="K1534" s="13">
        <f t="shared" si="504"/>
        <v>502.23999999999978</v>
      </c>
      <c r="L1534" s="13">
        <f t="shared" si="504"/>
        <v>505.73999999999978</v>
      </c>
      <c r="M1534" s="13">
        <f t="shared" si="504"/>
        <v>502.42000000000007</v>
      </c>
      <c r="N1534" s="99"/>
      <c r="O1534" s="99"/>
      <c r="P1534" s="99"/>
      <c r="Q1534" s="99"/>
      <c r="R1534" s="99"/>
      <c r="S1534" s="227"/>
      <c r="T1534" s="258"/>
      <c r="U1534" s="238"/>
      <c r="V1534" s="219"/>
      <c r="W1534" s="199"/>
      <c r="X1534" s="199"/>
      <c r="Y1534" s="199"/>
      <c r="Z1534" s="199"/>
      <c r="AA1534" s="199"/>
      <c r="AB1534" s="199"/>
      <c r="AC1534" s="199"/>
    </row>
    <row r="1535" spans="1:29" s="198" customFormat="1" ht="12.75" customHeight="1">
      <c r="A1535" s="122">
        <v>43569</v>
      </c>
      <c r="B1535" s="200" t="s">
        <v>18</v>
      </c>
      <c r="C1535" s="161" t="s">
        <v>123</v>
      </c>
      <c r="D1535" s="218" t="s">
        <v>99</v>
      </c>
      <c r="E1535" s="13">
        <v>5081.34</v>
      </c>
      <c r="F1535" s="13">
        <v>4920.1400000000003</v>
      </c>
      <c r="G1535" s="13">
        <v>4978.7700000000004</v>
      </c>
      <c r="H1535" s="13">
        <v>4947.1000000000004</v>
      </c>
      <c r="I1535" s="13">
        <v>5095.71</v>
      </c>
      <c r="J1535" s="13">
        <v>4594.0200000000004</v>
      </c>
      <c r="K1535" s="13">
        <v>4891.17</v>
      </c>
      <c r="L1535" s="13">
        <v>4903.7</v>
      </c>
      <c r="M1535" s="13">
        <v>4649.9399999999996</v>
      </c>
      <c r="N1535" s="99">
        <f>IF((M1536=""),"",MAX(E1537:M1537))</f>
        <v>277.81999999999971</v>
      </c>
      <c r="O1535" s="99">
        <f>IF(M1536="","",MIN(E1537:M1537))</f>
        <v>261.14000000000124</v>
      </c>
      <c r="P1535" s="99">
        <f>IF((M1537=""),"",AVERAGE(E1537:M1537))</f>
        <v>270.29111111111138</v>
      </c>
      <c r="Q1535" s="99">
        <f>IF((M1536=""),"",STDEV(E1537:M1537))</f>
        <v>5.7986128609440968</v>
      </c>
      <c r="R1535" s="99">
        <f>IF((M1536=""),"",(N1535-O1535)/(N1535+O1535)*100)</f>
        <v>3.0948493394683174</v>
      </c>
      <c r="S1535" s="228" t="str">
        <f>IF(M1536="","",IF(R1535&lt;15,IF(P1535&gt;155,IF(P1535&lt;315,"Pass","Fail"),"Fail"),"Fail"))</f>
        <v>Pass</v>
      </c>
      <c r="T1535" s="288">
        <v>102</v>
      </c>
      <c r="U1535" s="275" t="s">
        <v>188</v>
      </c>
      <c r="V1535" s="219"/>
      <c r="W1535" s="147">
        <v>222</v>
      </c>
      <c r="X1535" s="88">
        <v>340</v>
      </c>
      <c r="Y1535" s="88">
        <v>155</v>
      </c>
      <c r="Z1535" s="88">
        <v>315</v>
      </c>
      <c r="AA1535" s="148">
        <v>15</v>
      </c>
      <c r="AB1535" s="139">
        <v>15</v>
      </c>
    </row>
    <row r="1536" spans="1:29" s="198" customFormat="1" ht="12.75" customHeight="1">
      <c r="A1536" s="122"/>
      <c r="B1536" s="222"/>
      <c r="C1536" s="161"/>
      <c r="D1536" s="218" t="s">
        <v>100</v>
      </c>
      <c r="E1536" s="13">
        <v>4943.8900000000003</v>
      </c>
      <c r="F1536" s="13">
        <v>4785.6899999999996</v>
      </c>
      <c r="G1536" s="13">
        <v>4848.2</v>
      </c>
      <c r="H1536" s="13">
        <v>4815.17</v>
      </c>
      <c r="I1536" s="13">
        <v>4958.3</v>
      </c>
      <c r="J1536" s="13">
        <v>4456.37</v>
      </c>
      <c r="K1536" s="13">
        <v>4758.16</v>
      </c>
      <c r="L1536" s="13">
        <v>4768.7700000000004</v>
      </c>
      <c r="M1536" s="13">
        <v>4511.03</v>
      </c>
      <c r="N1536" s="99"/>
      <c r="O1536" s="99"/>
      <c r="P1536" s="99"/>
      <c r="Q1536" s="99"/>
      <c r="R1536" s="99"/>
      <c r="S1536" s="226"/>
      <c r="T1536" s="258"/>
      <c r="U1536" s="238"/>
      <c r="V1536" s="219"/>
      <c r="W1536" s="199"/>
      <c r="X1536" s="199"/>
      <c r="Y1536" s="199"/>
      <c r="Z1536" s="199"/>
      <c r="AA1536" s="199"/>
      <c r="AB1536" s="199"/>
      <c r="AC1536" s="199"/>
    </row>
    <row r="1537" spans="1:29" s="198" customFormat="1" ht="23.25" customHeight="1" thickBot="1">
      <c r="A1537" s="122"/>
      <c r="B1537" s="210"/>
      <c r="C1537" s="161"/>
      <c r="D1537" s="218" t="s">
        <v>120</v>
      </c>
      <c r="E1537" s="13">
        <f t="shared" ref="E1537:M1537" si="505">IF(((E1535="")*AND(E1536="")),"",(E1535-E1536)*2)</f>
        <v>274.89999999999964</v>
      </c>
      <c r="F1537" s="13">
        <f t="shared" si="505"/>
        <v>268.90000000000146</v>
      </c>
      <c r="G1537" s="13">
        <f t="shared" si="505"/>
        <v>261.14000000000124</v>
      </c>
      <c r="H1537" s="13">
        <f t="shared" si="505"/>
        <v>263.86000000000058</v>
      </c>
      <c r="I1537" s="13">
        <f t="shared" si="505"/>
        <v>274.81999999999971</v>
      </c>
      <c r="J1537" s="13">
        <f t="shared" si="505"/>
        <v>275.30000000000109</v>
      </c>
      <c r="K1537" s="13">
        <f t="shared" si="505"/>
        <v>266.02000000000044</v>
      </c>
      <c r="L1537" s="13">
        <f t="shared" si="505"/>
        <v>269.85999999999876</v>
      </c>
      <c r="M1537" s="13">
        <f t="shared" si="505"/>
        <v>277.81999999999971</v>
      </c>
      <c r="N1537" s="99"/>
      <c r="O1537" s="99"/>
      <c r="P1537" s="99"/>
      <c r="Q1537" s="99"/>
      <c r="R1537" s="99"/>
      <c r="S1537" s="231"/>
      <c r="T1537" s="288"/>
      <c r="U1537" s="238"/>
      <c r="V1537" s="219"/>
      <c r="W1537" s="199"/>
      <c r="X1537" s="199"/>
      <c r="Y1537" s="199"/>
      <c r="Z1537" s="199"/>
      <c r="AA1537" s="199"/>
      <c r="AB1537" s="199"/>
      <c r="AC1537" s="199"/>
    </row>
    <row r="1538" spans="1:29" s="198" customFormat="1" ht="12.75" customHeight="1">
      <c r="A1538" s="122">
        <v>43578</v>
      </c>
      <c r="B1538" s="200" t="s">
        <v>18</v>
      </c>
      <c r="C1538" s="161" t="s">
        <v>122</v>
      </c>
      <c r="D1538" s="218" t="s">
        <v>99</v>
      </c>
      <c r="E1538" s="13">
        <v>2658.37</v>
      </c>
      <c r="F1538" s="13">
        <v>2585.84</v>
      </c>
      <c r="G1538" s="13">
        <v>2577.1</v>
      </c>
      <c r="H1538" s="13">
        <v>2588.3000000000002</v>
      </c>
      <c r="I1538" s="13">
        <v>2634.29</v>
      </c>
      <c r="J1538" s="13">
        <v>2688.5</v>
      </c>
      <c r="K1538" s="13">
        <v>2605.83</v>
      </c>
      <c r="L1538" s="13">
        <v>2590.06</v>
      </c>
      <c r="M1538" s="13">
        <v>2716.88</v>
      </c>
      <c r="N1538" s="99">
        <f>IF((M1539=""),"",MAX(E1540:M1540))</f>
        <v>488.76000000000022</v>
      </c>
      <c r="O1538" s="99">
        <f>IF(M1539="","",MIN(E1540:M1540))</f>
        <v>443.39999999999964</v>
      </c>
      <c r="P1538" s="99">
        <f>IF((M1540=""),"",AVERAGE(E1540:M1540))</f>
        <v>460.34888888888901</v>
      </c>
      <c r="Q1538" s="99">
        <f>IF((M1539=""),"",STDEV(E1540:M1540))</f>
        <v>14.399576768471478</v>
      </c>
      <c r="R1538" s="99">
        <f>IF((M1539=""),"",(N1538-O1538)/(N1538+O1538)*100)</f>
        <v>4.8661174047374471</v>
      </c>
      <c r="S1538" s="226" t="str">
        <f>IF(M1539="","",IF(R1538&lt;10,IF(P1538&gt;430,IF(P1538&lt;590,"Pass","Fail"),"Fail"),"Fail"))</f>
        <v>Pass</v>
      </c>
      <c r="T1538" s="258">
        <v>1159</v>
      </c>
      <c r="U1538" s="265"/>
      <c r="V1538" s="219"/>
      <c r="W1538" s="138">
        <v>490</v>
      </c>
      <c r="X1538" s="135">
        <v>590</v>
      </c>
      <c r="Y1538" s="135">
        <v>430</v>
      </c>
      <c r="Z1538" s="135">
        <v>590</v>
      </c>
      <c r="AA1538" s="137">
        <v>6.3</v>
      </c>
      <c r="AB1538" s="148">
        <v>6.3</v>
      </c>
      <c r="AC1538" s="199"/>
    </row>
    <row r="1539" spans="1:29" s="198" customFormat="1" ht="12.75" customHeight="1">
      <c r="A1539" s="122"/>
      <c r="B1539" s="222"/>
      <c r="C1539" s="161"/>
      <c r="D1539" s="218" t="s">
        <v>100</v>
      </c>
      <c r="E1539" s="13">
        <v>2428.5</v>
      </c>
      <c r="F1539" s="13">
        <v>2359.5</v>
      </c>
      <c r="G1539" s="13">
        <v>2355.4</v>
      </c>
      <c r="H1539" s="13">
        <v>2361.1999999999998</v>
      </c>
      <c r="I1539" s="13">
        <v>2396.6</v>
      </c>
      <c r="J1539" s="13">
        <v>2456.5</v>
      </c>
      <c r="K1539" s="13">
        <v>2383.1999999999998</v>
      </c>
      <c r="L1539" s="13">
        <v>2360.1999999999998</v>
      </c>
      <c r="M1539" s="13">
        <v>2472.5</v>
      </c>
      <c r="N1539" s="99"/>
      <c r="O1539" s="99"/>
      <c r="P1539" s="99"/>
      <c r="Q1539" s="99"/>
      <c r="R1539" s="99"/>
      <c r="S1539" s="226"/>
      <c r="T1539" s="288"/>
      <c r="U1539" s="238"/>
      <c r="V1539" s="219"/>
      <c r="W1539" s="199"/>
      <c r="X1539" s="199"/>
      <c r="Y1539" s="199"/>
      <c r="Z1539" s="199"/>
      <c r="AA1539" s="199"/>
      <c r="AB1539" s="199"/>
      <c r="AC1539" s="199"/>
    </row>
    <row r="1540" spans="1:29" s="198" customFormat="1" ht="22.5" customHeight="1">
      <c r="A1540" s="122"/>
      <c r="B1540" s="200"/>
      <c r="C1540" s="161"/>
      <c r="D1540" s="218" t="s">
        <v>120</v>
      </c>
      <c r="E1540" s="13">
        <f t="shared" ref="E1540:M1540" si="506">IF(((E1538="")*AND(E1539="")),"",(E1538-E1539)*2)</f>
        <v>459.73999999999978</v>
      </c>
      <c r="F1540" s="13">
        <f t="shared" si="506"/>
        <v>452.68000000000029</v>
      </c>
      <c r="G1540" s="13">
        <f t="shared" si="506"/>
        <v>443.39999999999964</v>
      </c>
      <c r="H1540" s="13">
        <f t="shared" si="506"/>
        <v>454.20000000000073</v>
      </c>
      <c r="I1540" s="13">
        <f t="shared" si="506"/>
        <v>475.38000000000011</v>
      </c>
      <c r="J1540" s="13">
        <f t="shared" si="506"/>
        <v>464</v>
      </c>
      <c r="K1540" s="13">
        <f t="shared" si="506"/>
        <v>445.26000000000022</v>
      </c>
      <c r="L1540" s="13">
        <f t="shared" si="506"/>
        <v>459.72000000000025</v>
      </c>
      <c r="M1540" s="13">
        <f t="shared" si="506"/>
        <v>488.76000000000022</v>
      </c>
      <c r="N1540" s="99"/>
      <c r="O1540" s="99"/>
      <c r="P1540" s="99"/>
      <c r="Q1540" s="99"/>
      <c r="R1540" s="99"/>
      <c r="S1540" s="227"/>
      <c r="T1540" s="258"/>
      <c r="U1540" s="238"/>
      <c r="V1540" s="219"/>
      <c r="W1540" s="199"/>
      <c r="X1540" s="199"/>
      <c r="Y1540" s="199"/>
      <c r="Z1540" s="199"/>
      <c r="AA1540" s="199"/>
      <c r="AB1540" s="199"/>
      <c r="AC1540" s="199"/>
    </row>
    <row r="1541" spans="1:29" s="198" customFormat="1" ht="12.75" customHeight="1">
      <c r="A1541" s="122">
        <v>43578</v>
      </c>
      <c r="B1541" s="200" t="s">
        <v>18</v>
      </c>
      <c r="C1541" s="161" t="s">
        <v>123</v>
      </c>
      <c r="D1541" s="218" t="s">
        <v>99</v>
      </c>
      <c r="E1541" s="13">
        <v>4943.8900000000003</v>
      </c>
      <c r="F1541" s="13">
        <v>4785.6899999999996</v>
      </c>
      <c r="G1541" s="13">
        <v>4848.2</v>
      </c>
      <c r="H1541" s="13">
        <v>4815.17</v>
      </c>
      <c r="I1541" s="13">
        <v>4958.3</v>
      </c>
      <c r="J1541" s="13">
        <v>4456.37</v>
      </c>
      <c r="K1541" s="13">
        <v>4758.16</v>
      </c>
      <c r="L1541" s="13">
        <v>4768.7700000000004</v>
      </c>
      <c r="M1541" s="13">
        <v>4511.03</v>
      </c>
      <c r="N1541" s="99">
        <f>IF((M1542=""),"",MAX(E1543:M1543))</f>
        <v>267.98000000000138</v>
      </c>
      <c r="O1541" s="99">
        <f>IF(M1542="","",MIN(E1543:M1543))</f>
        <v>199.13999999999942</v>
      </c>
      <c r="P1541" s="99">
        <f>IF((M1543=""),"",AVERAGE(E1543:M1543))</f>
        <v>222.04888888888894</v>
      </c>
      <c r="Q1541" s="99">
        <f>IF((M1542=""),"",STDEV(E1543:M1543))</f>
        <v>23.131416106912521</v>
      </c>
      <c r="R1541" s="99">
        <f>IF((M1542=""),"",(N1541-O1541)/(N1541+O1541)*100)</f>
        <v>14.737112519267392</v>
      </c>
      <c r="S1541" s="228" t="str">
        <f>IF(M1542="","",IF(R1541&lt;15,IF(P1541&gt;155,IF(P1541&lt;315,"Pass","Fail"),"Fail"),"Fail"))</f>
        <v>Pass</v>
      </c>
      <c r="T1541" s="288">
        <v>1159</v>
      </c>
      <c r="U1541" s="275"/>
      <c r="V1541" s="219"/>
      <c r="W1541" s="147">
        <v>222</v>
      </c>
      <c r="X1541" s="88">
        <v>340</v>
      </c>
      <c r="Y1541" s="88">
        <v>155</v>
      </c>
      <c r="Z1541" s="88">
        <v>315</v>
      </c>
      <c r="AA1541" s="148">
        <v>15</v>
      </c>
      <c r="AB1541" s="139">
        <v>15</v>
      </c>
    </row>
    <row r="1542" spans="1:29" s="198" customFormat="1" ht="13.5" customHeight="1">
      <c r="A1542" s="122"/>
      <c r="B1542" s="222"/>
      <c r="C1542" s="161"/>
      <c r="D1542" s="218" t="s">
        <v>100</v>
      </c>
      <c r="E1542" s="13">
        <v>4809.8999999999996</v>
      </c>
      <c r="F1542" s="13">
        <v>4672.0600000000004</v>
      </c>
      <c r="G1542" s="13">
        <v>4744.3</v>
      </c>
      <c r="H1542" s="13">
        <v>4702.8999999999996</v>
      </c>
      <c r="I1542" s="13">
        <v>4852</v>
      </c>
      <c r="J1542" s="13">
        <v>4356.8</v>
      </c>
      <c r="K1542" s="13">
        <v>4633.8</v>
      </c>
      <c r="L1542" s="13">
        <v>4663.8999999999996</v>
      </c>
      <c r="M1542" s="13">
        <v>4410.7</v>
      </c>
      <c r="N1542" s="99"/>
      <c r="O1542" s="99"/>
      <c r="P1542" s="99"/>
      <c r="Q1542" s="99"/>
      <c r="R1542" s="99"/>
      <c r="S1542" s="226"/>
      <c r="T1542" s="258"/>
      <c r="U1542" s="238"/>
      <c r="V1542" s="219"/>
      <c r="W1542" s="199"/>
      <c r="X1542" s="199"/>
      <c r="Y1542" s="199"/>
      <c r="Z1542" s="199"/>
      <c r="AA1542" s="199"/>
      <c r="AB1542" s="199"/>
      <c r="AC1542" s="199"/>
    </row>
    <row r="1543" spans="1:29" s="198" customFormat="1" ht="23.25" customHeight="1" thickBot="1">
      <c r="A1543" s="122"/>
      <c r="B1543" s="210"/>
      <c r="C1543" s="161"/>
      <c r="D1543" s="218" t="s">
        <v>120</v>
      </c>
      <c r="E1543" s="13">
        <f t="shared" ref="E1543:M1543" si="507">IF(((E1541="")*AND(E1542="")),"",(E1541-E1542)*2)</f>
        <v>267.98000000000138</v>
      </c>
      <c r="F1543" s="13">
        <f t="shared" si="507"/>
        <v>227.2599999999984</v>
      </c>
      <c r="G1543" s="13">
        <f t="shared" si="507"/>
        <v>207.79999999999927</v>
      </c>
      <c r="H1543" s="13">
        <f t="shared" si="507"/>
        <v>224.54000000000087</v>
      </c>
      <c r="I1543" s="13">
        <f t="shared" si="507"/>
        <v>212.60000000000036</v>
      </c>
      <c r="J1543" s="13">
        <f t="shared" si="507"/>
        <v>199.13999999999942</v>
      </c>
      <c r="K1543" s="13">
        <f t="shared" si="507"/>
        <v>248.71999999999935</v>
      </c>
      <c r="L1543" s="13">
        <f t="shared" si="507"/>
        <v>209.7400000000016</v>
      </c>
      <c r="M1543" s="13">
        <f t="shared" si="507"/>
        <v>200.65999999999985</v>
      </c>
      <c r="N1543" s="99"/>
      <c r="O1543" s="99"/>
      <c r="P1543" s="99"/>
      <c r="Q1543" s="99"/>
      <c r="R1543" s="99"/>
      <c r="S1543" s="231"/>
      <c r="T1543" s="288"/>
      <c r="U1543" s="238"/>
      <c r="V1543" s="219"/>
      <c r="W1543" s="199"/>
      <c r="X1543" s="199"/>
      <c r="Y1543" s="199"/>
      <c r="Z1543" s="199"/>
      <c r="AA1543" s="199"/>
      <c r="AB1543" s="199"/>
      <c r="AC1543" s="199"/>
    </row>
    <row r="1544" spans="1:29" s="198" customFormat="1" ht="12.75" customHeight="1">
      <c r="A1544" s="122">
        <v>43578</v>
      </c>
      <c r="B1544" s="194" t="s">
        <v>18</v>
      </c>
      <c r="C1544" s="161" t="s">
        <v>119</v>
      </c>
      <c r="D1544" s="218" t="s">
        <v>99</v>
      </c>
      <c r="E1544" s="13">
        <v>2965</v>
      </c>
      <c r="F1544" s="13">
        <v>2859</v>
      </c>
      <c r="G1544" s="13">
        <v>2851</v>
      </c>
      <c r="H1544" s="13">
        <v>2876</v>
      </c>
      <c r="I1544" s="13">
        <v>2869</v>
      </c>
      <c r="J1544" s="13">
        <v>2847</v>
      </c>
      <c r="K1544" s="13">
        <v>2865</v>
      </c>
      <c r="L1544" s="13">
        <v>2909</v>
      </c>
      <c r="M1544" s="13">
        <v>2981</v>
      </c>
      <c r="N1544" s="99">
        <f>IF((M1545=""),"",MAX(E1546:M1546))</f>
        <v>818</v>
      </c>
      <c r="O1544" s="99">
        <f>IF(M1545="","",MIN(E1546:M1546))</f>
        <v>770</v>
      </c>
      <c r="P1544" s="99">
        <f>IF((M1546=""),"",AVERAGE(E1546:M1546))</f>
        <v>799.77777777777783</v>
      </c>
      <c r="Q1544" s="99">
        <f>IF((M1545=""),"",STDEV(E1546:M1546))</f>
        <v>19.402176281141664</v>
      </c>
      <c r="R1544" s="99">
        <f>IF((M1545=""),"",(N1544-O1544)/(N1544+O1544)*100)</f>
        <v>3.0226700251889169</v>
      </c>
      <c r="S1544" s="221" t="str">
        <f>IF(M1545="","",IF(R1544&lt;10,IF(P1544&gt;670,IF(P1544&lt;830,"Pass","Fail"),"Fail"),"Fail"))</f>
        <v>Pass</v>
      </c>
      <c r="T1544" s="258">
        <v>1159</v>
      </c>
      <c r="U1544" s="238"/>
      <c r="V1544" s="219"/>
      <c r="W1544" s="147">
        <v>645</v>
      </c>
      <c r="X1544" s="88">
        <v>790</v>
      </c>
      <c r="Y1544" s="88">
        <v>670</v>
      </c>
      <c r="Z1544" s="88">
        <v>830</v>
      </c>
      <c r="AA1544" s="88">
        <v>8.6999999999999993</v>
      </c>
      <c r="AB1544" s="148">
        <v>10</v>
      </c>
      <c r="AC1544" s="199"/>
    </row>
    <row r="1545" spans="1:29" s="198" customFormat="1" ht="12.75" customHeight="1">
      <c r="A1545" s="122"/>
      <c r="B1545" s="222"/>
      <c r="C1545" s="161"/>
      <c r="D1545" s="218" t="s">
        <v>100</v>
      </c>
      <c r="E1545" s="13">
        <v>2557</v>
      </c>
      <c r="F1545" s="13">
        <v>2474</v>
      </c>
      <c r="G1545" s="13">
        <v>2464</v>
      </c>
      <c r="H1545" s="13">
        <v>2470</v>
      </c>
      <c r="I1545" s="13">
        <v>2462</v>
      </c>
      <c r="J1545" s="13">
        <v>2457</v>
      </c>
      <c r="K1545" s="13">
        <v>2460</v>
      </c>
      <c r="L1545" s="13">
        <v>2507</v>
      </c>
      <c r="M1545" s="13">
        <v>2572</v>
      </c>
      <c r="N1545" s="99"/>
      <c r="O1545" s="99"/>
      <c r="P1545" s="99"/>
      <c r="Q1545" s="99"/>
      <c r="R1545" s="99"/>
      <c r="S1545" s="226"/>
      <c r="T1545" s="288"/>
      <c r="U1545" s="238"/>
      <c r="V1545" s="219"/>
      <c r="W1545" s="199"/>
      <c r="X1545" s="199"/>
      <c r="Y1545" s="199"/>
      <c r="Z1545" s="199"/>
      <c r="AA1545" s="199"/>
      <c r="AB1545" s="199"/>
      <c r="AC1545" s="199"/>
    </row>
    <row r="1546" spans="1:29" s="198" customFormat="1" ht="22.5" customHeight="1">
      <c r="A1546" s="122"/>
      <c r="B1546" s="200"/>
      <c r="C1546" s="161"/>
      <c r="D1546" s="218" t="s">
        <v>120</v>
      </c>
      <c r="E1546" s="13">
        <f t="shared" ref="E1546:M1546" si="508">IF(((E1544="")*AND(E1545="")),"",(E1544-E1545)*2)</f>
        <v>816</v>
      </c>
      <c r="F1546" s="13">
        <f t="shared" si="508"/>
        <v>770</v>
      </c>
      <c r="G1546" s="13">
        <f t="shared" si="508"/>
        <v>774</v>
      </c>
      <c r="H1546" s="13">
        <f t="shared" si="508"/>
        <v>812</v>
      </c>
      <c r="I1546" s="13">
        <f t="shared" si="508"/>
        <v>814</v>
      </c>
      <c r="J1546" s="13">
        <f t="shared" si="508"/>
        <v>780</v>
      </c>
      <c r="K1546" s="13">
        <f t="shared" si="508"/>
        <v>810</v>
      </c>
      <c r="L1546" s="13">
        <f t="shared" si="508"/>
        <v>804</v>
      </c>
      <c r="M1546" s="13">
        <f t="shared" si="508"/>
        <v>818</v>
      </c>
      <c r="N1546" s="99"/>
      <c r="O1546" s="99"/>
      <c r="P1546" s="99"/>
      <c r="Q1546" s="99"/>
      <c r="R1546" s="99"/>
      <c r="S1546" s="227"/>
      <c r="T1546" s="258"/>
      <c r="U1546" s="238"/>
      <c r="V1546" s="219"/>
      <c r="W1546" s="199"/>
      <c r="X1546" s="199"/>
      <c r="Y1546" s="199"/>
      <c r="Z1546" s="199"/>
      <c r="AA1546" s="199"/>
      <c r="AB1546" s="199"/>
      <c r="AC1546" s="199"/>
    </row>
    <row r="1547" spans="1:29" s="198" customFormat="1">
      <c r="A1547" s="122">
        <v>43578</v>
      </c>
      <c r="B1547" s="200" t="s">
        <v>18</v>
      </c>
      <c r="C1547" s="161" t="s">
        <v>121</v>
      </c>
      <c r="D1547" s="218" t="s">
        <v>99</v>
      </c>
      <c r="E1547" s="13">
        <v>2966</v>
      </c>
      <c r="F1547" s="13">
        <v>2852</v>
      </c>
      <c r="G1547" s="13">
        <v>2839</v>
      </c>
      <c r="H1547" s="13">
        <v>2923</v>
      </c>
      <c r="I1547" s="13">
        <v>2860</v>
      </c>
      <c r="J1547" s="13">
        <v>2836</v>
      </c>
      <c r="K1547" s="13">
        <v>2852</v>
      </c>
      <c r="L1547" s="13">
        <v>2891</v>
      </c>
      <c r="M1547" s="13">
        <v>2963</v>
      </c>
      <c r="N1547" s="99">
        <f>IF((M1548=""),"",MAX(E1549:M1549))</f>
        <v>1016</v>
      </c>
      <c r="O1547" s="99">
        <f>IF(M1548="","",MIN(E1549:M1549))</f>
        <v>898</v>
      </c>
      <c r="P1547" s="99">
        <f>IF((M1549=""),"",AVERAGE(E1549:M1549))</f>
        <v>942.44444444444446</v>
      </c>
      <c r="Q1547" s="99">
        <f>IF((M1548=""),"",STDEV(E1549:M1549))</f>
        <v>47.495028979649561</v>
      </c>
      <c r="R1547" s="99">
        <f>IF((M1548=""),"",(N1547-O1547)/(N1547+O1547)*100)</f>
        <v>6.1650992685475439</v>
      </c>
      <c r="S1547" s="228" t="str">
        <f>IF(M1548="","",IF(R1547&lt;15,IF(P1547&gt;850,IF(P1547&lt;1000,"Pass","Fail"),"Fail"),"Fail"))</f>
        <v>Pass</v>
      </c>
      <c r="T1547" s="288">
        <v>1159</v>
      </c>
      <c r="U1547" s="251"/>
      <c r="V1547" s="248"/>
      <c r="W1547" s="135">
        <v>850</v>
      </c>
      <c r="X1547" s="135">
        <v>970</v>
      </c>
      <c r="Y1547" s="135">
        <v>710</v>
      </c>
      <c r="Z1547" s="135">
        <v>910</v>
      </c>
      <c r="AA1547" s="135">
        <v>14.5</v>
      </c>
      <c r="AB1547" s="139">
        <v>17</v>
      </c>
      <c r="AC1547" s="199"/>
    </row>
    <row r="1548" spans="1:29" s="198" customFormat="1" ht="13.5" customHeight="1">
      <c r="A1548" s="122"/>
      <c r="B1548" s="222"/>
      <c r="C1548" s="161"/>
      <c r="D1548" s="218" t="s">
        <v>100</v>
      </c>
      <c r="E1548" s="13">
        <v>2494</v>
      </c>
      <c r="F1548" s="13">
        <v>2401</v>
      </c>
      <c r="G1548" s="13">
        <v>2389</v>
      </c>
      <c r="H1548" s="13">
        <v>2415</v>
      </c>
      <c r="I1548" s="13">
        <v>2378</v>
      </c>
      <c r="J1548" s="13">
        <v>2385</v>
      </c>
      <c r="K1548" s="13">
        <v>2403</v>
      </c>
      <c r="L1548" s="13">
        <v>2420</v>
      </c>
      <c r="M1548" s="13">
        <v>2456</v>
      </c>
      <c r="N1548" s="99"/>
      <c r="O1548" s="99"/>
      <c r="P1548" s="99"/>
      <c r="Q1548" s="99"/>
      <c r="R1548" s="99"/>
      <c r="S1548" s="226"/>
      <c r="T1548" s="258"/>
      <c r="U1548" s="238"/>
      <c r="V1548" s="219"/>
      <c r="W1548" s="199"/>
      <c r="X1548" s="199"/>
      <c r="Y1548" s="199"/>
      <c r="Z1548" s="199"/>
      <c r="AA1548" s="199"/>
      <c r="AB1548" s="199"/>
      <c r="AC1548" s="199"/>
    </row>
    <row r="1549" spans="1:29" s="198" customFormat="1" ht="23.25" customHeight="1">
      <c r="A1549" s="122"/>
      <c r="B1549" s="216"/>
      <c r="C1549" s="161"/>
      <c r="D1549" s="218" t="s">
        <v>120</v>
      </c>
      <c r="E1549" s="13">
        <f t="shared" ref="E1549:M1549" si="509">IF(((E1547="")*AND(E1548="")),"",(E1547-E1548)*2)</f>
        <v>944</v>
      </c>
      <c r="F1549" s="13">
        <f t="shared" si="509"/>
        <v>902</v>
      </c>
      <c r="G1549" s="13">
        <f t="shared" si="509"/>
        <v>900</v>
      </c>
      <c r="H1549" s="13">
        <f t="shared" si="509"/>
        <v>1016</v>
      </c>
      <c r="I1549" s="13">
        <f t="shared" si="509"/>
        <v>964</v>
      </c>
      <c r="J1549" s="13">
        <f t="shared" si="509"/>
        <v>902</v>
      </c>
      <c r="K1549" s="13">
        <f t="shared" si="509"/>
        <v>898</v>
      </c>
      <c r="L1549" s="13">
        <f t="shared" si="509"/>
        <v>942</v>
      </c>
      <c r="M1549" s="13">
        <f t="shared" si="509"/>
        <v>1014</v>
      </c>
      <c r="N1549" s="99"/>
      <c r="O1549" s="99"/>
      <c r="P1549" s="99"/>
      <c r="Q1549" s="99"/>
      <c r="R1549" s="99"/>
      <c r="S1549" s="226"/>
      <c r="T1549" s="288"/>
      <c r="U1549" s="238"/>
      <c r="V1549" s="219"/>
      <c r="W1549" s="199"/>
      <c r="X1549" s="199"/>
      <c r="Y1549" s="199"/>
      <c r="Z1549" s="199"/>
      <c r="AA1549" s="199"/>
      <c r="AB1549" s="199"/>
      <c r="AC1549" s="199"/>
    </row>
    <row r="1550" spans="1:29" s="198" customFormat="1" ht="12.75" customHeight="1">
      <c r="A1550" s="122">
        <v>43585</v>
      </c>
      <c r="B1550" s="200" t="s">
        <v>18</v>
      </c>
      <c r="C1550" s="161" t="s">
        <v>122</v>
      </c>
      <c r="D1550" s="218" t="s">
        <v>99</v>
      </c>
      <c r="E1550" s="13">
        <v>2434.75</v>
      </c>
      <c r="F1550" s="13">
        <v>2365.83</v>
      </c>
      <c r="G1550" s="13">
        <v>2356.84</v>
      </c>
      <c r="H1550" s="13">
        <v>2363.5300000000002</v>
      </c>
      <c r="I1550" s="13">
        <v>2401.1999999999998</v>
      </c>
      <c r="J1550" s="13">
        <v>2498.7800000000002</v>
      </c>
      <c r="K1550" s="13">
        <v>2348</v>
      </c>
      <c r="L1550" s="13">
        <v>2362</v>
      </c>
      <c r="M1550" s="13">
        <v>2476</v>
      </c>
      <c r="N1550" s="99">
        <f>IF((M1551=""),"",MAX(E1552:M1552))</f>
        <v>539.81999999999971</v>
      </c>
      <c r="O1550" s="99">
        <f>IF(M1551="","",MIN(E1552:M1552))</f>
        <v>457.96000000000004</v>
      </c>
      <c r="P1550" s="99">
        <f>IF((M1552=""),"",AVERAGE(E1552:M1552))</f>
        <v>507.73777777777792</v>
      </c>
      <c r="Q1550" s="99">
        <f>IF((M1551=""),"",STDEV(E1552:M1552))</f>
        <v>29.055588867624493</v>
      </c>
      <c r="R1550" s="99">
        <f>IF((M1551=""),"",(N1550-O1550)/(N1550+O1550)*100)</f>
        <v>8.204213353645061</v>
      </c>
      <c r="S1550" s="269" t="str">
        <f>IF(M1551="","",IF(R1550&lt;10,IF(P1550&gt;430,IF(P1550&lt;590,"Pass","Fail"),"Fail"),"Fail"))</f>
        <v>Pass</v>
      </c>
      <c r="T1550" s="258">
        <v>1335</v>
      </c>
      <c r="U1550" s="265" t="s">
        <v>189</v>
      </c>
      <c r="V1550" s="219"/>
      <c r="W1550" s="138">
        <v>490</v>
      </c>
      <c r="X1550" s="135">
        <v>590</v>
      </c>
      <c r="Y1550" s="135">
        <v>430</v>
      </c>
      <c r="Z1550" s="135">
        <v>590</v>
      </c>
      <c r="AA1550" s="137">
        <v>6.3</v>
      </c>
      <c r="AB1550" s="148">
        <v>6.3</v>
      </c>
      <c r="AC1550" s="199"/>
    </row>
    <row r="1551" spans="1:29" s="198" customFormat="1" ht="12.75" customHeight="1">
      <c r="A1551" s="122"/>
      <c r="B1551" s="222"/>
      <c r="C1551" s="161"/>
      <c r="D1551" s="218" t="s">
        <v>100</v>
      </c>
      <c r="E1551" s="13">
        <v>2202.14</v>
      </c>
      <c r="F1551" s="13">
        <v>2102.34</v>
      </c>
      <c r="G1551" s="13">
        <v>2098.1799999999998</v>
      </c>
      <c r="H1551" s="13">
        <v>2098.08</v>
      </c>
      <c r="I1551" s="13">
        <v>2131.29</v>
      </c>
      <c r="J1551" s="13">
        <v>2248.58</v>
      </c>
      <c r="K1551" s="13">
        <v>2119.02</v>
      </c>
      <c r="L1551" s="13">
        <v>2098.48</v>
      </c>
      <c r="M1551" s="13">
        <v>2224</v>
      </c>
      <c r="N1551" s="99"/>
      <c r="O1551" s="99"/>
      <c r="P1551" s="99"/>
      <c r="Q1551" s="99"/>
      <c r="R1551" s="99"/>
      <c r="S1551" s="226"/>
      <c r="T1551" s="288"/>
      <c r="U1551" s="238"/>
      <c r="V1551" s="219"/>
      <c r="W1551" s="199"/>
      <c r="X1551" s="199"/>
      <c r="Y1551" s="199"/>
      <c r="Z1551" s="199"/>
      <c r="AA1551" s="199"/>
      <c r="AB1551" s="199"/>
      <c r="AC1551" s="199"/>
    </row>
    <row r="1552" spans="1:29" s="198" customFormat="1" ht="22.5" customHeight="1">
      <c r="A1552" s="122"/>
      <c r="B1552" s="200"/>
      <c r="C1552" s="161"/>
      <c r="D1552" s="218" t="s">
        <v>120</v>
      </c>
      <c r="E1552" s="13">
        <f t="shared" ref="E1552:M1552" si="510">IF(((E1550="")*AND(E1551="")),"",(E1550-E1551)*2)</f>
        <v>465.22000000000025</v>
      </c>
      <c r="F1552" s="13">
        <f t="shared" si="510"/>
        <v>526.97999999999956</v>
      </c>
      <c r="G1552" s="13">
        <f t="shared" si="510"/>
        <v>517.32000000000062</v>
      </c>
      <c r="H1552" s="13">
        <f t="shared" si="510"/>
        <v>530.90000000000055</v>
      </c>
      <c r="I1552" s="13">
        <f t="shared" si="510"/>
        <v>539.81999999999971</v>
      </c>
      <c r="J1552" s="13">
        <f t="shared" si="510"/>
        <v>500.40000000000055</v>
      </c>
      <c r="K1552" s="13">
        <f t="shared" si="510"/>
        <v>457.96000000000004</v>
      </c>
      <c r="L1552" s="13">
        <f t="shared" si="510"/>
        <v>527.04</v>
      </c>
      <c r="M1552" s="13">
        <f t="shared" si="510"/>
        <v>504</v>
      </c>
      <c r="N1552" s="99"/>
      <c r="O1552" s="99"/>
      <c r="P1552" s="99"/>
      <c r="Q1552" s="99"/>
      <c r="R1552" s="99"/>
      <c r="S1552" s="227"/>
      <c r="T1552" s="258"/>
      <c r="U1552" s="238"/>
      <c r="V1552" s="219"/>
      <c r="W1552" s="199"/>
      <c r="X1552" s="199"/>
      <c r="Y1552" s="199"/>
      <c r="Z1552" s="199"/>
      <c r="AA1552" s="199"/>
      <c r="AB1552" s="199"/>
      <c r="AC1552" s="199"/>
    </row>
    <row r="1553" spans="1:29" s="198" customFormat="1" ht="12.75" customHeight="1">
      <c r="A1553" s="122">
        <v>43585</v>
      </c>
      <c r="B1553" s="200" t="s">
        <v>18</v>
      </c>
      <c r="C1553" s="161" t="s">
        <v>123</v>
      </c>
      <c r="D1553" s="218" t="s">
        <v>99</v>
      </c>
      <c r="E1553" s="13">
        <v>4676</v>
      </c>
      <c r="F1553" s="13">
        <v>4681</v>
      </c>
      <c r="G1553" s="13">
        <v>4747</v>
      </c>
      <c r="H1553" s="13">
        <v>4748</v>
      </c>
      <c r="I1553" s="13">
        <v>4770</v>
      </c>
      <c r="J1553" s="13">
        <v>4368</v>
      </c>
      <c r="K1553" s="13">
        <v>4639</v>
      </c>
      <c r="L1553" s="13">
        <v>4674</v>
      </c>
      <c r="M1553" s="13">
        <v>4410</v>
      </c>
      <c r="N1553" s="99">
        <f>IF((M1554=""),"",MAX(E1555:M1555))</f>
        <v>298</v>
      </c>
      <c r="O1553" s="99">
        <f>IF(M1554="","",MIN(E1555:M1555))</f>
        <v>254</v>
      </c>
      <c r="P1553" s="99">
        <f>IF((M1555=""),"",AVERAGE(E1555:M1555))</f>
        <v>272.66666666666669</v>
      </c>
      <c r="Q1553" s="99">
        <f>IF((M1554=""),"",STDEV(E1555:M1555))</f>
        <v>12.369316876852981</v>
      </c>
      <c r="R1553" s="99">
        <f>IF((M1554=""),"",(N1553-O1553)/(N1553+O1553)*100)</f>
        <v>7.9710144927536222</v>
      </c>
      <c r="S1553" s="228" t="str">
        <f>IF(M1554="","",IF(R1553&lt;15,IF(P1553&gt;155,IF(P1553&lt;315,"Pass","Fail"),"Fail"),"Fail"))</f>
        <v>Pass</v>
      </c>
      <c r="T1553" s="288">
        <v>1335</v>
      </c>
      <c r="U1553" s="275" t="s">
        <v>189</v>
      </c>
      <c r="V1553" s="219"/>
      <c r="W1553" s="147">
        <v>222</v>
      </c>
      <c r="X1553" s="88">
        <v>340</v>
      </c>
      <c r="Y1553" s="88">
        <v>155</v>
      </c>
      <c r="Z1553" s="88">
        <v>315</v>
      </c>
      <c r="AA1553" s="148">
        <v>15</v>
      </c>
      <c r="AB1553" s="139">
        <v>15</v>
      </c>
    </row>
    <row r="1554" spans="1:29" s="198" customFormat="1" ht="12.75" customHeight="1">
      <c r="A1554" s="122"/>
      <c r="B1554" s="222"/>
      <c r="C1554" s="161"/>
      <c r="D1554" s="218" t="s">
        <v>100</v>
      </c>
      <c r="E1554" s="13">
        <v>4543</v>
      </c>
      <c r="F1554" s="13">
        <v>4546</v>
      </c>
      <c r="G1554" s="13">
        <v>4620</v>
      </c>
      <c r="H1554" s="13">
        <v>4599</v>
      </c>
      <c r="I1554" s="13">
        <v>4631</v>
      </c>
      <c r="J1554" s="13">
        <v>4229</v>
      </c>
      <c r="K1554" s="13">
        <v>4508</v>
      </c>
      <c r="L1554" s="13">
        <v>4536</v>
      </c>
      <c r="M1554" s="13">
        <v>4274</v>
      </c>
      <c r="N1554" s="99"/>
      <c r="O1554" s="99"/>
      <c r="P1554" s="99"/>
      <c r="Q1554" s="99"/>
      <c r="R1554" s="99"/>
      <c r="S1554" s="226"/>
      <c r="T1554" s="258"/>
      <c r="U1554" s="238"/>
      <c r="V1554" s="219"/>
      <c r="W1554" s="199"/>
      <c r="X1554" s="199"/>
      <c r="Y1554" s="199"/>
      <c r="Z1554" s="199"/>
      <c r="AA1554" s="199"/>
      <c r="AB1554" s="199"/>
      <c r="AC1554" s="199"/>
    </row>
    <row r="1555" spans="1:29" s="198" customFormat="1" ht="22.5" customHeight="1">
      <c r="A1555" s="122"/>
      <c r="B1555" s="200"/>
      <c r="C1555" s="161"/>
      <c r="D1555" s="218" t="s">
        <v>120</v>
      </c>
      <c r="E1555" s="13">
        <f t="shared" ref="E1555:M1555" si="511">IF(((E1553="")*AND(E1554="")),"",(E1553-E1554)*2)</f>
        <v>266</v>
      </c>
      <c r="F1555" s="13">
        <f t="shared" si="511"/>
        <v>270</v>
      </c>
      <c r="G1555" s="13">
        <f t="shared" si="511"/>
        <v>254</v>
      </c>
      <c r="H1555" s="13">
        <f t="shared" si="511"/>
        <v>298</v>
      </c>
      <c r="I1555" s="13">
        <f t="shared" si="511"/>
        <v>278</v>
      </c>
      <c r="J1555" s="13">
        <f t="shared" si="511"/>
        <v>278</v>
      </c>
      <c r="K1555" s="13">
        <f t="shared" si="511"/>
        <v>262</v>
      </c>
      <c r="L1555" s="13">
        <f t="shared" si="511"/>
        <v>276</v>
      </c>
      <c r="M1555" s="13">
        <f t="shared" si="511"/>
        <v>272</v>
      </c>
      <c r="N1555" s="99"/>
      <c r="O1555" s="99"/>
      <c r="P1555" s="99"/>
      <c r="Q1555" s="99"/>
      <c r="R1555" s="99"/>
      <c r="S1555" s="227"/>
      <c r="T1555" s="288"/>
      <c r="U1555" s="238"/>
      <c r="V1555" s="219"/>
      <c r="W1555" s="199"/>
      <c r="X1555" s="199"/>
      <c r="Y1555" s="199"/>
      <c r="Z1555" s="199"/>
      <c r="AA1555" s="199"/>
      <c r="AB1555" s="199"/>
      <c r="AC1555" s="199"/>
    </row>
    <row r="1556" spans="1:29" s="198" customFormat="1" ht="12.75" customHeight="1">
      <c r="A1556" s="122">
        <v>43585</v>
      </c>
      <c r="B1556" s="194" t="s">
        <v>18</v>
      </c>
      <c r="C1556" s="161" t="s">
        <v>119</v>
      </c>
      <c r="D1556" s="218" t="s">
        <v>99</v>
      </c>
      <c r="E1556" s="13">
        <v>2556</v>
      </c>
      <c r="F1556" s="13">
        <v>2496</v>
      </c>
      <c r="G1556" s="13">
        <v>2473</v>
      </c>
      <c r="H1556" s="13">
        <v>2461</v>
      </c>
      <c r="I1556" s="13">
        <v>2462</v>
      </c>
      <c r="J1556" s="13">
        <v>2470</v>
      </c>
      <c r="K1556" s="13">
        <v>2496</v>
      </c>
      <c r="L1556" s="13">
        <v>2490</v>
      </c>
      <c r="M1556" s="13">
        <v>2463</v>
      </c>
      <c r="N1556" s="99">
        <f>IF((M1557=""),"",MAX(E1558:M1558))</f>
        <v>796</v>
      </c>
      <c r="O1556" s="99">
        <f>IF(M1557="","",MIN(E1558:M1558))</f>
        <v>690</v>
      </c>
      <c r="P1556" s="99">
        <f>IF((M1558=""),"",AVERAGE(E1558:M1558))</f>
        <v>736.22222222222217</v>
      </c>
      <c r="Q1556" s="99">
        <f>IF((M1557=""),"",STDEV(E1558:M1558))</f>
        <v>36.897756631596131</v>
      </c>
      <c r="R1556" s="99">
        <f>IF((M1557=""),"",(N1556-O1556)/(N1556+O1556)*100)</f>
        <v>7.1332436069986542</v>
      </c>
      <c r="S1556" s="226" t="str">
        <f>IF(M1557="","",IF(R1556&lt;10,IF(P1556&gt;670,IF(P1556&lt;830,"Pass","Fail"),"Fail"),"Fail"))</f>
        <v>Pass</v>
      </c>
      <c r="T1556" s="258">
        <v>1335</v>
      </c>
      <c r="U1556" s="238" t="s">
        <v>189</v>
      </c>
      <c r="V1556" s="219"/>
      <c r="W1556" s="147">
        <v>645</v>
      </c>
      <c r="X1556" s="88">
        <v>790</v>
      </c>
      <c r="Y1556" s="88">
        <v>670</v>
      </c>
      <c r="Z1556" s="88">
        <v>830</v>
      </c>
      <c r="AA1556" s="88">
        <v>8.6999999999999993</v>
      </c>
      <c r="AB1556" s="148">
        <v>10</v>
      </c>
      <c r="AC1556" s="199"/>
    </row>
    <row r="1557" spans="1:29" s="198" customFormat="1" ht="12.75" customHeight="1">
      <c r="A1557" s="122"/>
      <c r="B1557" s="222"/>
      <c r="C1557" s="161"/>
      <c r="D1557" s="218" t="s">
        <v>100</v>
      </c>
      <c r="E1557" s="13">
        <v>2158</v>
      </c>
      <c r="F1557" s="13">
        <v>2125</v>
      </c>
      <c r="G1557" s="13">
        <v>2123</v>
      </c>
      <c r="H1557" s="13">
        <v>2116</v>
      </c>
      <c r="I1557" s="13">
        <v>2113</v>
      </c>
      <c r="J1557" s="13">
        <v>2104</v>
      </c>
      <c r="K1557" s="13">
        <v>2110</v>
      </c>
      <c r="L1557" s="13">
        <v>2106</v>
      </c>
      <c r="M1557" s="13">
        <v>2099</v>
      </c>
      <c r="N1557" s="99"/>
      <c r="O1557" s="99"/>
      <c r="P1557" s="99"/>
      <c r="Q1557" s="99"/>
      <c r="R1557" s="99"/>
      <c r="S1557" s="226"/>
      <c r="T1557" s="288"/>
      <c r="U1557" s="238"/>
      <c r="V1557" s="219"/>
      <c r="W1557" s="199"/>
      <c r="X1557" s="199"/>
      <c r="Y1557" s="199"/>
      <c r="Z1557" s="199"/>
      <c r="AA1557" s="199"/>
      <c r="AB1557" s="199"/>
      <c r="AC1557" s="199"/>
    </row>
    <row r="1558" spans="1:29" s="198" customFormat="1" ht="22.5" customHeight="1">
      <c r="A1558" s="122"/>
      <c r="B1558" s="200"/>
      <c r="C1558" s="161"/>
      <c r="D1558" s="218" t="s">
        <v>120</v>
      </c>
      <c r="E1558" s="13">
        <f t="shared" ref="E1558:M1558" si="512">IF(((E1556="")*AND(E1557="")),"",(E1556-E1557)*2)</f>
        <v>796</v>
      </c>
      <c r="F1558" s="13">
        <f t="shared" si="512"/>
        <v>742</v>
      </c>
      <c r="G1558" s="13">
        <f t="shared" si="512"/>
        <v>700</v>
      </c>
      <c r="H1558" s="13">
        <f t="shared" si="512"/>
        <v>690</v>
      </c>
      <c r="I1558" s="13">
        <f t="shared" si="512"/>
        <v>698</v>
      </c>
      <c r="J1558" s="13">
        <f t="shared" si="512"/>
        <v>732</v>
      </c>
      <c r="K1558" s="13">
        <f t="shared" si="512"/>
        <v>772</v>
      </c>
      <c r="L1558" s="13">
        <f t="shared" si="512"/>
        <v>768</v>
      </c>
      <c r="M1558" s="13">
        <f t="shared" si="512"/>
        <v>728</v>
      </c>
      <c r="N1558" s="99"/>
      <c r="O1558" s="99"/>
      <c r="P1558" s="99"/>
      <c r="Q1558" s="99"/>
      <c r="R1558" s="99"/>
      <c r="S1558" s="227"/>
      <c r="T1558" s="258"/>
      <c r="U1558" s="238"/>
      <c r="V1558" s="219"/>
      <c r="W1558" s="199"/>
      <c r="X1558" s="199"/>
      <c r="Y1558" s="199"/>
      <c r="Z1558" s="199"/>
      <c r="AA1558" s="199"/>
      <c r="AB1558" s="199"/>
      <c r="AC1558" s="199"/>
    </row>
    <row r="1559" spans="1:29" s="198" customFormat="1">
      <c r="A1559" s="122">
        <v>43585</v>
      </c>
      <c r="B1559" s="200" t="s">
        <v>18</v>
      </c>
      <c r="C1559" s="161" t="s">
        <v>121</v>
      </c>
      <c r="D1559" s="218" t="s">
        <v>99</v>
      </c>
      <c r="E1559" s="13">
        <v>2452</v>
      </c>
      <c r="F1559" s="13">
        <v>2416</v>
      </c>
      <c r="G1559" s="13">
        <v>2398</v>
      </c>
      <c r="H1559" s="13">
        <v>2392</v>
      </c>
      <c r="I1559" s="13">
        <v>2386</v>
      </c>
      <c r="J1559" s="13">
        <v>2387</v>
      </c>
      <c r="K1559" s="13">
        <v>2413</v>
      </c>
      <c r="L1559" s="13">
        <v>2383</v>
      </c>
      <c r="M1559" s="13">
        <v>2374</v>
      </c>
      <c r="N1559" s="99">
        <f>IF((M1560=""),"",MAX(E1561:M1561))</f>
        <v>990</v>
      </c>
      <c r="O1559" s="99">
        <f>IF(M1560="","",MIN(E1561:M1561))</f>
        <v>786</v>
      </c>
      <c r="P1559" s="99">
        <f>IF((M1561=""),"",AVERAGE(E1561:M1561))</f>
        <v>891.77777777777783</v>
      </c>
      <c r="Q1559" s="99">
        <f>IF((M1560=""),"",STDEV(E1561:M1561))</f>
        <v>73.786478737262541</v>
      </c>
      <c r="R1559" s="99">
        <f>IF((M1560=""),"",(N1559-O1559)/(N1559+O1559)*100)</f>
        <v>11.486486486486488</v>
      </c>
      <c r="S1559" s="228" t="str">
        <f>IF(M1560="","",IF(R1559&lt;15,IF(P1559&gt;850,IF(P1559&lt;1000,"Pass","Fail"),"Fail"),"Fail"))</f>
        <v>Pass</v>
      </c>
      <c r="T1559" s="288">
        <v>1335</v>
      </c>
      <c r="U1559" s="251" t="s">
        <v>189</v>
      </c>
      <c r="V1559" s="248"/>
      <c r="W1559" s="135">
        <v>850</v>
      </c>
      <c r="X1559" s="135">
        <v>970</v>
      </c>
      <c r="Y1559" s="135">
        <v>710</v>
      </c>
      <c r="Z1559" s="135">
        <v>910</v>
      </c>
      <c r="AA1559" s="135">
        <v>14.5</v>
      </c>
      <c r="AB1559" s="139">
        <v>17</v>
      </c>
      <c r="AC1559" s="199"/>
    </row>
    <row r="1560" spans="1:29" s="198" customFormat="1" ht="13.5" customHeight="1">
      <c r="A1560" s="122"/>
      <c r="B1560" s="222"/>
      <c r="C1560" s="161"/>
      <c r="D1560" s="218" t="s">
        <v>100</v>
      </c>
      <c r="E1560" s="13">
        <v>1969</v>
      </c>
      <c r="F1560" s="13">
        <v>1974</v>
      </c>
      <c r="G1560" s="13">
        <v>1989</v>
      </c>
      <c r="H1560" s="13">
        <v>1999</v>
      </c>
      <c r="I1560" s="13">
        <v>1974</v>
      </c>
      <c r="J1560" s="13">
        <v>1943</v>
      </c>
      <c r="K1560" s="13">
        <v>1925</v>
      </c>
      <c r="L1560" s="13">
        <v>1888</v>
      </c>
      <c r="M1560" s="13">
        <v>1927</v>
      </c>
      <c r="N1560" s="99"/>
      <c r="O1560" s="99"/>
      <c r="P1560" s="99"/>
      <c r="Q1560" s="99"/>
      <c r="R1560" s="99"/>
      <c r="S1560" s="226"/>
      <c r="T1560" s="258"/>
      <c r="U1560" s="238"/>
      <c r="V1560" s="219"/>
      <c r="W1560" s="199"/>
      <c r="X1560" s="199"/>
      <c r="Y1560" s="199"/>
      <c r="Z1560" s="199"/>
      <c r="AA1560" s="199"/>
      <c r="AB1560" s="199"/>
      <c r="AC1560" s="199"/>
    </row>
    <row r="1561" spans="1:29" s="198" customFormat="1" ht="23.25" customHeight="1" thickBot="1">
      <c r="A1561" s="122"/>
      <c r="B1561" s="210"/>
      <c r="C1561" s="161"/>
      <c r="D1561" s="218" t="s">
        <v>120</v>
      </c>
      <c r="E1561" s="13">
        <f t="shared" ref="E1561:M1561" si="513">IF(((E1559="")*AND(E1560="")),"",(E1559-E1560)*2)</f>
        <v>966</v>
      </c>
      <c r="F1561" s="13">
        <f t="shared" si="513"/>
        <v>884</v>
      </c>
      <c r="G1561" s="13">
        <f t="shared" si="513"/>
        <v>818</v>
      </c>
      <c r="H1561" s="13">
        <f t="shared" si="513"/>
        <v>786</v>
      </c>
      <c r="I1561" s="13">
        <f t="shared" si="513"/>
        <v>824</v>
      </c>
      <c r="J1561" s="13">
        <f t="shared" si="513"/>
        <v>888</v>
      </c>
      <c r="K1561" s="13">
        <f t="shared" si="513"/>
        <v>976</v>
      </c>
      <c r="L1561" s="13">
        <f t="shared" si="513"/>
        <v>990</v>
      </c>
      <c r="M1561" s="13">
        <f t="shared" si="513"/>
        <v>894</v>
      </c>
      <c r="N1561" s="99"/>
      <c r="O1561" s="99"/>
      <c r="P1561" s="99"/>
      <c r="Q1561" s="99"/>
      <c r="R1561" s="99"/>
      <c r="S1561" s="226"/>
      <c r="T1561" s="288"/>
      <c r="U1561" s="238"/>
      <c r="V1561" s="219"/>
      <c r="W1561" s="199"/>
      <c r="X1561" s="199"/>
      <c r="Y1561" s="199"/>
      <c r="Z1561" s="199"/>
      <c r="AA1561" s="199"/>
      <c r="AB1561" s="199"/>
      <c r="AC1561" s="199"/>
    </row>
    <row r="1562" spans="1:29" s="198" customFormat="1" ht="12.75" customHeight="1">
      <c r="A1562" s="122">
        <v>43589</v>
      </c>
      <c r="B1562" s="200" t="s">
        <v>18</v>
      </c>
      <c r="C1562" s="161" t="s">
        <v>122</v>
      </c>
      <c r="D1562" s="218" t="s">
        <v>99</v>
      </c>
      <c r="E1562" s="13">
        <v>2160.59</v>
      </c>
      <c r="F1562" s="13">
        <v>2094.77</v>
      </c>
      <c r="G1562" s="13">
        <v>2094.67</v>
      </c>
      <c r="H1562" s="13">
        <v>2093.65</v>
      </c>
      <c r="I1562" s="13">
        <v>2135.41</v>
      </c>
      <c r="J1562" s="13">
        <v>2182.39</v>
      </c>
      <c r="K1562" s="13">
        <v>2112.5700000000002</v>
      </c>
      <c r="L1562" s="13">
        <v>2096.6799999999998</v>
      </c>
      <c r="M1562" s="13">
        <v>2222.52</v>
      </c>
      <c r="N1562" s="99">
        <f>IF((M1563=""),"",MAX(E1564:M1564))</f>
        <v>515.59999999999991</v>
      </c>
      <c r="O1562" s="99">
        <f>IF(M1563="","",MIN(E1564:M1564))</f>
        <v>495.48</v>
      </c>
      <c r="P1562" s="99">
        <f>IF((M1564=""),"",AVERAGE(E1564:M1564))</f>
        <v>503.32444444444445</v>
      </c>
      <c r="Q1562" s="99">
        <f>IF((M1563=""),"",STDEV(E1564:M1564))</f>
        <v>5.5930651504999984</v>
      </c>
      <c r="R1562" s="99">
        <f>IF((M1563=""),"",(N1562-O1562)/(N1562+O1562)*100)</f>
        <v>1.9899513391620733</v>
      </c>
      <c r="S1562" s="269" t="str">
        <f>IF(M1563="","",IF(R1562&lt;10,IF(P1562&gt;430,IF(P1562&lt;590,"Pass","Fail"),"Fail"),"Fail"))</f>
        <v>Pass</v>
      </c>
      <c r="T1562" s="258">
        <v>74</v>
      </c>
      <c r="U1562" s="265" t="s">
        <v>190</v>
      </c>
      <c r="V1562" s="219"/>
      <c r="W1562" s="138">
        <v>490</v>
      </c>
      <c r="X1562" s="135">
        <v>590</v>
      </c>
      <c r="Y1562" s="135">
        <v>430</v>
      </c>
      <c r="Z1562" s="135">
        <v>590</v>
      </c>
      <c r="AA1562" s="137">
        <v>6.3</v>
      </c>
      <c r="AB1562" s="148">
        <v>6.3</v>
      </c>
      <c r="AC1562" s="199"/>
    </row>
    <row r="1563" spans="1:29" s="198" customFormat="1" ht="12.75" customHeight="1">
      <c r="A1563" s="122"/>
      <c r="B1563" s="222"/>
      <c r="C1563" s="161"/>
      <c r="D1563" s="218" t="s">
        <v>100</v>
      </c>
      <c r="E1563" s="13">
        <v>1907.06</v>
      </c>
      <c r="F1563" s="13">
        <v>1843.42</v>
      </c>
      <c r="G1563" s="13">
        <v>1846.93</v>
      </c>
      <c r="H1563" s="13">
        <v>1843.19</v>
      </c>
      <c r="I1563" s="13">
        <v>1885.27</v>
      </c>
      <c r="J1563" s="13">
        <v>1924.59</v>
      </c>
      <c r="K1563" s="13">
        <v>1861.58</v>
      </c>
      <c r="L1563" s="13">
        <v>1846.11</v>
      </c>
      <c r="M1563" s="13">
        <v>1970.14</v>
      </c>
      <c r="N1563" s="99"/>
      <c r="O1563" s="99"/>
      <c r="P1563" s="99"/>
      <c r="Q1563" s="99"/>
      <c r="R1563" s="99"/>
      <c r="S1563" s="226"/>
      <c r="T1563" s="288"/>
      <c r="U1563" s="238"/>
      <c r="V1563" s="219"/>
      <c r="W1563" s="199"/>
      <c r="X1563" s="199"/>
      <c r="Y1563" s="199"/>
      <c r="Z1563" s="199"/>
      <c r="AA1563" s="199"/>
      <c r="AB1563" s="199"/>
      <c r="AC1563" s="199"/>
    </row>
    <row r="1564" spans="1:29" s="198" customFormat="1" ht="22.5" customHeight="1">
      <c r="A1564" s="122"/>
      <c r="B1564" s="200"/>
      <c r="C1564" s="161"/>
      <c r="D1564" s="218" t="s">
        <v>120</v>
      </c>
      <c r="E1564" s="13">
        <f t="shared" ref="E1564:M1564" si="514">IF(((E1562="")*AND(E1563="")),"",(E1562-E1563)*2)</f>
        <v>507.0600000000004</v>
      </c>
      <c r="F1564" s="13">
        <f t="shared" si="514"/>
        <v>502.69999999999982</v>
      </c>
      <c r="G1564" s="13">
        <f t="shared" si="514"/>
        <v>495.48</v>
      </c>
      <c r="H1564" s="13">
        <f t="shared" si="514"/>
        <v>500.92000000000007</v>
      </c>
      <c r="I1564" s="13">
        <f t="shared" si="514"/>
        <v>500.27999999999975</v>
      </c>
      <c r="J1564" s="13">
        <f t="shared" si="514"/>
        <v>515.59999999999991</v>
      </c>
      <c r="K1564" s="13">
        <f t="shared" si="514"/>
        <v>501.98000000000047</v>
      </c>
      <c r="L1564" s="13">
        <f t="shared" si="514"/>
        <v>501.13999999999987</v>
      </c>
      <c r="M1564" s="13">
        <f t="shared" si="514"/>
        <v>504.75999999999976</v>
      </c>
      <c r="N1564" s="99"/>
      <c r="O1564" s="99"/>
      <c r="P1564" s="99"/>
      <c r="Q1564" s="99"/>
      <c r="R1564" s="99"/>
      <c r="S1564" s="227"/>
      <c r="T1564" s="258"/>
      <c r="U1564" s="238"/>
      <c r="V1564" s="219"/>
      <c r="W1564" s="199"/>
      <c r="X1564" s="199"/>
      <c r="Y1564" s="199"/>
      <c r="Z1564" s="199"/>
      <c r="AA1564" s="199"/>
      <c r="AB1564" s="199"/>
      <c r="AC1564" s="199"/>
    </row>
    <row r="1565" spans="1:29" s="198" customFormat="1" ht="12.75" customHeight="1">
      <c r="A1565" s="122">
        <v>43589</v>
      </c>
      <c r="B1565" s="200" t="s">
        <v>18</v>
      </c>
      <c r="C1565" s="161" t="s">
        <v>123</v>
      </c>
      <c r="D1565" s="218" t="s">
        <v>99</v>
      </c>
      <c r="E1565" s="13">
        <v>4692.1499999999996</v>
      </c>
      <c r="F1565" s="13">
        <v>4548.83</v>
      </c>
      <c r="G1565" s="13">
        <v>4621.8100000000004</v>
      </c>
      <c r="H1565" s="13">
        <v>4576.54</v>
      </c>
      <c r="I1565" s="13">
        <v>4706.6099999999997</v>
      </c>
      <c r="J1565" s="13">
        <v>4198.12</v>
      </c>
      <c r="K1565" s="13">
        <v>4518.43</v>
      </c>
      <c r="L1565" s="13">
        <v>4532.12</v>
      </c>
      <c r="M1565" s="13">
        <v>4261.17</v>
      </c>
      <c r="N1565" s="99">
        <f>IF((M1566=""),"",MAX(E1567:M1567))</f>
        <v>272.65999999999985</v>
      </c>
      <c r="O1565" s="99">
        <f>IF(M1566="","",MIN(E1567:M1567))</f>
        <v>244.18000000000029</v>
      </c>
      <c r="P1565" s="99">
        <f>IF((M1567=""),"",AVERAGE(E1567:M1567))</f>
        <v>258.99111111111119</v>
      </c>
      <c r="Q1565" s="99">
        <f>IF((M1566=""),"",STDEV(E1567:M1567))</f>
        <v>10.761106407387278</v>
      </c>
      <c r="R1565" s="99">
        <f>IF((M1566=""),"",(N1565-O1565)/(N1565+O1565)*100)</f>
        <v>5.5104094110362114</v>
      </c>
      <c r="S1565" s="228" t="str">
        <f>IF(M1566="","",IF(R1565&lt;15,IF(P1565&gt;155,IF(P1565&lt;315,"Pass","Fail"),"Fail"),"Fail"))</f>
        <v>Pass</v>
      </c>
      <c r="T1565" s="288">
        <v>74</v>
      </c>
      <c r="U1565" s="275" t="s">
        <v>190</v>
      </c>
      <c r="V1565" s="219"/>
      <c r="W1565" s="147">
        <v>222</v>
      </c>
      <c r="X1565" s="88">
        <v>340</v>
      </c>
      <c r="Y1565" s="88">
        <v>155</v>
      </c>
      <c r="Z1565" s="88">
        <v>315</v>
      </c>
      <c r="AA1565" s="148">
        <v>15</v>
      </c>
      <c r="AB1565" s="139">
        <v>15</v>
      </c>
      <c r="AC1565" s="199"/>
    </row>
    <row r="1566" spans="1:29" s="198" customFormat="1" ht="12.75" customHeight="1">
      <c r="A1566" s="122"/>
      <c r="B1566" s="222"/>
      <c r="C1566" s="161"/>
      <c r="D1566" s="218" t="s">
        <v>100</v>
      </c>
      <c r="E1566" s="13">
        <v>4555.82</v>
      </c>
      <c r="F1566" s="13">
        <v>4418.9399999999996</v>
      </c>
      <c r="G1566" s="13">
        <v>4491.1899999999996</v>
      </c>
      <c r="H1566" s="13">
        <v>4452.55</v>
      </c>
      <c r="I1566" s="13">
        <v>4573.04</v>
      </c>
      <c r="J1566" s="13">
        <v>4062.28</v>
      </c>
      <c r="K1566" s="13">
        <v>4395.3500000000004</v>
      </c>
      <c r="L1566" s="13">
        <v>4410.03</v>
      </c>
      <c r="M1566" s="13">
        <v>4131.12</v>
      </c>
      <c r="N1566" s="99"/>
      <c r="O1566" s="99"/>
      <c r="P1566" s="99"/>
      <c r="Q1566" s="99"/>
      <c r="R1566" s="99"/>
      <c r="S1566" s="226"/>
      <c r="T1566" s="258"/>
      <c r="U1566" s="238"/>
      <c r="V1566" s="219"/>
      <c r="W1566" s="199"/>
      <c r="X1566" s="199"/>
      <c r="Y1566" s="199"/>
      <c r="Z1566" s="199"/>
      <c r="AA1566" s="199"/>
      <c r="AB1566" s="199"/>
      <c r="AC1566" s="199"/>
    </row>
    <row r="1567" spans="1:29" s="198" customFormat="1" ht="22.5" customHeight="1">
      <c r="A1567" s="122"/>
      <c r="B1567" s="200"/>
      <c r="C1567" s="161"/>
      <c r="D1567" s="218" t="s">
        <v>120</v>
      </c>
      <c r="E1567" s="13">
        <f t="shared" ref="E1567:M1567" si="515">IF(((E1565="")*AND(E1566="")),"",(E1565-E1566)*2)</f>
        <v>272.65999999999985</v>
      </c>
      <c r="F1567" s="13">
        <f t="shared" si="515"/>
        <v>259.78000000000065</v>
      </c>
      <c r="G1567" s="13">
        <f t="shared" si="515"/>
        <v>261.2400000000016</v>
      </c>
      <c r="H1567" s="13">
        <f t="shared" si="515"/>
        <v>247.97999999999956</v>
      </c>
      <c r="I1567" s="13">
        <f t="shared" si="515"/>
        <v>267.13999999999942</v>
      </c>
      <c r="J1567" s="13">
        <f t="shared" si="515"/>
        <v>271.67999999999938</v>
      </c>
      <c r="K1567" s="13">
        <f t="shared" si="515"/>
        <v>246.15999999999985</v>
      </c>
      <c r="L1567" s="13">
        <f t="shared" si="515"/>
        <v>244.18000000000029</v>
      </c>
      <c r="M1567" s="13">
        <f t="shared" si="515"/>
        <v>260.10000000000036</v>
      </c>
      <c r="N1567" s="99"/>
      <c r="O1567" s="99"/>
      <c r="P1567" s="99"/>
      <c r="Q1567" s="99"/>
      <c r="R1567" s="99"/>
      <c r="S1567" s="227"/>
      <c r="T1567" s="288"/>
      <c r="U1567" s="238"/>
      <c r="V1567" s="219"/>
      <c r="W1567" s="199"/>
      <c r="X1567" s="199"/>
      <c r="Y1567" s="199"/>
      <c r="Z1567" s="199"/>
      <c r="AA1567" s="199"/>
      <c r="AB1567" s="199"/>
      <c r="AC1567" s="199"/>
    </row>
    <row r="1568" spans="1:29" s="198" customFormat="1" ht="12.75" customHeight="1">
      <c r="A1568" s="122">
        <v>43589</v>
      </c>
      <c r="B1568" s="194" t="s">
        <v>18</v>
      </c>
      <c r="C1568" s="161" t="s">
        <v>119</v>
      </c>
      <c r="D1568" s="218" t="s">
        <v>99</v>
      </c>
      <c r="E1568" s="13">
        <v>2159.37</v>
      </c>
      <c r="F1568" s="13">
        <v>2126</v>
      </c>
      <c r="G1568" s="13">
        <v>2116.64</v>
      </c>
      <c r="H1568" s="13">
        <v>2111.34</v>
      </c>
      <c r="I1568" s="13">
        <v>2111.0700000000002</v>
      </c>
      <c r="J1568" s="13">
        <v>2099.2800000000002</v>
      </c>
      <c r="K1568" s="13">
        <v>2106.44</v>
      </c>
      <c r="L1568" s="13">
        <v>2132.5100000000002</v>
      </c>
      <c r="M1568" s="13">
        <v>2182.9699999999998</v>
      </c>
      <c r="N1568" s="99">
        <f>IF((M1569=""),"",MAX(E1570:M1570))</f>
        <v>761.87999999999965</v>
      </c>
      <c r="O1568" s="99">
        <f>IF(M1569="","",MIN(E1570:M1570))</f>
        <v>677.85999999999967</v>
      </c>
      <c r="P1568" s="99">
        <f>IF((M1570=""),"",AVERAGE(E1570:M1570))</f>
        <v>721.28444444444449</v>
      </c>
      <c r="Q1568" s="99">
        <f>IF((M1569=""),"",STDEV(E1570:M1570))</f>
        <v>33.563064189341155</v>
      </c>
      <c r="R1568" s="99">
        <f>IF((M1569=""),"",(N1568-O1568)/(N1568+O1568)*100)</f>
        <v>5.8357759039826647</v>
      </c>
      <c r="S1568" s="226" t="str">
        <f>IF(M1569="","",IF(R1568&lt;10,IF(P1568&gt;670,IF(P1568&lt;830,"Pass","Fail"),"Fail"),"Fail"))</f>
        <v>Pass</v>
      </c>
      <c r="T1568" s="258">
        <v>74</v>
      </c>
      <c r="U1568" s="238" t="s">
        <v>190</v>
      </c>
      <c r="V1568" s="219"/>
      <c r="W1568" s="147">
        <v>645</v>
      </c>
      <c r="X1568" s="88">
        <v>790</v>
      </c>
      <c r="Y1568" s="88">
        <v>670</v>
      </c>
      <c r="Z1568" s="88">
        <v>830</v>
      </c>
      <c r="AA1568" s="88">
        <v>8.6999999999999993</v>
      </c>
      <c r="AB1568" s="148">
        <v>10</v>
      </c>
      <c r="AC1568" s="199"/>
    </row>
    <row r="1569" spans="1:29" s="198" customFormat="1" ht="12.75" customHeight="1">
      <c r="A1569" s="122"/>
      <c r="B1569" s="222"/>
      <c r="C1569" s="161"/>
      <c r="D1569" s="218" t="s">
        <v>100</v>
      </c>
      <c r="E1569" s="13">
        <v>1778.43</v>
      </c>
      <c r="F1569" s="13">
        <v>1775.23</v>
      </c>
      <c r="G1569" s="13">
        <v>1777.71</v>
      </c>
      <c r="H1569" s="13">
        <v>1764.19</v>
      </c>
      <c r="I1569" s="13">
        <v>1737.2</v>
      </c>
      <c r="J1569" s="13">
        <v>1719.09</v>
      </c>
      <c r="K1569" s="13">
        <v>1759.35</v>
      </c>
      <c r="L1569" s="13">
        <v>1782.01</v>
      </c>
      <c r="M1569" s="13">
        <v>1806.63</v>
      </c>
      <c r="N1569" s="99"/>
      <c r="O1569" s="99"/>
      <c r="P1569" s="99"/>
      <c r="Q1569" s="99"/>
      <c r="R1569" s="99"/>
      <c r="S1569" s="226"/>
      <c r="T1569" s="288"/>
      <c r="U1569" s="238"/>
      <c r="V1569" s="219"/>
      <c r="W1569" s="199"/>
      <c r="X1569" s="199"/>
      <c r="Y1569" s="199"/>
      <c r="Z1569" s="199"/>
      <c r="AA1569" s="199"/>
      <c r="AB1569" s="199"/>
      <c r="AC1569" s="199"/>
    </row>
    <row r="1570" spans="1:29" s="198" customFormat="1" ht="22.5" customHeight="1">
      <c r="A1570" s="122"/>
      <c r="B1570" s="200"/>
      <c r="C1570" s="161"/>
      <c r="D1570" s="218" t="s">
        <v>120</v>
      </c>
      <c r="E1570" s="13">
        <f t="shared" ref="E1570:M1570" si="516">IF(((E1568="")*AND(E1569="")),"",(E1568-E1569)*2)</f>
        <v>761.87999999999965</v>
      </c>
      <c r="F1570" s="13">
        <f t="shared" si="516"/>
        <v>701.54</v>
      </c>
      <c r="G1570" s="13">
        <f t="shared" si="516"/>
        <v>677.85999999999967</v>
      </c>
      <c r="H1570" s="13">
        <f t="shared" si="516"/>
        <v>694.30000000000018</v>
      </c>
      <c r="I1570" s="13">
        <f t="shared" si="516"/>
        <v>747.74000000000024</v>
      </c>
      <c r="J1570" s="13">
        <f t="shared" si="516"/>
        <v>760.38000000000056</v>
      </c>
      <c r="K1570" s="13">
        <f t="shared" si="516"/>
        <v>694.18000000000029</v>
      </c>
      <c r="L1570" s="13">
        <f t="shared" si="516"/>
        <v>701.00000000000045</v>
      </c>
      <c r="M1570" s="13">
        <f t="shared" si="516"/>
        <v>752.67999999999938</v>
      </c>
      <c r="N1570" s="99"/>
      <c r="O1570" s="99"/>
      <c r="P1570" s="99"/>
      <c r="Q1570" s="99"/>
      <c r="R1570" s="99"/>
      <c r="S1570" s="227"/>
      <c r="T1570" s="258"/>
      <c r="U1570" s="238"/>
      <c r="V1570" s="219"/>
      <c r="W1570" s="199"/>
      <c r="X1570" s="199"/>
      <c r="Y1570" s="199"/>
      <c r="Z1570" s="199"/>
      <c r="AA1570" s="199"/>
      <c r="AB1570" s="199"/>
      <c r="AC1570" s="199"/>
    </row>
    <row r="1571" spans="1:29" s="198" customFormat="1" ht="12.75" customHeight="1">
      <c r="A1571" s="122">
        <v>43589</v>
      </c>
      <c r="B1571" s="200" t="s">
        <v>18</v>
      </c>
      <c r="C1571" s="161" t="s">
        <v>121</v>
      </c>
      <c r="D1571" s="218" t="s">
        <v>99</v>
      </c>
      <c r="E1571" s="13">
        <v>1972.64</v>
      </c>
      <c r="F1571" s="13">
        <v>1984.33</v>
      </c>
      <c r="G1571" s="13">
        <v>1994.16</v>
      </c>
      <c r="H1571" s="13">
        <v>1963.15</v>
      </c>
      <c r="I1571" s="13">
        <v>1930.58</v>
      </c>
      <c r="J1571" s="13">
        <v>1891.19</v>
      </c>
      <c r="K1571" s="13">
        <v>1956.03</v>
      </c>
      <c r="L1571" s="13">
        <v>1986.43</v>
      </c>
      <c r="M1571" s="13">
        <v>2002.07</v>
      </c>
      <c r="N1571" s="99">
        <f>IF((M1572=""),"",MAX(E1573:M1573))</f>
        <v>959.57999999999993</v>
      </c>
      <c r="O1571" s="99">
        <f>IF(M1572="","",MIN(E1573:M1573))</f>
        <v>783.90000000000009</v>
      </c>
      <c r="P1571" s="99">
        <f>IF((M1573=""),"",AVERAGE(E1573:M1573))</f>
        <v>875.16222222222234</v>
      </c>
      <c r="Q1571" s="99">
        <f>IF((M1572=""),"",STDEV(E1573:M1573))</f>
        <v>67.018863347898375</v>
      </c>
      <c r="R1571" s="99">
        <f>IF((M1572=""),"",(N1571-O1571)/(N1571+O1571)*100)</f>
        <v>10.076398926285352</v>
      </c>
      <c r="S1571" s="228" t="str">
        <f>IF(M1572="","",IF(R1571&lt;15,IF(P1571&gt;850,IF(P1571&lt;1000,"Pass","Fail"),"Fail"),"Fail"))</f>
        <v>Pass</v>
      </c>
      <c r="T1571" s="288">
        <v>74</v>
      </c>
      <c r="U1571" s="251" t="s">
        <v>190</v>
      </c>
      <c r="V1571" s="248"/>
      <c r="W1571" s="135">
        <v>850</v>
      </c>
      <c r="X1571" s="135">
        <v>970</v>
      </c>
      <c r="Y1571" s="135">
        <v>710</v>
      </c>
      <c r="Z1571" s="135">
        <v>910</v>
      </c>
      <c r="AA1571" s="135">
        <v>14.5</v>
      </c>
      <c r="AB1571" s="139">
        <v>17</v>
      </c>
      <c r="AC1571" s="199"/>
    </row>
    <row r="1572" spans="1:29" s="198" customFormat="1" ht="12.75" customHeight="1">
      <c r="A1572" s="122"/>
      <c r="B1572" s="222"/>
      <c r="C1572" s="161"/>
      <c r="D1572" s="218" t="s">
        <v>100</v>
      </c>
      <c r="E1572" s="13">
        <v>1500.73</v>
      </c>
      <c r="F1572" s="13">
        <v>1570.02</v>
      </c>
      <c r="G1572" s="13">
        <v>1602.21</v>
      </c>
      <c r="H1572" s="13">
        <v>1547.83</v>
      </c>
      <c r="I1572" s="13">
        <v>1460.26</v>
      </c>
      <c r="J1572" s="13">
        <v>1411.4</v>
      </c>
      <c r="K1572" s="13">
        <v>1542.15</v>
      </c>
      <c r="L1572" s="13">
        <v>1571.1</v>
      </c>
      <c r="M1572" s="13">
        <v>1536.65</v>
      </c>
      <c r="N1572" s="99"/>
      <c r="O1572" s="99"/>
      <c r="P1572" s="99"/>
      <c r="Q1572" s="99"/>
      <c r="R1572" s="99"/>
      <c r="S1572" s="226"/>
      <c r="T1572" s="258"/>
      <c r="U1572" s="238"/>
      <c r="V1572" s="219"/>
      <c r="W1572" s="199"/>
      <c r="X1572" s="199"/>
      <c r="Y1572" s="199"/>
      <c r="Z1572" s="199"/>
      <c r="AA1572" s="199"/>
      <c r="AB1572" s="199"/>
      <c r="AC1572" s="199"/>
    </row>
    <row r="1573" spans="1:29" s="198" customFormat="1" ht="23.25" customHeight="1" thickBot="1">
      <c r="A1573" s="122"/>
      <c r="B1573" s="210"/>
      <c r="C1573" s="161"/>
      <c r="D1573" s="218" t="s">
        <v>120</v>
      </c>
      <c r="E1573" s="13">
        <f t="shared" ref="E1573:M1573" si="517">IF(((E1571="")*AND(E1572="")),"",(E1571-E1572)*2)</f>
        <v>943.82000000000016</v>
      </c>
      <c r="F1573" s="13">
        <f t="shared" si="517"/>
        <v>828.61999999999989</v>
      </c>
      <c r="G1573" s="13">
        <f t="shared" si="517"/>
        <v>783.90000000000009</v>
      </c>
      <c r="H1573" s="13">
        <f t="shared" si="517"/>
        <v>830.64000000000033</v>
      </c>
      <c r="I1573" s="13">
        <f t="shared" si="517"/>
        <v>940.63999999999987</v>
      </c>
      <c r="J1573" s="13">
        <f t="shared" si="517"/>
        <v>959.57999999999993</v>
      </c>
      <c r="K1573" s="13">
        <f t="shared" si="517"/>
        <v>827.75999999999976</v>
      </c>
      <c r="L1573" s="13">
        <f t="shared" si="517"/>
        <v>830.66000000000031</v>
      </c>
      <c r="M1573" s="13">
        <f t="shared" si="517"/>
        <v>930.83999999999969</v>
      </c>
      <c r="N1573" s="99"/>
      <c r="O1573" s="99"/>
      <c r="P1573" s="99"/>
      <c r="Q1573" s="99"/>
      <c r="R1573" s="99"/>
      <c r="S1573" s="226"/>
      <c r="T1573" s="288"/>
      <c r="U1573" s="238"/>
      <c r="V1573" s="219"/>
      <c r="W1573" s="199"/>
      <c r="X1573" s="199"/>
      <c r="Y1573" s="199"/>
      <c r="Z1573" s="199"/>
      <c r="AA1573" s="199"/>
      <c r="AB1573" s="199"/>
      <c r="AC1573" s="199"/>
    </row>
    <row r="1574" spans="1:29" s="198" customFormat="1" ht="12.75" customHeight="1">
      <c r="A1574" s="122">
        <v>43599</v>
      </c>
      <c r="B1574" s="200" t="s">
        <v>18</v>
      </c>
      <c r="C1574" s="161" t="s">
        <v>122</v>
      </c>
      <c r="D1574" s="218" t="s">
        <v>99</v>
      </c>
      <c r="E1574" s="13">
        <v>1901.72</v>
      </c>
      <c r="F1574" s="13">
        <v>1848.61</v>
      </c>
      <c r="G1574" s="13">
        <v>1850.03</v>
      </c>
      <c r="H1574" s="13">
        <v>1849.02</v>
      </c>
      <c r="I1574" s="13">
        <v>1881.65</v>
      </c>
      <c r="J1574" s="13">
        <v>1963.35</v>
      </c>
      <c r="K1574" s="13">
        <v>1867.07</v>
      </c>
      <c r="L1574" s="13">
        <v>1848.55</v>
      </c>
      <c r="M1574" s="13">
        <v>1948.51</v>
      </c>
      <c r="N1574" s="99">
        <f>IF((M1575=""),"",MAX(E1576:M1576))</f>
        <v>513.65999999999985</v>
      </c>
      <c r="O1574" s="99">
        <f>IF(M1575="","",MIN(E1576:M1576))</f>
        <v>488.77999999999975</v>
      </c>
      <c r="P1574" s="99">
        <f>IF((M1576=""),"",AVERAGE(E1576:M1576))</f>
        <v>500.13555555555547</v>
      </c>
      <c r="Q1574" s="99">
        <f>IF((M1575=""),"",STDEV(E1576:M1576))</f>
        <v>6.9138106553330347</v>
      </c>
      <c r="R1574" s="99">
        <f>IF((M1575=""),"",(N1574-O1574)/(N1574+O1574)*100)</f>
        <v>2.4819440565021464</v>
      </c>
      <c r="S1574" s="269" t="str">
        <f>IF(M1575="","",IF(R1574&lt;10,IF(P1574&gt;430,IF(P1574&lt;590,"Pass","Fail"),"Fail"),"Fail"))</f>
        <v>Pass</v>
      </c>
      <c r="T1574" s="258">
        <v>1428</v>
      </c>
      <c r="U1574" s="265" t="s">
        <v>191</v>
      </c>
      <c r="V1574" s="219"/>
      <c r="W1574" s="138">
        <v>490</v>
      </c>
      <c r="X1574" s="135">
        <v>590</v>
      </c>
      <c r="Y1574" s="135">
        <v>430</v>
      </c>
      <c r="Z1574" s="135">
        <v>590</v>
      </c>
      <c r="AA1574" s="137">
        <v>6.3</v>
      </c>
      <c r="AB1574" s="148">
        <v>6.3</v>
      </c>
      <c r="AC1574" s="199"/>
    </row>
    <row r="1575" spans="1:29" s="198" customFormat="1" ht="12.75" customHeight="1">
      <c r="A1575" s="122"/>
      <c r="B1575" s="222"/>
      <c r="C1575" s="161"/>
      <c r="D1575" s="218" t="s">
        <v>100</v>
      </c>
      <c r="E1575" s="13">
        <v>1651.96</v>
      </c>
      <c r="F1575" s="13">
        <v>1600.68</v>
      </c>
      <c r="G1575" s="13">
        <v>1605.64</v>
      </c>
      <c r="H1575" s="13">
        <v>1600</v>
      </c>
      <c r="I1575" s="13">
        <v>1629.15</v>
      </c>
      <c r="J1575" s="13">
        <v>1706.52</v>
      </c>
      <c r="K1575" s="13">
        <v>1616.11</v>
      </c>
      <c r="L1575" s="13">
        <v>1600.48</v>
      </c>
      <c r="M1575" s="13">
        <v>1697.36</v>
      </c>
      <c r="N1575" s="99"/>
      <c r="O1575" s="99"/>
      <c r="P1575" s="99"/>
      <c r="Q1575" s="99"/>
      <c r="R1575" s="99"/>
      <c r="S1575" s="226"/>
      <c r="T1575" s="288"/>
      <c r="U1575" s="238"/>
      <c r="V1575" s="219"/>
      <c r="W1575" s="199"/>
      <c r="X1575" s="199"/>
      <c r="Y1575" s="199"/>
      <c r="Z1575" s="199"/>
      <c r="AA1575" s="199"/>
      <c r="AB1575" s="199"/>
      <c r="AC1575" s="199"/>
    </row>
    <row r="1576" spans="1:29" s="198" customFormat="1" ht="22.5" customHeight="1">
      <c r="A1576" s="122"/>
      <c r="B1576" s="200"/>
      <c r="C1576" s="161"/>
      <c r="D1576" s="218" t="s">
        <v>120</v>
      </c>
      <c r="E1576" s="13">
        <f t="shared" ref="E1576:M1576" si="518">IF(((E1574="")*AND(E1575="")),"",(E1574-E1575)*2)</f>
        <v>499.52</v>
      </c>
      <c r="F1576" s="13">
        <f t="shared" si="518"/>
        <v>495.85999999999967</v>
      </c>
      <c r="G1576" s="13">
        <f t="shared" si="518"/>
        <v>488.77999999999975</v>
      </c>
      <c r="H1576" s="13">
        <f t="shared" si="518"/>
        <v>498.03999999999996</v>
      </c>
      <c r="I1576" s="13">
        <f t="shared" si="518"/>
        <v>505</v>
      </c>
      <c r="J1576" s="13">
        <f t="shared" si="518"/>
        <v>513.65999999999985</v>
      </c>
      <c r="K1576" s="13">
        <f t="shared" si="518"/>
        <v>501.92000000000007</v>
      </c>
      <c r="L1576" s="13">
        <f t="shared" si="518"/>
        <v>496.13999999999987</v>
      </c>
      <c r="M1576" s="13">
        <f t="shared" si="518"/>
        <v>502.30000000000018</v>
      </c>
      <c r="N1576" s="99"/>
      <c r="O1576" s="99"/>
      <c r="P1576" s="99"/>
      <c r="Q1576" s="99"/>
      <c r="R1576" s="99"/>
      <c r="S1576" s="227"/>
      <c r="T1576" s="258"/>
      <c r="U1576" s="238"/>
      <c r="V1576" s="219"/>
      <c r="W1576" s="199"/>
      <c r="X1576" s="199"/>
      <c r="Y1576" s="199"/>
      <c r="Z1576" s="199"/>
      <c r="AA1576" s="199"/>
      <c r="AB1576" s="199"/>
      <c r="AC1576" s="199"/>
    </row>
    <row r="1577" spans="1:29" s="198" customFormat="1" ht="12.75" customHeight="1">
      <c r="A1577" s="122">
        <v>43599</v>
      </c>
      <c r="B1577" s="200" t="s">
        <v>18</v>
      </c>
      <c r="C1577" s="161" t="s">
        <v>123</v>
      </c>
      <c r="D1577" s="218" t="s">
        <v>99</v>
      </c>
      <c r="E1577" s="13">
        <v>4533.29</v>
      </c>
      <c r="F1577" s="13">
        <v>4425.62</v>
      </c>
      <c r="G1577" s="13">
        <v>4498.38</v>
      </c>
      <c r="H1577" s="13">
        <v>4452.87</v>
      </c>
      <c r="I1577" s="13">
        <v>4571.71</v>
      </c>
      <c r="J1577" s="13">
        <v>4104.38</v>
      </c>
      <c r="K1577" s="13">
        <v>4384.12</v>
      </c>
      <c r="L1577" s="13">
        <v>4417.91</v>
      </c>
      <c r="M1577" s="13">
        <v>4144.09</v>
      </c>
      <c r="N1577" s="99">
        <f>IF((M1578=""),"",MAX(E1579:M1579))</f>
        <v>289.72000000000025</v>
      </c>
      <c r="O1577" s="99">
        <f>IF(M1578="","",MIN(E1579:M1579))</f>
        <v>235.03999999999905</v>
      </c>
      <c r="P1577" s="99">
        <f>IF((M1579=""),"",AVERAGE(E1579:M1579))</f>
        <v>261.10666666666657</v>
      </c>
      <c r="Q1577" s="99">
        <f>IF((M1578=""),"",STDEV(E1579:M1579))</f>
        <v>16.252762842052025</v>
      </c>
      <c r="R1577" s="99">
        <f>IF((M1578=""),"",(N1577-O1577)/(N1577+O1577)*100)</f>
        <v>10.420001524506684</v>
      </c>
      <c r="S1577" s="228" t="str">
        <f>IF(M1578="","",IF(R1577&lt;15,IF(P1577&gt;155,IF(P1577&lt;315,"Pass","Fail"),"Fail"),"Fail"))</f>
        <v>Pass</v>
      </c>
      <c r="T1577" s="288">
        <v>1428</v>
      </c>
      <c r="U1577" s="275" t="s">
        <v>191</v>
      </c>
      <c r="V1577" s="219"/>
      <c r="W1577" s="147">
        <v>222</v>
      </c>
      <c r="X1577" s="88">
        <v>340</v>
      </c>
      <c r="Y1577" s="88">
        <v>155</v>
      </c>
      <c r="Z1577" s="88">
        <v>315</v>
      </c>
      <c r="AA1577" s="148">
        <v>15</v>
      </c>
      <c r="AB1577" s="139">
        <v>15</v>
      </c>
      <c r="AC1577" s="199"/>
    </row>
    <row r="1578" spans="1:29" s="198" customFormat="1" ht="12.75" customHeight="1">
      <c r="A1578" s="122"/>
      <c r="B1578" s="222"/>
      <c r="C1578" s="161"/>
      <c r="D1578" s="218" t="s">
        <v>100</v>
      </c>
      <c r="E1578" s="13">
        <v>4415.7700000000004</v>
      </c>
      <c r="F1578" s="13">
        <v>4292.53</v>
      </c>
      <c r="G1578" s="13">
        <v>4377.78</v>
      </c>
      <c r="H1578" s="13">
        <v>4323.34</v>
      </c>
      <c r="I1578" s="13">
        <v>4436.25</v>
      </c>
      <c r="J1578" s="13">
        <v>3959.52</v>
      </c>
      <c r="K1578" s="13">
        <v>4255.28</v>
      </c>
      <c r="L1578" s="13">
        <v>4287.8500000000004</v>
      </c>
      <c r="M1578" s="13">
        <v>4009.07</v>
      </c>
      <c r="N1578" s="99"/>
      <c r="O1578" s="99"/>
      <c r="P1578" s="99"/>
      <c r="Q1578" s="99"/>
      <c r="R1578" s="99"/>
      <c r="S1578" s="226"/>
      <c r="T1578" s="258"/>
      <c r="U1578" s="238"/>
      <c r="V1578" s="219"/>
      <c r="W1578" s="199"/>
      <c r="X1578" s="199"/>
      <c r="Y1578" s="199"/>
      <c r="Z1578" s="199"/>
      <c r="AA1578" s="199"/>
      <c r="AB1578" s="199"/>
      <c r="AC1578" s="199"/>
    </row>
    <row r="1579" spans="1:29" s="198" customFormat="1" ht="22.5" customHeight="1">
      <c r="A1579" s="122"/>
      <c r="B1579" s="200"/>
      <c r="C1579" s="161"/>
      <c r="D1579" s="218" t="s">
        <v>120</v>
      </c>
      <c r="E1579" s="13">
        <f t="shared" ref="E1579:M1579" si="519">IF(((E1577="")*AND(E1578="")),"",(E1577-E1578)*2)</f>
        <v>235.03999999999905</v>
      </c>
      <c r="F1579" s="13">
        <f t="shared" si="519"/>
        <v>266.18000000000029</v>
      </c>
      <c r="G1579" s="13">
        <f t="shared" si="519"/>
        <v>241.20000000000073</v>
      </c>
      <c r="H1579" s="13">
        <f t="shared" si="519"/>
        <v>259.05999999999949</v>
      </c>
      <c r="I1579" s="13">
        <f t="shared" si="519"/>
        <v>270.92000000000007</v>
      </c>
      <c r="J1579" s="13">
        <f t="shared" si="519"/>
        <v>289.72000000000025</v>
      </c>
      <c r="K1579" s="13">
        <f t="shared" si="519"/>
        <v>257.68000000000029</v>
      </c>
      <c r="L1579" s="13">
        <f t="shared" si="519"/>
        <v>260.11999999999898</v>
      </c>
      <c r="M1579" s="13">
        <f t="shared" si="519"/>
        <v>270.03999999999996</v>
      </c>
      <c r="N1579" s="99"/>
      <c r="O1579" s="99"/>
      <c r="P1579" s="99"/>
      <c r="Q1579" s="99"/>
      <c r="R1579" s="99"/>
      <c r="S1579" s="227"/>
      <c r="T1579" s="288"/>
      <c r="U1579" s="238"/>
      <c r="V1579" s="219"/>
      <c r="W1579" s="199"/>
      <c r="X1579" s="199"/>
      <c r="Y1579" s="199"/>
      <c r="Z1579" s="199"/>
      <c r="AA1579" s="199"/>
      <c r="AB1579" s="199"/>
      <c r="AC1579" s="199"/>
    </row>
    <row r="1580" spans="1:29" s="198" customFormat="1" ht="12.75" customHeight="1">
      <c r="A1580" s="122">
        <v>43599</v>
      </c>
      <c r="B1580" s="194" t="s">
        <v>18</v>
      </c>
      <c r="C1580" s="161" t="s">
        <v>119</v>
      </c>
      <c r="D1580" s="218" t="s">
        <v>99</v>
      </c>
      <c r="E1580" s="13">
        <v>1774.74</v>
      </c>
      <c r="F1580" s="13">
        <v>1771.37</v>
      </c>
      <c r="G1580" s="13">
        <v>1773.49</v>
      </c>
      <c r="H1580" s="13">
        <v>1760.12</v>
      </c>
      <c r="I1580" s="13">
        <v>1732.2</v>
      </c>
      <c r="J1580" s="13">
        <v>1725.29</v>
      </c>
      <c r="K1580" s="13">
        <v>1754.08</v>
      </c>
      <c r="L1580" s="13">
        <v>1779.42</v>
      </c>
      <c r="M1580" s="13">
        <v>1788.73</v>
      </c>
      <c r="N1580" s="99">
        <f>IF((M1581=""),"",MAX(E1582:M1582))</f>
        <v>750.46</v>
      </c>
      <c r="O1580" s="99">
        <f>IF(M1581="","",MIN(E1582:M1582))</f>
        <v>660.98</v>
      </c>
      <c r="P1580" s="99">
        <f>IF((M1582=""),"",AVERAGE(E1582:M1582))</f>
        <v>708.22666666666657</v>
      </c>
      <c r="Q1580" s="99">
        <f>IF((M1581=""),"",STDEV(E1582:M1582))</f>
        <v>36.155151776753272</v>
      </c>
      <c r="R1580" s="99">
        <f>IF((M1581=""),"",(N1580-O1580)/(N1580+O1580)*100)</f>
        <v>6.3396247803661518</v>
      </c>
      <c r="S1580" s="226" t="str">
        <f>IF(M1581="","",IF(R1580&lt;10,IF(P1580&gt;670,IF(P1580&lt;830,"Pass","Fail"),"Fail"),"Fail"))</f>
        <v>Pass</v>
      </c>
      <c r="T1580" s="258">
        <v>1428</v>
      </c>
      <c r="U1580" s="238" t="s">
        <v>191</v>
      </c>
      <c r="V1580" s="219"/>
      <c r="W1580" s="147">
        <v>645</v>
      </c>
      <c r="X1580" s="88">
        <v>790</v>
      </c>
      <c r="Y1580" s="88">
        <v>670</v>
      </c>
      <c r="Z1580" s="88">
        <v>830</v>
      </c>
      <c r="AA1580" s="88">
        <v>8.6999999999999993</v>
      </c>
      <c r="AB1580" s="148">
        <v>10</v>
      </c>
      <c r="AC1580" s="199"/>
    </row>
    <row r="1581" spans="1:29" s="198" customFormat="1" ht="12.75" customHeight="1">
      <c r="A1581" s="122"/>
      <c r="B1581" s="222"/>
      <c r="C1581" s="161"/>
      <c r="D1581" s="218" t="s">
        <v>100</v>
      </c>
      <c r="E1581" s="13">
        <v>1405.06</v>
      </c>
      <c r="F1581" s="13">
        <v>1430.58</v>
      </c>
      <c r="G1581" s="13">
        <v>1443</v>
      </c>
      <c r="H1581" s="13">
        <v>1418.2</v>
      </c>
      <c r="I1581" s="13">
        <v>1357.38</v>
      </c>
      <c r="J1581" s="13">
        <v>1350.06</v>
      </c>
      <c r="K1581" s="13">
        <v>1412.31</v>
      </c>
      <c r="L1581" s="13">
        <v>1438.3</v>
      </c>
      <c r="M1581" s="13">
        <v>1417.53</v>
      </c>
      <c r="N1581" s="99"/>
      <c r="O1581" s="99"/>
      <c r="P1581" s="99"/>
      <c r="Q1581" s="99"/>
      <c r="R1581" s="99"/>
      <c r="S1581" s="226"/>
      <c r="T1581" s="288"/>
      <c r="U1581" s="238"/>
      <c r="V1581" s="219"/>
      <c r="W1581" s="199"/>
      <c r="X1581" s="199"/>
      <c r="Y1581" s="199"/>
      <c r="Z1581" s="199"/>
      <c r="AA1581" s="199"/>
      <c r="AB1581" s="199"/>
      <c r="AC1581" s="199"/>
    </row>
    <row r="1582" spans="1:29" s="198" customFormat="1" ht="22.5" customHeight="1">
      <c r="A1582" s="122"/>
      <c r="B1582" s="200"/>
      <c r="C1582" s="161"/>
      <c r="D1582" s="218" t="s">
        <v>120</v>
      </c>
      <c r="E1582" s="13">
        <f t="shared" ref="E1582:M1582" si="520">IF(((E1580="")*AND(E1581="")),"",(E1580-E1581)*2)</f>
        <v>739.36000000000013</v>
      </c>
      <c r="F1582" s="13">
        <f t="shared" si="520"/>
        <v>681.57999999999993</v>
      </c>
      <c r="G1582" s="13">
        <f t="shared" si="520"/>
        <v>660.98</v>
      </c>
      <c r="H1582" s="13">
        <f t="shared" si="520"/>
        <v>683.83999999999969</v>
      </c>
      <c r="I1582" s="13">
        <f t="shared" si="520"/>
        <v>749.63999999999987</v>
      </c>
      <c r="J1582" s="13">
        <f t="shared" si="520"/>
        <v>750.46</v>
      </c>
      <c r="K1582" s="13">
        <f t="shared" si="520"/>
        <v>683.54</v>
      </c>
      <c r="L1582" s="13">
        <f t="shared" si="520"/>
        <v>682.24000000000024</v>
      </c>
      <c r="M1582" s="13">
        <f t="shared" si="520"/>
        <v>742.40000000000009</v>
      </c>
      <c r="N1582" s="99"/>
      <c r="O1582" s="99"/>
      <c r="P1582" s="99"/>
      <c r="Q1582" s="99"/>
      <c r="R1582" s="99"/>
      <c r="S1582" s="227"/>
      <c r="T1582" s="258"/>
      <c r="U1582" s="238"/>
      <c r="V1582" s="219"/>
      <c r="W1582" s="199"/>
      <c r="X1582" s="199"/>
      <c r="Y1582" s="199"/>
      <c r="Z1582" s="199"/>
      <c r="AA1582" s="199"/>
      <c r="AB1582" s="199"/>
      <c r="AC1582" s="199"/>
    </row>
    <row r="1583" spans="1:29" s="198" customFormat="1" ht="12.75" customHeight="1">
      <c r="A1583" s="122">
        <v>43599</v>
      </c>
      <c r="B1583" s="200" t="s">
        <v>18</v>
      </c>
      <c r="C1583" s="161" t="s">
        <v>121</v>
      </c>
      <c r="D1583" s="218" t="s">
        <v>99</v>
      </c>
      <c r="E1583" s="13">
        <v>1498.29</v>
      </c>
      <c r="F1583" s="13">
        <v>1566.88</v>
      </c>
      <c r="G1583" s="13">
        <v>1599.96</v>
      </c>
      <c r="H1583" s="13">
        <v>1545.22</v>
      </c>
      <c r="I1583" s="13">
        <v>1460.45</v>
      </c>
      <c r="J1583" s="13">
        <v>1418.92</v>
      </c>
      <c r="K1583" s="13">
        <v>1536.03</v>
      </c>
      <c r="L1583" s="13">
        <v>1575.73</v>
      </c>
      <c r="M1583" s="13">
        <v>1506.43</v>
      </c>
      <c r="N1583" s="99">
        <f>IF((M1584=""),"",MAX(E1585:M1585))</f>
        <v>982.02</v>
      </c>
      <c r="O1583" s="99">
        <f>IF(M1584="","",MIN(E1585:M1585))</f>
        <v>818.09999999999991</v>
      </c>
      <c r="P1583" s="99">
        <f>IF((M1585=""),"",AVERAGE(E1585:M1585))</f>
        <v>888.22000000000014</v>
      </c>
      <c r="Q1583" s="99">
        <f>IF((M1584=""),"",STDEV(E1585:M1585))</f>
        <v>58.765735764984164</v>
      </c>
      <c r="R1583" s="99">
        <f>IF((M1584=""),"",(N1583-O1583)/(N1583+O1583)*100)</f>
        <v>9.1060595960269364</v>
      </c>
      <c r="S1583" s="228" t="str">
        <f>IF(M1584="","",IF(R1583&lt;15,IF(P1583&gt;850,IF(P1583&lt;1000,"Pass","Fail"),"Fail"),"Fail"))</f>
        <v>Pass</v>
      </c>
      <c r="T1583" s="288">
        <v>1428</v>
      </c>
      <c r="U1583" s="238" t="s">
        <v>191</v>
      </c>
      <c r="V1583" s="248"/>
      <c r="W1583" s="135">
        <v>850</v>
      </c>
      <c r="X1583" s="135">
        <v>970</v>
      </c>
      <c r="Y1583" s="135">
        <v>710</v>
      </c>
      <c r="Z1583" s="135">
        <v>910</v>
      </c>
      <c r="AA1583" s="135">
        <v>14.5</v>
      </c>
      <c r="AB1583" s="139">
        <v>17</v>
      </c>
      <c r="AC1583" s="199"/>
    </row>
    <row r="1584" spans="1:29" s="198" customFormat="1" ht="12.75" customHeight="1">
      <c r="A1584" s="122"/>
      <c r="B1584" s="222"/>
      <c r="C1584" s="161"/>
      <c r="D1584" s="218" t="s">
        <v>100</v>
      </c>
      <c r="E1584" s="13">
        <v>1007.28</v>
      </c>
      <c r="F1584" s="13">
        <v>1133.1099999999999</v>
      </c>
      <c r="G1584" s="13">
        <v>1190.9100000000001</v>
      </c>
      <c r="H1584" s="13">
        <v>1115.01</v>
      </c>
      <c r="I1584" s="13">
        <v>1000.02</v>
      </c>
      <c r="J1584" s="13">
        <v>1000.6</v>
      </c>
      <c r="K1584" s="13">
        <v>1104.57</v>
      </c>
      <c r="L1584" s="13">
        <v>1141.6600000000001</v>
      </c>
      <c r="M1584" s="13">
        <v>1017.76</v>
      </c>
      <c r="N1584" s="99"/>
      <c r="O1584" s="99"/>
      <c r="P1584" s="99"/>
      <c r="Q1584" s="99"/>
      <c r="R1584" s="99"/>
      <c r="S1584" s="226"/>
      <c r="T1584" s="258"/>
      <c r="U1584" s="239"/>
      <c r="V1584" s="219"/>
      <c r="W1584" s="199"/>
      <c r="X1584" s="199"/>
      <c r="Y1584" s="199"/>
      <c r="Z1584" s="199"/>
      <c r="AA1584" s="199"/>
      <c r="AB1584" s="199"/>
      <c r="AC1584" s="199"/>
    </row>
    <row r="1585" spans="1:29" s="198" customFormat="1" ht="23.25" customHeight="1" thickBot="1">
      <c r="A1585" s="122"/>
      <c r="B1585" s="210"/>
      <c r="C1585" s="161"/>
      <c r="D1585" s="218" t="s">
        <v>120</v>
      </c>
      <c r="E1585" s="13">
        <f t="shared" ref="E1585:M1585" si="521">IF(((E1583="")*AND(E1584="")),"",(E1583-E1584)*2)</f>
        <v>982.02</v>
      </c>
      <c r="F1585" s="13">
        <f t="shared" si="521"/>
        <v>867.54000000000042</v>
      </c>
      <c r="G1585" s="13">
        <f t="shared" si="521"/>
        <v>818.09999999999991</v>
      </c>
      <c r="H1585" s="13">
        <f t="shared" si="521"/>
        <v>860.42000000000007</v>
      </c>
      <c r="I1585" s="13">
        <f t="shared" si="521"/>
        <v>920.86000000000013</v>
      </c>
      <c r="J1585" s="13">
        <f t="shared" si="521"/>
        <v>836.6400000000001</v>
      </c>
      <c r="K1585" s="13">
        <f t="shared" si="521"/>
        <v>862.92000000000007</v>
      </c>
      <c r="L1585" s="13">
        <f t="shared" si="521"/>
        <v>868.13999999999987</v>
      </c>
      <c r="M1585" s="13">
        <f t="shared" si="521"/>
        <v>977.34000000000015</v>
      </c>
      <c r="N1585" s="99"/>
      <c r="O1585" s="99"/>
      <c r="P1585" s="99"/>
      <c r="Q1585" s="99"/>
      <c r="R1585" s="99"/>
      <c r="S1585" s="226"/>
      <c r="T1585" s="288"/>
      <c r="U1585" s="239"/>
      <c r="V1585" s="219"/>
      <c r="W1585" s="199"/>
      <c r="X1585" s="199"/>
      <c r="Y1585" s="199"/>
      <c r="Z1585" s="199"/>
      <c r="AA1585" s="199"/>
      <c r="AB1585" s="199"/>
      <c r="AC1585" s="199"/>
    </row>
    <row r="1586" spans="1:29" s="198" customFormat="1" ht="12.75" customHeight="1">
      <c r="A1586" s="122">
        <v>43602</v>
      </c>
      <c r="B1586" s="200" t="s">
        <v>18</v>
      </c>
      <c r="C1586" s="161" t="s">
        <v>122</v>
      </c>
      <c r="D1586" s="218" t="s">
        <v>99</v>
      </c>
      <c r="E1586" s="13">
        <v>1650.19</v>
      </c>
      <c r="F1586" s="13">
        <v>1601.04</v>
      </c>
      <c r="G1586" s="13">
        <v>1609.87</v>
      </c>
      <c r="H1586" s="13">
        <v>1600.85</v>
      </c>
      <c r="I1586" s="13">
        <v>1631.53</v>
      </c>
      <c r="J1586" s="13">
        <v>1709.85</v>
      </c>
      <c r="K1586" s="13">
        <v>1618.6</v>
      </c>
      <c r="L1586" s="13">
        <v>1604.04</v>
      </c>
      <c r="M1586" s="13">
        <v>1700.2</v>
      </c>
      <c r="N1586" s="99">
        <f>IF((M1587=""),"",MAX(E1588:M1588))</f>
        <v>495.75999999999976</v>
      </c>
      <c r="O1586" s="99">
        <f>IF(M1587="","",MIN(E1588:M1588))</f>
        <v>460.15999999999985</v>
      </c>
      <c r="P1586" s="99">
        <f>IF((M1588=""),"",AVERAGE(E1588:M1588))</f>
        <v>474.54444444444442</v>
      </c>
      <c r="Q1586" s="99">
        <f>IF((M1587=""),"",STDEV(E1588:M1588))</f>
        <v>11.664376441871541</v>
      </c>
      <c r="R1586" s="99">
        <f>IF((M1587=""),"",(N1586-O1586)/(N1586+O1586)*100)</f>
        <v>3.7241610176583735</v>
      </c>
      <c r="S1586" s="269" t="str">
        <f>IF(M1587="","",IF(R1586&lt;10,IF(P1586&gt;430,IF(P1586&lt;590,"Pass","Fail"),"Fail"),"Fail"))</f>
        <v>Pass</v>
      </c>
      <c r="T1586" s="258">
        <v>1428</v>
      </c>
      <c r="U1586" s="268"/>
      <c r="V1586" s="219"/>
      <c r="W1586" s="138">
        <v>490</v>
      </c>
      <c r="X1586" s="135">
        <v>590</v>
      </c>
      <c r="Y1586" s="135">
        <v>430</v>
      </c>
      <c r="Z1586" s="135">
        <v>590</v>
      </c>
      <c r="AA1586" s="137">
        <v>6.3</v>
      </c>
      <c r="AB1586" s="148">
        <v>6.3</v>
      </c>
      <c r="AC1586" s="199"/>
    </row>
    <row r="1587" spans="1:29" s="198" customFormat="1" ht="12.75" customHeight="1">
      <c r="A1587" s="122"/>
      <c r="B1587" s="222"/>
      <c r="C1587" s="161"/>
      <c r="D1587" s="218" t="s">
        <v>100</v>
      </c>
      <c r="E1587" s="13">
        <v>1409.25</v>
      </c>
      <c r="F1587" s="13">
        <v>1367.84</v>
      </c>
      <c r="G1587" s="13">
        <v>1379.79</v>
      </c>
      <c r="H1587" s="13">
        <v>1368.95</v>
      </c>
      <c r="I1587" s="13">
        <v>1392.9</v>
      </c>
      <c r="J1587" s="13">
        <v>1461.97</v>
      </c>
      <c r="K1587" s="13">
        <v>1383.9</v>
      </c>
      <c r="L1587" s="13">
        <v>1369.11</v>
      </c>
      <c r="M1587" s="13">
        <v>1457.01</v>
      </c>
      <c r="N1587" s="99"/>
      <c r="O1587" s="99"/>
      <c r="P1587" s="99"/>
      <c r="Q1587" s="99"/>
      <c r="R1587" s="99"/>
      <c r="S1587" s="226"/>
      <c r="T1587" s="288"/>
      <c r="U1587" s="239"/>
      <c r="V1587" s="219"/>
      <c r="W1587" s="199"/>
      <c r="X1587" s="199"/>
      <c r="Y1587" s="199"/>
      <c r="Z1587" s="199"/>
      <c r="AA1587" s="199"/>
      <c r="AB1587" s="199"/>
      <c r="AC1587" s="199"/>
    </row>
    <row r="1588" spans="1:29" s="198" customFormat="1" ht="22.5" customHeight="1">
      <c r="A1588" s="122"/>
      <c r="B1588" s="200"/>
      <c r="C1588" s="161"/>
      <c r="D1588" s="218" t="s">
        <v>120</v>
      </c>
      <c r="E1588" s="13">
        <f t="shared" ref="E1588:M1588" si="522">IF(((E1586="")*AND(E1587="")),"",(E1586-E1587)*2)</f>
        <v>481.88000000000011</v>
      </c>
      <c r="F1588" s="13">
        <f t="shared" si="522"/>
        <v>466.40000000000009</v>
      </c>
      <c r="G1588" s="13">
        <f t="shared" si="522"/>
        <v>460.15999999999985</v>
      </c>
      <c r="H1588" s="13">
        <f t="shared" si="522"/>
        <v>463.79999999999973</v>
      </c>
      <c r="I1588" s="13">
        <f t="shared" si="522"/>
        <v>477.25999999999976</v>
      </c>
      <c r="J1588" s="13">
        <f t="shared" si="522"/>
        <v>495.75999999999976</v>
      </c>
      <c r="K1588" s="13">
        <f t="shared" si="522"/>
        <v>469.39999999999964</v>
      </c>
      <c r="L1588" s="13">
        <f t="shared" si="522"/>
        <v>469.86000000000013</v>
      </c>
      <c r="M1588" s="13">
        <f t="shared" si="522"/>
        <v>486.38000000000011</v>
      </c>
      <c r="N1588" s="99"/>
      <c r="O1588" s="99"/>
      <c r="P1588" s="99"/>
      <c r="Q1588" s="99"/>
      <c r="R1588" s="99"/>
      <c r="S1588" s="227"/>
      <c r="T1588" s="258"/>
      <c r="U1588" s="239"/>
      <c r="V1588" s="219"/>
      <c r="W1588" s="199"/>
      <c r="X1588" s="199"/>
      <c r="Y1588" s="199"/>
      <c r="Z1588" s="199"/>
      <c r="AA1588" s="199"/>
      <c r="AB1588" s="199"/>
      <c r="AC1588" s="199"/>
    </row>
    <row r="1589" spans="1:29" s="198" customFormat="1" ht="12.75" customHeight="1">
      <c r="A1589" s="122">
        <v>43602</v>
      </c>
      <c r="B1589" s="200" t="s">
        <v>18</v>
      </c>
      <c r="C1589" s="161" t="s">
        <v>123</v>
      </c>
      <c r="D1589" s="218" t="s">
        <v>99</v>
      </c>
      <c r="E1589" s="13">
        <v>4422.7</v>
      </c>
      <c r="F1589" s="13">
        <v>4297.72</v>
      </c>
      <c r="G1589" s="13">
        <v>4379.8900000000003</v>
      </c>
      <c r="H1589" s="13">
        <v>4327.99</v>
      </c>
      <c r="I1589" s="13">
        <v>4445.74</v>
      </c>
      <c r="J1589" s="13">
        <v>3973.52</v>
      </c>
      <c r="K1589" s="13">
        <v>4261.67</v>
      </c>
      <c r="L1589" s="13">
        <v>4295.63</v>
      </c>
      <c r="M1589" s="13">
        <v>4012.22</v>
      </c>
      <c r="N1589" s="99">
        <f>IF((M1590=""),"",MAX(E1591:M1591))</f>
        <v>286.39999999999964</v>
      </c>
      <c r="O1589" s="99">
        <f>IF(M1590="","",MIN(E1591:M1591))</f>
        <v>244.27999999999884</v>
      </c>
      <c r="P1589" s="99">
        <f>IF((M1591=""),"",AVERAGE(E1591:M1591))</f>
        <v>259.46222222222212</v>
      </c>
      <c r="Q1589" s="99">
        <f>IF((M1590=""),"",STDEV(E1591:M1591))</f>
        <v>14.110444516189098</v>
      </c>
      <c r="R1589" s="99">
        <f>IF((M1590=""),"",(N1589-O1589)/(N1589+O1589)*100)</f>
        <v>7.9369865078768598</v>
      </c>
      <c r="S1589" s="228" t="str">
        <f>IF(M1590="","",IF(R1589&lt;15,IF(P1589&gt;155,IF(P1589&lt;315,"Pass","Fail"),"Fail"),"Fail"))</f>
        <v>Pass</v>
      </c>
      <c r="T1589" s="288">
        <v>1428</v>
      </c>
      <c r="U1589" s="287"/>
      <c r="V1589" s="219"/>
      <c r="W1589" s="147">
        <v>222</v>
      </c>
      <c r="X1589" s="88">
        <v>340</v>
      </c>
      <c r="Y1589" s="88">
        <v>155</v>
      </c>
      <c r="Z1589" s="88">
        <v>315</v>
      </c>
      <c r="AA1589" s="148">
        <v>15</v>
      </c>
      <c r="AB1589" s="139">
        <v>15</v>
      </c>
      <c r="AC1589" s="199"/>
    </row>
    <row r="1590" spans="1:29" s="198" customFormat="1" ht="12.75" customHeight="1">
      <c r="A1590" s="122"/>
      <c r="B1590" s="222"/>
      <c r="C1590" s="161"/>
      <c r="D1590" s="218" t="s">
        <v>100</v>
      </c>
      <c r="E1590" s="13">
        <v>4300.5600000000004</v>
      </c>
      <c r="F1590" s="13">
        <v>4172.3999999999996</v>
      </c>
      <c r="G1590" s="13">
        <v>4255.95</v>
      </c>
      <c r="H1590" s="13">
        <v>4205.26</v>
      </c>
      <c r="I1590" s="13">
        <v>4313.97</v>
      </c>
      <c r="J1590" s="13">
        <v>3830.32</v>
      </c>
      <c r="K1590" s="13">
        <v>4131.6899999999996</v>
      </c>
      <c r="L1590" s="13">
        <v>4163.84</v>
      </c>
      <c r="M1590" s="13">
        <v>3875.51</v>
      </c>
      <c r="N1590" s="99"/>
      <c r="O1590" s="99"/>
      <c r="P1590" s="99"/>
      <c r="Q1590" s="99"/>
      <c r="R1590" s="99"/>
      <c r="S1590" s="226"/>
      <c r="T1590" s="258"/>
      <c r="U1590" s="239"/>
      <c r="V1590" s="219"/>
      <c r="W1590" s="199"/>
      <c r="X1590" s="199"/>
      <c r="Y1590" s="199"/>
      <c r="Z1590" s="199"/>
      <c r="AA1590" s="199"/>
      <c r="AB1590" s="199"/>
      <c r="AC1590" s="199"/>
    </row>
    <row r="1591" spans="1:29" s="198" customFormat="1" ht="22.5" customHeight="1">
      <c r="A1591" s="122"/>
      <c r="B1591" s="200"/>
      <c r="C1591" s="161"/>
      <c r="D1591" s="218" t="s">
        <v>120</v>
      </c>
      <c r="E1591" s="13">
        <f t="shared" ref="E1591:M1591" si="523">IF(((E1589="")*AND(E1590="")),"",(E1589-E1590)*2)</f>
        <v>244.27999999999884</v>
      </c>
      <c r="F1591" s="13">
        <f t="shared" si="523"/>
        <v>250.64000000000124</v>
      </c>
      <c r="G1591" s="13">
        <f t="shared" si="523"/>
        <v>247.88000000000102</v>
      </c>
      <c r="H1591" s="13">
        <f t="shared" si="523"/>
        <v>245.45999999999913</v>
      </c>
      <c r="I1591" s="13">
        <f t="shared" si="523"/>
        <v>263.53999999999905</v>
      </c>
      <c r="J1591" s="13">
        <f t="shared" si="523"/>
        <v>286.39999999999964</v>
      </c>
      <c r="K1591" s="13">
        <f t="shared" si="523"/>
        <v>259.96000000000095</v>
      </c>
      <c r="L1591" s="13">
        <f t="shared" si="523"/>
        <v>263.57999999999993</v>
      </c>
      <c r="M1591" s="13">
        <f t="shared" si="523"/>
        <v>273.41999999999916</v>
      </c>
      <c r="N1591" s="99"/>
      <c r="O1591" s="99"/>
      <c r="P1591" s="99"/>
      <c r="Q1591" s="99"/>
      <c r="R1591" s="99"/>
      <c r="S1591" s="227"/>
      <c r="T1591" s="288"/>
      <c r="U1591" s="239"/>
      <c r="V1591" s="219"/>
      <c r="W1591" s="199"/>
      <c r="X1591" s="199"/>
      <c r="Y1591" s="199"/>
      <c r="Z1591" s="199"/>
      <c r="AA1591" s="199"/>
      <c r="AB1591" s="199"/>
      <c r="AC1591" s="199"/>
    </row>
    <row r="1592" spans="1:29" s="198" customFormat="1" ht="12.75" customHeight="1">
      <c r="A1592" s="122">
        <v>43602</v>
      </c>
      <c r="B1592" s="194" t="s">
        <v>18</v>
      </c>
      <c r="C1592" s="161" t="s">
        <v>119</v>
      </c>
      <c r="D1592" s="218" t="s">
        <v>99</v>
      </c>
      <c r="E1592" s="13">
        <v>1402.49</v>
      </c>
      <c r="F1592" s="13">
        <v>1429.1</v>
      </c>
      <c r="G1592" s="13">
        <v>1441.58</v>
      </c>
      <c r="H1592" s="13">
        <v>1416.31</v>
      </c>
      <c r="I1592" s="13">
        <v>1356.55</v>
      </c>
      <c r="J1592" s="13">
        <v>1349.83</v>
      </c>
      <c r="K1592" s="13">
        <v>1409.66</v>
      </c>
      <c r="L1592" s="13">
        <v>1436.83</v>
      </c>
      <c r="M1592" s="13">
        <v>1415.19</v>
      </c>
      <c r="N1592" s="99">
        <f>IF((M1593=""),"",MAX(E1594:M1594))</f>
        <v>785.02</v>
      </c>
      <c r="O1592" s="99">
        <f>IF(M1593="","",MIN(E1594:M1594))</f>
        <v>696.17999999999984</v>
      </c>
      <c r="P1592" s="99">
        <f>IF((M1594=""),"",AVERAGE(E1594:M1594))</f>
        <v>726.33999999999992</v>
      </c>
      <c r="Q1592" s="99">
        <f>IF((M1593=""),"",STDEV(E1594:M1594))</f>
        <v>32.67167274566723</v>
      </c>
      <c r="R1592" s="99">
        <f>IF((M1593=""),"",(N1592-O1592)/(N1592+O1592)*100)</f>
        <v>5.9978395895220205</v>
      </c>
      <c r="S1592" s="226" t="str">
        <f>IF(M1593="","",IF(R1592&lt;10,IF(P1592&gt;670,IF(P1592&lt;830,"Pass","Fail"),"Fail"),"Fail"))</f>
        <v>Pass</v>
      </c>
      <c r="T1592" s="258">
        <v>1428</v>
      </c>
      <c r="U1592" s="239"/>
      <c r="V1592" s="219"/>
      <c r="W1592" s="147">
        <v>645</v>
      </c>
      <c r="X1592" s="88">
        <v>790</v>
      </c>
      <c r="Y1592" s="88">
        <v>670</v>
      </c>
      <c r="Z1592" s="88">
        <v>830</v>
      </c>
      <c r="AA1592" s="88">
        <v>8.6999999999999993</v>
      </c>
      <c r="AB1592" s="148">
        <v>10</v>
      </c>
      <c r="AC1592" s="199"/>
    </row>
    <row r="1593" spans="1:29" s="198" customFormat="1" ht="12.75" customHeight="1">
      <c r="A1593" s="122"/>
      <c r="B1593" s="222"/>
      <c r="C1593" s="161"/>
      <c r="D1593" s="218" t="s">
        <v>100</v>
      </c>
      <c r="E1593" s="13">
        <v>1009.98</v>
      </c>
      <c r="F1593" s="13">
        <v>1069.0999999999999</v>
      </c>
      <c r="G1593" s="13">
        <v>1093.49</v>
      </c>
      <c r="H1593" s="13">
        <v>1059.98</v>
      </c>
      <c r="I1593" s="13">
        <v>1000.01</v>
      </c>
      <c r="J1593" s="13">
        <v>1000.03</v>
      </c>
      <c r="K1593" s="13">
        <v>1052.03</v>
      </c>
      <c r="L1593" s="13">
        <v>1078.98</v>
      </c>
      <c r="M1593" s="13">
        <v>1025.4100000000001</v>
      </c>
      <c r="N1593" s="99"/>
      <c r="O1593" s="99"/>
      <c r="P1593" s="99"/>
      <c r="Q1593" s="99"/>
      <c r="R1593" s="99"/>
      <c r="S1593" s="226"/>
      <c r="T1593" s="288"/>
      <c r="U1593" s="239"/>
      <c r="V1593" s="219"/>
      <c r="W1593" s="199"/>
      <c r="X1593" s="199"/>
      <c r="Y1593" s="199"/>
      <c r="Z1593" s="199"/>
      <c r="AA1593" s="199"/>
      <c r="AB1593" s="199"/>
      <c r="AC1593" s="199"/>
    </row>
    <row r="1594" spans="1:29" s="198" customFormat="1" ht="22.5" customHeight="1">
      <c r="A1594" s="122"/>
      <c r="B1594" s="200"/>
      <c r="C1594" s="161"/>
      <c r="D1594" s="218" t="s">
        <v>120</v>
      </c>
      <c r="E1594" s="13">
        <f t="shared" ref="E1594:M1594" si="524">IF(((E1592="")*AND(E1593="")),"",(E1592-E1593)*2)</f>
        <v>785.02</v>
      </c>
      <c r="F1594" s="13">
        <f t="shared" si="524"/>
        <v>720</v>
      </c>
      <c r="G1594" s="13">
        <f t="shared" si="524"/>
        <v>696.17999999999984</v>
      </c>
      <c r="H1594" s="13">
        <f t="shared" si="524"/>
        <v>712.65999999999985</v>
      </c>
      <c r="I1594" s="13">
        <f t="shared" si="524"/>
        <v>713.07999999999993</v>
      </c>
      <c r="J1594" s="13">
        <f t="shared" si="524"/>
        <v>699.59999999999991</v>
      </c>
      <c r="K1594" s="13">
        <f t="shared" si="524"/>
        <v>715.26000000000022</v>
      </c>
      <c r="L1594" s="13">
        <f t="shared" si="524"/>
        <v>715.69999999999982</v>
      </c>
      <c r="M1594" s="13">
        <f t="shared" si="524"/>
        <v>779.56</v>
      </c>
      <c r="N1594" s="99"/>
      <c r="O1594" s="99"/>
      <c r="P1594" s="99"/>
      <c r="Q1594" s="99"/>
      <c r="R1594" s="99"/>
      <c r="S1594" s="227"/>
      <c r="T1594" s="258"/>
      <c r="U1594" s="239"/>
      <c r="V1594" s="219"/>
      <c r="W1594" s="199"/>
      <c r="X1594" s="199"/>
      <c r="Y1594" s="199"/>
      <c r="Z1594" s="199"/>
      <c r="AA1594" s="199"/>
      <c r="AB1594" s="199"/>
      <c r="AC1594" s="199"/>
    </row>
    <row r="1595" spans="1:29" s="198" customFormat="1" ht="12.75" customHeight="1">
      <c r="A1595" s="122">
        <v>43602</v>
      </c>
      <c r="B1595" s="200" t="s">
        <v>18</v>
      </c>
      <c r="C1595" s="161" t="s">
        <v>121</v>
      </c>
      <c r="D1595" s="218" t="s">
        <v>99</v>
      </c>
      <c r="E1595" s="13">
        <v>1001.82</v>
      </c>
      <c r="F1595" s="13">
        <v>1130.98</v>
      </c>
      <c r="G1595" s="13">
        <v>1188.8499999999999</v>
      </c>
      <c r="H1595" s="13">
        <v>1112.6099999999999</v>
      </c>
      <c r="I1595" s="13">
        <v>1000.22</v>
      </c>
      <c r="J1595" s="13">
        <v>1000.06</v>
      </c>
      <c r="K1595" s="13">
        <v>1100.49</v>
      </c>
      <c r="L1595" s="13">
        <v>1139.83</v>
      </c>
      <c r="M1595" s="13">
        <v>1014.07</v>
      </c>
      <c r="N1595" s="99">
        <f>IF((M1596=""),"",MAX(E1597:M1597))</f>
        <v>1033.6999999999998</v>
      </c>
      <c r="O1595" s="99">
        <f>IF(M1596="","",MIN(E1597:M1597))</f>
        <v>780.11999999999989</v>
      </c>
      <c r="P1595" s="99">
        <f>IF((M1597=""),"",AVERAGE(E1597:M1597))</f>
        <v>926.74666666666656</v>
      </c>
      <c r="Q1595" s="99">
        <f>IF((M1596=""),"",STDEV(E1597:M1597))</f>
        <v>80.127735522727363</v>
      </c>
      <c r="R1595" s="99">
        <f>IF((M1596=""),"",(N1595-O1595)/(N1595+O1595)*100)</f>
        <v>13.980439073336933</v>
      </c>
      <c r="S1595" s="228" t="str">
        <f>IF(M1596="","",IF(R1595&lt;15,IF(P1595&gt;850,IF(P1595&lt;1000,"Pass","Fail"),"Fail"),"Fail"))</f>
        <v>Pass</v>
      </c>
      <c r="T1595" s="288">
        <v>1428</v>
      </c>
      <c r="U1595" s="257"/>
      <c r="V1595" s="248"/>
      <c r="W1595" s="135">
        <v>850</v>
      </c>
      <c r="X1595" s="135">
        <v>970</v>
      </c>
      <c r="Y1595" s="135">
        <v>710</v>
      </c>
      <c r="Z1595" s="135">
        <v>910</v>
      </c>
      <c r="AA1595" s="135">
        <v>14.5</v>
      </c>
      <c r="AB1595" s="139">
        <v>17</v>
      </c>
      <c r="AC1595" s="199"/>
    </row>
    <row r="1596" spans="1:29" s="198" customFormat="1" ht="12.75" customHeight="1">
      <c r="A1596" s="122"/>
      <c r="B1596" s="222"/>
      <c r="C1596" s="161"/>
      <c r="D1596" s="218" t="s">
        <v>100</v>
      </c>
      <c r="E1596" s="13">
        <v>510.19</v>
      </c>
      <c r="F1596" s="13">
        <v>679.04</v>
      </c>
      <c r="G1596" s="13">
        <v>672</v>
      </c>
      <c r="H1596" s="13">
        <v>672.55</v>
      </c>
      <c r="I1596" s="13">
        <v>500.06</v>
      </c>
      <c r="J1596" s="13">
        <v>610</v>
      </c>
      <c r="K1596" s="13">
        <v>656.54</v>
      </c>
      <c r="L1596" s="13">
        <v>698.08</v>
      </c>
      <c r="M1596" s="13">
        <v>520.11</v>
      </c>
      <c r="N1596" s="99"/>
      <c r="O1596" s="99"/>
      <c r="P1596" s="99"/>
      <c r="Q1596" s="99"/>
      <c r="R1596" s="99"/>
      <c r="S1596" s="226"/>
      <c r="T1596" s="258"/>
      <c r="U1596" s="239"/>
      <c r="V1596" s="219"/>
      <c r="W1596" s="199"/>
      <c r="X1596" s="199"/>
      <c r="Y1596" s="199"/>
      <c r="Z1596" s="199"/>
      <c r="AA1596" s="199"/>
      <c r="AB1596" s="199"/>
      <c r="AC1596" s="199"/>
    </row>
    <row r="1597" spans="1:29" s="198" customFormat="1" ht="23.25" customHeight="1" thickBot="1">
      <c r="A1597" s="122"/>
      <c r="B1597" s="210"/>
      <c r="C1597" s="161"/>
      <c r="D1597" s="218" t="s">
        <v>120</v>
      </c>
      <c r="E1597" s="13">
        <f t="shared" ref="E1597:M1597" si="525">IF(((E1595="")*AND(E1596="")),"",(E1595-E1596)*2)</f>
        <v>983.2600000000001</v>
      </c>
      <c r="F1597" s="13">
        <f t="shared" si="525"/>
        <v>903.88000000000011</v>
      </c>
      <c r="G1597" s="13">
        <f t="shared" si="525"/>
        <v>1033.6999999999998</v>
      </c>
      <c r="H1597" s="13">
        <f t="shared" si="525"/>
        <v>880.11999999999989</v>
      </c>
      <c r="I1597" s="13">
        <f t="shared" si="525"/>
        <v>1000.32</v>
      </c>
      <c r="J1597" s="13">
        <f t="shared" si="525"/>
        <v>780.11999999999989</v>
      </c>
      <c r="K1597" s="13">
        <f t="shared" si="525"/>
        <v>887.90000000000009</v>
      </c>
      <c r="L1597" s="13">
        <f t="shared" si="525"/>
        <v>883.49999999999977</v>
      </c>
      <c r="M1597" s="13">
        <f t="shared" si="525"/>
        <v>987.92000000000007</v>
      </c>
      <c r="N1597" s="99"/>
      <c r="O1597" s="99"/>
      <c r="P1597" s="99"/>
      <c r="Q1597" s="99"/>
      <c r="R1597" s="99"/>
      <c r="S1597" s="226"/>
      <c r="T1597" s="288"/>
      <c r="U1597" s="239"/>
      <c r="V1597" s="219"/>
      <c r="W1597" s="199"/>
      <c r="X1597" s="199"/>
      <c r="Y1597" s="199"/>
      <c r="Z1597" s="199"/>
      <c r="AA1597" s="199"/>
      <c r="AB1597" s="199"/>
      <c r="AC1597" s="199"/>
    </row>
    <row r="1598" spans="1:29" s="198" customFormat="1" ht="12.75" customHeight="1">
      <c r="A1598" s="122">
        <v>43605</v>
      </c>
      <c r="B1598" s="200" t="s">
        <v>18</v>
      </c>
      <c r="C1598" s="161" t="s">
        <v>122</v>
      </c>
      <c r="D1598" s="218" t="s">
        <v>99</v>
      </c>
      <c r="E1598" s="13">
        <v>4078.39</v>
      </c>
      <c r="F1598" s="13">
        <v>3978.64</v>
      </c>
      <c r="G1598" s="13">
        <v>3952.17</v>
      </c>
      <c r="H1598" s="13">
        <v>3982.1</v>
      </c>
      <c r="I1598" s="13">
        <v>4036.01</v>
      </c>
      <c r="J1598" s="13">
        <v>4156.37</v>
      </c>
      <c r="K1598" s="13">
        <v>3998.17</v>
      </c>
      <c r="L1598" s="13">
        <v>3981</v>
      </c>
      <c r="M1598" s="13">
        <v>4123.12</v>
      </c>
      <c r="N1598" s="99">
        <f>IF((M1599=""),"",MAX(E1600:M1600))</f>
        <v>528.13999999999942</v>
      </c>
      <c r="O1598" s="99">
        <f>IF(M1599="","",MIN(E1600:M1600))</f>
        <v>462</v>
      </c>
      <c r="P1598" s="99">
        <f>IF((M1600=""),"",AVERAGE(E1600:M1600))</f>
        <v>505.10666666666657</v>
      </c>
      <c r="Q1598" s="99">
        <f>IF((M1599=""),"",STDEV(E1600:M1600))</f>
        <v>25.091201645196886</v>
      </c>
      <c r="R1598" s="99">
        <f>IF((M1599=""),"",(N1598-O1598)/(N1598+O1598)*100)</f>
        <v>6.6798634536529633</v>
      </c>
      <c r="S1598" s="269" t="str">
        <f>IF(M1599="","",IF(R1598&lt;10,IF(P1598&gt;430,IF(P1598&lt;590,"Pass","Fail"),"Fail"),"Fail"))</f>
        <v>Pass</v>
      </c>
      <c r="T1598" s="258">
        <v>74</v>
      </c>
      <c r="U1598" s="259"/>
      <c r="V1598" s="219"/>
      <c r="W1598" s="138">
        <v>490</v>
      </c>
      <c r="X1598" s="135">
        <v>590</v>
      </c>
      <c r="Y1598" s="135">
        <v>430</v>
      </c>
      <c r="Z1598" s="135">
        <v>590</v>
      </c>
      <c r="AA1598" s="137">
        <v>6.3</v>
      </c>
      <c r="AB1598" s="148">
        <v>6.3</v>
      </c>
      <c r="AC1598" s="199"/>
    </row>
    <row r="1599" spans="1:29" s="198" customFormat="1" ht="12.75" customHeight="1">
      <c r="A1599" s="122"/>
      <c r="B1599" s="222"/>
      <c r="C1599" s="161"/>
      <c r="D1599" s="218" t="s">
        <v>100</v>
      </c>
      <c r="E1599" s="13">
        <v>3817.03</v>
      </c>
      <c r="F1599" s="13">
        <v>3716</v>
      </c>
      <c r="G1599" s="13">
        <v>3701</v>
      </c>
      <c r="H1599" s="13">
        <v>3745</v>
      </c>
      <c r="I1599" s="13">
        <v>3773.52</v>
      </c>
      <c r="J1599" s="13">
        <v>3896.39</v>
      </c>
      <c r="K1599" s="13">
        <v>3755</v>
      </c>
      <c r="L1599" s="13">
        <v>3750</v>
      </c>
      <c r="M1599" s="13">
        <v>3859.05</v>
      </c>
      <c r="N1599" s="99"/>
      <c r="O1599" s="99"/>
      <c r="P1599" s="99"/>
      <c r="Q1599" s="99"/>
      <c r="R1599" s="99"/>
      <c r="S1599" s="226"/>
      <c r="T1599" s="288"/>
      <c r="U1599" s="220"/>
      <c r="V1599" s="219"/>
      <c r="W1599" s="199"/>
      <c r="X1599" s="199"/>
      <c r="Y1599" s="199"/>
      <c r="Z1599" s="199"/>
      <c r="AA1599" s="199"/>
      <c r="AB1599" s="199"/>
      <c r="AC1599" s="199"/>
    </row>
    <row r="1600" spans="1:29" s="198" customFormat="1" ht="22.5" customHeight="1">
      <c r="A1600" s="122"/>
      <c r="B1600" s="200"/>
      <c r="C1600" s="161"/>
      <c r="D1600" s="218" t="s">
        <v>120</v>
      </c>
      <c r="E1600" s="13">
        <f t="shared" ref="E1600:M1600" si="526">IF(((E1598="")*AND(E1599="")),"",(E1598-E1599)*2)</f>
        <v>522.71999999999935</v>
      </c>
      <c r="F1600" s="13">
        <f t="shared" si="526"/>
        <v>525.27999999999975</v>
      </c>
      <c r="G1600" s="13">
        <f t="shared" si="526"/>
        <v>502.34000000000015</v>
      </c>
      <c r="H1600" s="13">
        <f t="shared" si="526"/>
        <v>474.19999999999982</v>
      </c>
      <c r="I1600" s="13">
        <f t="shared" si="526"/>
        <v>524.98000000000047</v>
      </c>
      <c r="J1600" s="13">
        <f t="shared" si="526"/>
        <v>519.96</v>
      </c>
      <c r="K1600" s="13">
        <f t="shared" si="526"/>
        <v>486.34000000000015</v>
      </c>
      <c r="L1600" s="13">
        <f t="shared" si="526"/>
        <v>462</v>
      </c>
      <c r="M1600" s="13">
        <f t="shared" si="526"/>
        <v>528.13999999999942</v>
      </c>
      <c r="N1600" s="99"/>
      <c r="O1600" s="99"/>
      <c r="P1600" s="99"/>
      <c r="Q1600" s="99"/>
      <c r="R1600" s="99"/>
      <c r="S1600" s="227"/>
      <c r="T1600" s="258"/>
      <c r="U1600" s="220"/>
      <c r="V1600" s="219"/>
      <c r="W1600" s="199"/>
      <c r="X1600" s="199"/>
      <c r="Y1600" s="199"/>
      <c r="Z1600" s="199"/>
      <c r="AA1600" s="199"/>
      <c r="AB1600" s="199"/>
      <c r="AC1600" s="199"/>
    </row>
    <row r="1601" spans="1:29" s="198" customFormat="1" ht="12.75" customHeight="1">
      <c r="A1601" s="122">
        <v>43605</v>
      </c>
      <c r="B1601" s="200" t="s">
        <v>18</v>
      </c>
      <c r="C1601" s="161" t="s">
        <v>123</v>
      </c>
      <c r="D1601" s="218" t="s">
        <v>99</v>
      </c>
      <c r="E1601" s="13">
        <v>4290.74</v>
      </c>
      <c r="F1601" s="13">
        <v>4174.72</v>
      </c>
      <c r="G1601" s="13">
        <v>4258.63</v>
      </c>
      <c r="H1601" s="13">
        <v>4205.55</v>
      </c>
      <c r="I1601" s="13">
        <v>4314.37</v>
      </c>
      <c r="J1601" s="13">
        <v>3836.99</v>
      </c>
      <c r="K1601" s="13">
        <v>4134.03</v>
      </c>
      <c r="L1601" s="13">
        <v>4174.84</v>
      </c>
      <c r="M1601" s="13">
        <v>3878.18</v>
      </c>
      <c r="N1601" s="99">
        <f>IF((M1602=""),"",MAX(E1603:M1603))</f>
        <v>275.57999999999993</v>
      </c>
      <c r="O1601" s="99">
        <f>IF(M1602="","",MIN(E1603:M1603))</f>
        <v>246.21999999999935</v>
      </c>
      <c r="P1601" s="99">
        <f>IF((M1603=""),"",AVERAGE(E1603:M1603))</f>
        <v>265.12222222222215</v>
      </c>
      <c r="Q1601" s="99">
        <f>IF((M1602=""),"",STDEV(E1603:M1603))</f>
        <v>9.3598955359786675</v>
      </c>
      <c r="R1601" s="99">
        <f>IF((M1602=""),"",(N1601-O1601)/(N1601+O1601)*100)</f>
        <v>5.6266768876965552</v>
      </c>
      <c r="S1601" s="228" t="str">
        <f>IF(M1602="","",IF(R1601&lt;15,IF(P1601&gt;155,IF(P1601&lt;315,"Pass","Fail"),"Fail"),"Fail"))</f>
        <v>Pass</v>
      </c>
      <c r="T1601" s="288">
        <v>74</v>
      </c>
      <c r="U1601" s="276"/>
      <c r="V1601" s="219"/>
      <c r="W1601" s="147">
        <v>222</v>
      </c>
      <c r="X1601" s="88">
        <v>340</v>
      </c>
      <c r="Y1601" s="88">
        <v>155</v>
      </c>
      <c r="Z1601" s="88">
        <v>315</v>
      </c>
      <c r="AA1601" s="148">
        <v>15</v>
      </c>
      <c r="AB1601" s="139">
        <v>15</v>
      </c>
      <c r="AC1601" s="199"/>
    </row>
    <row r="1602" spans="1:29" s="198" customFormat="1" ht="12.75" customHeight="1">
      <c r="A1602" s="122"/>
      <c r="B1602" s="222"/>
      <c r="C1602" s="161"/>
      <c r="D1602" s="218" t="s">
        <v>100</v>
      </c>
      <c r="E1602" s="13">
        <v>4159.71</v>
      </c>
      <c r="F1602" s="13">
        <v>4037</v>
      </c>
      <c r="G1602" s="13">
        <v>4135.5200000000004</v>
      </c>
      <c r="H1602" s="13">
        <v>4075.42</v>
      </c>
      <c r="I1602" s="13">
        <v>4183.57</v>
      </c>
      <c r="J1602" s="13">
        <v>3700.15</v>
      </c>
      <c r="K1602" s="13">
        <v>4002.25</v>
      </c>
      <c r="L1602" s="13">
        <v>4040.99</v>
      </c>
      <c r="M1602" s="13">
        <v>3740.39</v>
      </c>
      <c r="N1602" s="240"/>
      <c r="O1602" s="240"/>
      <c r="P1602" s="240"/>
      <c r="Q1602" s="240"/>
      <c r="R1602" s="240"/>
      <c r="S1602" s="226"/>
      <c r="T1602" s="258"/>
      <c r="U1602" s="220"/>
      <c r="V1602" s="219"/>
      <c r="W1602" s="199"/>
      <c r="X1602" s="199"/>
      <c r="Y1602" s="199"/>
      <c r="Z1602" s="199"/>
      <c r="AA1602" s="199"/>
      <c r="AB1602" s="199"/>
      <c r="AC1602" s="199"/>
    </row>
    <row r="1603" spans="1:29" s="198" customFormat="1" ht="22.5" customHeight="1">
      <c r="A1603" s="122"/>
      <c r="B1603" s="200"/>
      <c r="C1603" s="161"/>
      <c r="D1603" s="218" t="s">
        <v>120</v>
      </c>
      <c r="E1603" s="13">
        <f t="shared" ref="E1603:M1603" si="527">IF(((E1601="")*AND(E1602="")),"",(E1601-E1602)*2)</f>
        <v>262.05999999999949</v>
      </c>
      <c r="F1603" s="13">
        <f t="shared" si="527"/>
        <v>275.44000000000051</v>
      </c>
      <c r="G1603" s="13">
        <f t="shared" si="527"/>
        <v>246.21999999999935</v>
      </c>
      <c r="H1603" s="13">
        <f t="shared" si="527"/>
        <v>260.26000000000022</v>
      </c>
      <c r="I1603" s="13">
        <f t="shared" si="527"/>
        <v>261.60000000000036</v>
      </c>
      <c r="J1603" s="13">
        <f t="shared" si="527"/>
        <v>273.67999999999938</v>
      </c>
      <c r="K1603" s="13">
        <f t="shared" si="527"/>
        <v>263.55999999999949</v>
      </c>
      <c r="L1603" s="13">
        <f t="shared" si="527"/>
        <v>267.70000000000073</v>
      </c>
      <c r="M1603" s="13">
        <f t="shared" si="527"/>
        <v>275.57999999999993</v>
      </c>
      <c r="N1603" s="240"/>
      <c r="O1603" s="240"/>
      <c r="P1603" s="240"/>
      <c r="Q1603" s="240"/>
      <c r="R1603" s="240"/>
      <c r="S1603" s="227"/>
      <c r="T1603" s="288"/>
      <c r="U1603" s="220"/>
      <c r="V1603" s="219"/>
      <c r="W1603" s="199"/>
      <c r="X1603" s="199"/>
      <c r="Y1603" s="199"/>
      <c r="Z1603" s="199"/>
      <c r="AA1603" s="199"/>
      <c r="AB1603" s="199"/>
      <c r="AC1603" s="199"/>
    </row>
    <row r="1604" spans="1:29" s="198" customFormat="1" ht="12.75" customHeight="1">
      <c r="A1604" s="122">
        <v>43605</v>
      </c>
      <c r="B1604" s="194" t="s">
        <v>18</v>
      </c>
      <c r="C1604" s="161" t="s">
        <v>119</v>
      </c>
      <c r="D1604" s="218" t="s">
        <v>99</v>
      </c>
      <c r="E1604" s="13">
        <v>2808.91</v>
      </c>
      <c r="F1604" s="13">
        <v>2749.03</v>
      </c>
      <c r="G1604" s="13">
        <v>2731.99</v>
      </c>
      <c r="H1604" s="13">
        <v>2762.53</v>
      </c>
      <c r="I1604" s="13">
        <v>2855.86</v>
      </c>
      <c r="J1604" s="13">
        <v>2868.52</v>
      </c>
      <c r="K1604" s="13">
        <v>2767.6</v>
      </c>
      <c r="L1604" s="13">
        <v>2745.86</v>
      </c>
      <c r="M1604" s="13">
        <v>2810.18</v>
      </c>
      <c r="N1604" s="240">
        <f>IF((M1605=""),"",MAX(E1606:M1606))</f>
        <v>785.29999999999927</v>
      </c>
      <c r="O1604" s="240">
        <f>IF(M1605="","",MIN(E1606:M1606))</f>
        <v>701.95999999999913</v>
      </c>
      <c r="P1604" s="240">
        <f>IF((M1606=""),"",AVERAGE(E1606:M1606))</f>
        <v>746.22222222222217</v>
      </c>
      <c r="Q1604" s="240">
        <f>IF((M1605=""),"",STDEV(E1606:M1606))</f>
        <v>33.358344449993112</v>
      </c>
      <c r="R1604" s="240">
        <f>IF((M1605=""),"",(N1604-O1604)/(N1604+O1604)*100)</f>
        <v>5.6035931847827705</v>
      </c>
      <c r="S1604" s="226" t="str">
        <f>IF(M1605="","",IF(R1604&lt;10,IF(P1604&gt;670,IF(P1604&lt;830,"Pass","Fail"),"Fail"),"Fail"))</f>
        <v>Pass</v>
      </c>
      <c r="T1604" s="258">
        <v>74</v>
      </c>
      <c r="U1604" s="220"/>
      <c r="V1604" s="219"/>
      <c r="W1604" s="147">
        <v>645</v>
      </c>
      <c r="X1604" s="88">
        <v>790</v>
      </c>
      <c r="Y1604" s="88">
        <v>670</v>
      </c>
      <c r="Z1604" s="88">
        <v>830</v>
      </c>
      <c r="AA1604" s="88">
        <v>8.6999999999999993</v>
      </c>
      <c r="AB1604" s="148">
        <v>10</v>
      </c>
      <c r="AC1604" s="199"/>
    </row>
    <row r="1605" spans="1:29" s="198" customFormat="1" ht="12.75" customHeight="1">
      <c r="A1605" s="122"/>
      <c r="B1605" s="222"/>
      <c r="C1605" s="161"/>
      <c r="D1605" s="218" t="s">
        <v>100</v>
      </c>
      <c r="E1605" s="13">
        <v>2416.2600000000002</v>
      </c>
      <c r="F1605" s="13">
        <v>2386.21</v>
      </c>
      <c r="G1605" s="13">
        <v>2381.0100000000002</v>
      </c>
      <c r="H1605" s="13">
        <v>2402.29</v>
      </c>
      <c r="I1605" s="13">
        <v>2469.36</v>
      </c>
      <c r="J1605" s="13">
        <v>2475.9499999999998</v>
      </c>
      <c r="K1605" s="13">
        <v>2404.48</v>
      </c>
      <c r="L1605" s="13">
        <v>2385.8000000000002</v>
      </c>
      <c r="M1605" s="13">
        <v>2421.12</v>
      </c>
      <c r="N1605" s="240"/>
      <c r="O1605" s="240"/>
      <c r="P1605" s="240"/>
      <c r="Q1605" s="240"/>
      <c r="R1605" s="240"/>
      <c r="S1605" s="226"/>
      <c r="T1605" s="288"/>
      <c r="U1605" s="220"/>
      <c r="V1605" s="219"/>
      <c r="W1605" s="199"/>
      <c r="X1605" s="199"/>
      <c r="Y1605" s="199"/>
      <c r="Z1605" s="199"/>
      <c r="AA1605" s="199"/>
      <c r="AB1605" s="199"/>
      <c r="AC1605" s="199"/>
    </row>
    <row r="1606" spans="1:29" s="198" customFormat="1" ht="22.5" customHeight="1">
      <c r="A1606" s="122"/>
      <c r="B1606" s="200"/>
      <c r="C1606" s="161"/>
      <c r="D1606" s="218" t="s">
        <v>120</v>
      </c>
      <c r="E1606" s="13">
        <f t="shared" ref="E1606:M1606" si="528">IF(((E1604="")*AND(E1605="")),"",(E1604-E1605)*2)</f>
        <v>785.29999999999927</v>
      </c>
      <c r="F1606" s="13">
        <f t="shared" si="528"/>
        <v>725.64000000000033</v>
      </c>
      <c r="G1606" s="13">
        <f t="shared" si="528"/>
        <v>701.95999999999913</v>
      </c>
      <c r="H1606" s="13">
        <f t="shared" si="528"/>
        <v>720.48000000000047</v>
      </c>
      <c r="I1606" s="13">
        <f t="shared" si="528"/>
        <v>773</v>
      </c>
      <c r="J1606" s="13">
        <f t="shared" si="528"/>
        <v>785.14000000000033</v>
      </c>
      <c r="K1606" s="13">
        <f t="shared" si="528"/>
        <v>726.23999999999978</v>
      </c>
      <c r="L1606" s="13">
        <f t="shared" si="528"/>
        <v>720.11999999999989</v>
      </c>
      <c r="M1606" s="13">
        <f t="shared" si="528"/>
        <v>778.11999999999989</v>
      </c>
      <c r="N1606" s="240"/>
      <c r="O1606" s="240"/>
      <c r="P1606" s="240"/>
      <c r="Q1606" s="240"/>
      <c r="R1606" s="240"/>
      <c r="S1606" s="227"/>
      <c r="T1606" s="258"/>
      <c r="U1606" s="220"/>
      <c r="V1606" s="219"/>
      <c r="W1606" s="199"/>
      <c r="X1606" s="199"/>
      <c r="Y1606" s="199"/>
      <c r="Z1606" s="199"/>
      <c r="AA1606" s="199"/>
      <c r="AB1606" s="199"/>
      <c r="AC1606" s="199"/>
    </row>
    <row r="1607" spans="1:29" s="198" customFormat="1">
      <c r="A1607" s="122">
        <v>43605</v>
      </c>
      <c r="B1607" s="200" t="s">
        <v>18</v>
      </c>
      <c r="C1607" s="161" t="s">
        <v>121</v>
      </c>
      <c r="D1607" s="218" t="s">
        <v>99</v>
      </c>
      <c r="E1607" s="13">
        <v>2851.9</v>
      </c>
      <c r="F1607" s="13">
        <v>2773.99</v>
      </c>
      <c r="G1607" s="13">
        <v>2757.29</v>
      </c>
      <c r="H1607" s="13">
        <v>2791.86</v>
      </c>
      <c r="I1607" s="13">
        <v>2888.8</v>
      </c>
      <c r="J1607" s="13">
        <v>2875.48</v>
      </c>
      <c r="K1607" s="13">
        <v>2787.25</v>
      </c>
      <c r="L1607" s="13">
        <v>2772.29</v>
      </c>
      <c r="M1607" s="13">
        <v>2842.29</v>
      </c>
      <c r="N1607" s="240">
        <f>IF((M1608=""),"",MAX(E1609:M1609))</f>
        <v>999.4399999999996</v>
      </c>
      <c r="O1607" s="240">
        <f>IF(M1608="","",MIN(E1609:M1609))</f>
        <v>838.39999999999964</v>
      </c>
      <c r="P1607" s="240">
        <f>IF((M1609=""),"",AVERAGE(E1609:M1609))</f>
        <v>924.59333333333336</v>
      </c>
      <c r="Q1607" s="240">
        <f>IF((M1608=""),"",STDEV(E1609:M1609))</f>
        <v>60.5854132609484</v>
      </c>
      <c r="R1607" s="240">
        <f>IF((M1608=""),"",(N1607-O1607)/(N1607+O1607)*100)</f>
        <v>8.7624602794584963</v>
      </c>
      <c r="S1607" s="228" t="str">
        <f>IF(M1608="","",IF(R1607&lt;15,IF(P1607&gt;850,IF(P1607&lt;1000,"Pass","Fail"),"Fail"),"Fail"))</f>
        <v>Pass</v>
      </c>
      <c r="T1607" s="288">
        <v>74</v>
      </c>
      <c r="U1607" s="252"/>
      <c r="V1607" s="248"/>
      <c r="W1607" s="135">
        <v>850</v>
      </c>
      <c r="X1607" s="135">
        <v>970</v>
      </c>
      <c r="Y1607" s="135">
        <v>710</v>
      </c>
      <c r="Z1607" s="135">
        <v>910</v>
      </c>
      <c r="AA1607" s="135">
        <v>14.5</v>
      </c>
      <c r="AB1607" s="139">
        <v>17</v>
      </c>
      <c r="AC1607" s="199"/>
    </row>
    <row r="1608" spans="1:29" s="198" customFormat="1" ht="12.75" customHeight="1">
      <c r="A1608" s="122"/>
      <c r="B1608" s="222"/>
      <c r="C1608" s="222"/>
      <c r="D1608" s="218" t="s">
        <v>100</v>
      </c>
      <c r="E1608" s="13">
        <v>2358.06</v>
      </c>
      <c r="F1608" s="13">
        <v>2331.96</v>
      </c>
      <c r="G1608" s="13">
        <v>2338.09</v>
      </c>
      <c r="H1608" s="13">
        <v>2349.39</v>
      </c>
      <c r="I1608" s="13">
        <v>2396.92</v>
      </c>
      <c r="J1608" s="13">
        <v>2375.7600000000002</v>
      </c>
      <c r="K1608" s="13">
        <v>2341.79</v>
      </c>
      <c r="L1608" s="13">
        <v>2332.9699999999998</v>
      </c>
      <c r="M1608" s="13">
        <v>2355.54</v>
      </c>
      <c r="N1608" s="224"/>
      <c r="O1608" s="224"/>
      <c r="P1608" s="224"/>
      <c r="Q1608" s="224"/>
      <c r="R1608" s="225"/>
      <c r="S1608" s="226"/>
      <c r="T1608" s="258"/>
      <c r="U1608" s="220"/>
      <c r="V1608" s="219"/>
      <c r="W1608" s="199"/>
      <c r="X1608" s="199"/>
      <c r="Y1608" s="199"/>
      <c r="Z1608" s="199"/>
      <c r="AA1608" s="199"/>
      <c r="AB1608" s="199"/>
      <c r="AC1608" s="199"/>
    </row>
    <row r="1609" spans="1:29" s="198" customFormat="1" ht="23.25" customHeight="1" thickBot="1">
      <c r="A1609" s="122"/>
      <c r="B1609" s="210"/>
      <c r="C1609" s="210"/>
      <c r="D1609" s="211" t="s">
        <v>120</v>
      </c>
      <c r="E1609" s="13">
        <f t="shared" ref="E1609:M1609" si="529">IF(((E1607="")*AND(E1608="")),"",(E1607-E1608)*2)</f>
        <v>987.68000000000029</v>
      </c>
      <c r="F1609" s="13">
        <f t="shared" si="529"/>
        <v>884.05999999999949</v>
      </c>
      <c r="G1609" s="13">
        <f t="shared" si="529"/>
        <v>838.39999999999964</v>
      </c>
      <c r="H1609" s="13">
        <f t="shared" si="529"/>
        <v>884.94000000000051</v>
      </c>
      <c r="I1609" s="13">
        <f t="shared" si="529"/>
        <v>983.76000000000022</v>
      </c>
      <c r="J1609" s="13">
        <f t="shared" si="529"/>
        <v>999.4399999999996</v>
      </c>
      <c r="K1609" s="13">
        <f t="shared" si="529"/>
        <v>890.92000000000007</v>
      </c>
      <c r="L1609" s="13">
        <f t="shared" si="529"/>
        <v>878.64000000000033</v>
      </c>
      <c r="M1609" s="13">
        <f t="shared" si="529"/>
        <v>973.5</v>
      </c>
      <c r="N1609" s="229"/>
      <c r="O1609" s="229"/>
      <c r="P1609" s="229"/>
      <c r="Q1609" s="229"/>
      <c r="R1609" s="230"/>
      <c r="S1609" s="231"/>
      <c r="T1609" s="288"/>
      <c r="U1609" s="220"/>
      <c r="V1609" s="219"/>
      <c r="W1609" s="199"/>
      <c r="X1609" s="199"/>
      <c r="Y1609" s="199"/>
      <c r="Z1609" s="199"/>
      <c r="AA1609" s="199"/>
      <c r="AB1609" s="199"/>
      <c r="AC1609" s="199"/>
    </row>
    <row r="1610" spans="1:29" ht="12.75" customHeight="1">
      <c r="A1610" s="122">
        <v>43609</v>
      </c>
      <c r="B1610" s="121" t="s">
        <v>18</v>
      </c>
      <c r="C1610" s="161" t="s">
        <v>119</v>
      </c>
      <c r="D1610" s="91" t="s">
        <v>99</v>
      </c>
      <c r="E1610">
        <v>2416.2600000000002</v>
      </c>
      <c r="F1610">
        <v>2386.21</v>
      </c>
      <c r="G1610">
        <v>2381.0100000000002</v>
      </c>
      <c r="H1610">
        <v>2402.29</v>
      </c>
      <c r="I1610">
        <v>2469.36</v>
      </c>
      <c r="J1610">
        <v>2475.9499999999998</v>
      </c>
      <c r="K1610">
        <v>2404.48</v>
      </c>
      <c r="L1610">
        <v>2385.8000000000002</v>
      </c>
      <c r="M1610">
        <v>2421.12</v>
      </c>
      <c r="N1610" s="99">
        <f>IF((M1611=""),"",MAX(E1612:M1612))</f>
        <v>761.86000000000058</v>
      </c>
      <c r="O1610" s="99">
        <f>IF(M1611="","",MIN(E1612:M1612))</f>
        <v>668.82000000000062</v>
      </c>
      <c r="P1610" s="99">
        <f>IF((M1612=""),"",AVERAGE(E1612:M1612))</f>
        <v>717.31111111111125</v>
      </c>
      <c r="Q1610" s="99">
        <f>IF((M1611=""),"",STDEV(E1612:M1612))</f>
        <v>37.155652478606925</v>
      </c>
      <c r="R1610" s="100">
        <f>IF((M1611=""),"",(N1610-O1610)/(N1610+O1610)*100)</f>
        <v>6.5032012749182133</v>
      </c>
      <c r="S1610" s="101" t="str">
        <f>IF(M1611="","",IF(R1610&lt;10,IF(P1610&gt;670,IF(P1610&lt;830,"Pass","Fail"),"Fail"),"Fail"))</f>
        <v>Pass</v>
      </c>
      <c r="T1610" s="258">
        <v>1335</v>
      </c>
      <c r="U1610" s="234" t="s">
        <v>213</v>
      </c>
      <c r="V1610" s="238"/>
      <c r="W1610" s="147">
        <v>645</v>
      </c>
      <c r="X1610" s="88">
        <v>790</v>
      </c>
      <c r="Y1610" s="88">
        <v>670</v>
      </c>
      <c r="Z1610" s="88">
        <v>830</v>
      </c>
      <c r="AA1610" s="88">
        <v>8.6999999999999993</v>
      </c>
      <c r="AB1610" s="148">
        <v>10</v>
      </c>
    </row>
    <row r="1611" spans="1:29" ht="15.75" customHeight="1">
      <c r="A1611"/>
      <c r="B1611" s="93"/>
      <c r="C1611" s="162"/>
      <c r="D1611" s="90" t="s">
        <v>100</v>
      </c>
      <c r="E1611">
        <v>2041.94</v>
      </c>
      <c r="F1611">
        <v>2041.43</v>
      </c>
      <c r="G1611">
        <v>2046.6</v>
      </c>
      <c r="H1611">
        <v>2056.04</v>
      </c>
      <c r="I1611">
        <v>2088.4299999999998</v>
      </c>
      <c r="J1611">
        <v>2096.8200000000002</v>
      </c>
      <c r="K1611">
        <v>2058.3000000000002</v>
      </c>
      <c r="L1611">
        <v>2040.66</v>
      </c>
      <c r="M1611">
        <v>2044.36</v>
      </c>
      <c r="N1611" s="99"/>
      <c r="O1611" s="99"/>
      <c r="P1611" s="99"/>
      <c r="Q1611" s="99"/>
      <c r="R1611" s="100"/>
      <c r="S1611" s="101"/>
      <c r="T1611" s="288"/>
      <c r="U1611" s="234"/>
      <c r="V1611" s="238"/>
      <c r="W1611" s="199"/>
      <c r="X1611" s="199"/>
      <c r="Y1611" s="199"/>
      <c r="Z1611" s="199"/>
      <c r="AA1611" s="199"/>
      <c r="AB1611" s="199"/>
    </row>
    <row r="1612" spans="1:29" ht="25.5" customHeight="1">
      <c r="A1612"/>
      <c r="B1612" s="93"/>
      <c r="C1612" s="162"/>
      <c r="D1612" s="90" t="s">
        <v>120</v>
      </c>
      <c r="E1612" s="29">
        <f t="shared" ref="E1612:M1612" si="530">IF(((E1610="")*AND(E1611="")),"",(E1610-E1611)*2)</f>
        <v>748.64000000000033</v>
      </c>
      <c r="F1612" s="29">
        <f t="shared" si="530"/>
        <v>689.56</v>
      </c>
      <c r="G1612" s="29">
        <f t="shared" si="530"/>
        <v>668.82000000000062</v>
      </c>
      <c r="H1612" s="29">
        <f t="shared" si="530"/>
        <v>692.5</v>
      </c>
      <c r="I1612" s="29">
        <f t="shared" si="530"/>
        <v>761.86000000000058</v>
      </c>
      <c r="J1612" s="29">
        <f t="shared" si="530"/>
        <v>758.25999999999931</v>
      </c>
      <c r="K1612" s="29">
        <f t="shared" si="530"/>
        <v>692.35999999999967</v>
      </c>
      <c r="L1612" s="29">
        <f t="shared" si="530"/>
        <v>690.2800000000002</v>
      </c>
      <c r="M1612" s="29">
        <f t="shared" si="530"/>
        <v>753.52</v>
      </c>
      <c r="N1612" s="102"/>
      <c r="O1612" s="102"/>
      <c r="P1612" s="102"/>
      <c r="Q1612" s="102"/>
      <c r="R1612" s="103"/>
      <c r="S1612" s="104"/>
      <c r="T1612" s="282"/>
      <c r="U1612" s="281"/>
      <c r="V1612" s="285"/>
      <c r="W1612" s="199"/>
      <c r="X1612" s="199"/>
      <c r="Y1612" s="199"/>
      <c r="Z1612" s="199"/>
      <c r="AA1612" s="199"/>
      <c r="AB1612" s="199"/>
    </row>
    <row r="1613" spans="1:29" ht="12.75" customHeight="1">
      <c r="A1613" s="122">
        <v>43609</v>
      </c>
      <c r="B1613" s="93" t="s">
        <v>18</v>
      </c>
      <c r="C1613" s="162" t="s">
        <v>121</v>
      </c>
      <c r="D1613" s="90" t="s">
        <v>99</v>
      </c>
      <c r="E1613">
        <v>2359.88</v>
      </c>
      <c r="F1613">
        <v>2333.56</v>
      </c>
      <c r="G1613">
        <v>2339.77</v>
      </c>
      <c r="H1613">
        <v>2350.6999999999998</v>
      </c>
      <c r="I1613">
        <v>2396.59</v>
      </c>
      <c r="J1613">
        <v>2375.7800000000002</v>
      </c>
      <c r="K1613">
        <v>2343.46</v>
      </c>
      <c r="L1613">
        <v>2334.9</v>
      </c>
      <c r="M1613">
        <v>2358.2199999999998</v>
      </c>
      <c r="N1613" s="94">
        <f>IF((M1614=""),"",MAX(E1615:M1615))</f>
        <v>966.12000000000035</v>
      </c>
      <c r="O1613" s="94">
        <f>IF(M1614="","",MIN(E1615:M1615))</f>
        <v>803.40000000000009</v>
      </c>
      <c r="P1613" s="94">
        <f>IF((M1615=""),"",AVERAGE(E1615:M1615))</f>
        <v>891.57111111111124</v>
      </c>
      <c r="Q1613" s="94">
        <f>IF((M1614=""),"",STDEV(E1615:M1615))</f>
        <v>64.142524202834409</v>
      </c>
      <c r="R1613" s="95">
        <f>IF((M1614=""),"",(N1613-O1613)/(N1613+O1613)*100)</f>
        <v>9.1957140919571536</v>
      </c>
      <c r="S1613" s="96" t="str">
        <f>IF(M1614="","",IF(R1613&lt;15,IF(P1613&gt;850,IF(P1613&lt;1000,"Pass","Fail"),"Fail"),"Fail"))</f>
        <v>Pass</v>
      </c>
      <c r="T1613" s="237">
        <v>1335</v>
      </c>
      <c r="U1613" s="234" t="s">
        <v>213</v>
      </c>
      <c r="V1613" s="300"/>
      <c r="W1613" s="135">
        <v>850</v>
      </c>
      <c r="X1613" s="135">
        <v>970</v>
      </c>
      <c r="Y1613" s="135">
        <v>710</v>
      </c>
      <c r="Z1613" s="135">
        <v>910</v>
      </c>
      <c r="AA1613" s="135">
        <v>14.5</v>
      </c>
      <c r="AB1613" s="139">
        <v>17</v>
      </c>
    </row>
    <row r="1614" spans="1:29" ht="15.75" customHeight="1">
      <c r="A1614"/>
      <c r="B1614" s="93"/>
      <c r="C1614" s="162"/>
      <c r="D1614" s="90" t="s">
        <v>100</v>
      </c>
      <c r="E1614">
        <v>1876.82</v>
      </c>
      <c r="F1614">
        <v>1907.62</v>
      </c>
      <c r="G1614">
        <v>1938.07</v>
      </c>
      <c r="H1614">
        <v>1928.98</v>
      </c>
      <c r="I1614">
        <v>1924.91</v>
      </c>
      <c r="J1614">
        <v>1894.35</v>
      </c>
      <c r="K1614">
        <v>1918.67</v>
      </c>
      <c r="L1614">
        <v>1911.31</v>
      </c>
      <c r="M1614">
        <v>1880.06</v>
      </c>
      <c r="N1614" s="99"/>
      <c r="O1614" s="99"/>
      <c r="P1614" s="99"/>
      <c r="Q1614" s="99"/>
      <c r="R1614" s="100"/>
      <c r="S1614" s="101"/>
      <c r="T1614" s="241"/>
      <c r="U1614" s="234"/>
      <c r="V1614" s="238"/>
      <c r="W1614" s="116"/>
      <c r="X1614" s="116"/>
      <c r="Y1614" s="116"/>
      <c r="Z1614" s="116"/>
      <c r="AA1614" s="116"/>
      <c r="AB1614" s="139"/>
    </row>
    <row r="1615" spans="1:29" ht="26.25" customHeight="1" thickBot="1">
      <c r="A1615"/>
      <c r="B1615" s="105"/>
      <c r="C1615" s="163"/>
      <c r="D1615" s="127" t="s">
        <v>120</v>
      </c>
      <c r="E1615" s="107">
        <f t="shared" ref="E1615:M1615" si="531">IF(((E1613="")*AND(E1614="")),"",(E1613-E1614)*2)</f>
        <v>966.12000000000035</v>
      </c>
      <c r="F1615" s="107">
        <f t="shared" si="531"/>
        <v>851.88000000000011</v>
      </c>
      <c r="G1615" s="107">
        <f t="shared" si="531"/>
        <v>803.40000000000009</v>
      </c>
      <c r="H1615" s="107">
        <f t="shared" si="531"/>
        <v>843.4399999999996</v>
      </c>
      <c r="I1615" s="107">
        <f t="shared" si="531"/>
        <v>943.36000000000013</v>
      </c>
      <c r="J1615" s="107">
        <f t="shared" si="531"/>
        <v>962.86000000000058</v>
      </c>
      <c r="K1615" s="107">
        <f t="shared" si="531"/>
        <v>849.57999999999993</v>
      </c>
      <c r="L1615" s="107">
        <f t="shared" si="531"/>
        <v>847.18000000000029</v>
      </c>
      <c r="M1615" s="107">
        <f t="shared" si="531"/>
        <v>956.31999999999971</v>
      </c>
      <c r="N1615" s="108"/>
      <c r="O1615" s="108"/>
      <c r="P1615" s="108"/>
      <c r="Q1615" s="108"/>
      <c r="R1615" s="109"/>
      <c r="S1615" s="110"/>
      <c r="T1615" s="284"/>
      <c r="U1615" s="283"/>
      <c r="V1615" s="286"/>
      <c r="W1615" s="116"/>
      <c r="X1615" s="116"/>
      <c r="Y1615" s="116"/>
      <c r="Z1615" s="116"/>
      <c r="AA1615" s="116"/>
      <c r="AB1615" s="139"/>
    </row>
    <row r="1616" spans="1:29" ht="12.75" customHeight="1">
      <c r="A1616" s="122">
        <v>43609</v>
      </c>
      <c r="B1616" s="111" t="s">
        <v>18</v>
      </c>
      <c r="C1616" s="164" t="s">
        <v>122</v>
      </c>
      <c r="D1616" s="112" t="s">
        <v>99</v>
      </c>
      <c r="E1616">
        <v>3821.41</v>
      </c>
      <c r="F1616">
        <v>3721.51</v>
      </c>
      <c r="G1616">
        <v>3689.05</v>
      </c>
      <c r="H1616">
        <v>3723.03</v>
      </c>
      <c r="I1616">
        <v>3775.02</v>
      </c>
      <c r="J1616">
        <v>3901.51</v>
      </c>
      <c r="K1616">
        <v>3740.1</v>
      </c>
      <c r="L1616">
        <v>3718.18</v>
      </c>
      <c r="M1616">
        <v>3864.69</v>
      </c>
      <c r="N1616" s="113">
        <f>IF((M1617=""),"",MAX(E1618:M1618))</f>
        <v>568.71999999999935</v>
      </c>
      <c r="O1616" s="113">
        <f>IF(M1617="","",MIN(E1618:M1618))</f>
        <v>525.04</v>
      </c>
      <c r="P1616" s="113">
        <f>IF((M1618=""),"",AVERAGE(E1618:M1618))</f>
        <v>552.59333333333325</v>
      </c>
      <c r="Q1616" s="113">
        <f>IF((M1617=""),"",STDEV(E1618:M1618))</f>
        <v>12.950922747044968</v>
      </c>
      <c r="R1616" s="114">
        <f>IF((M1617=""),"",(N1616-O1616)/(N1616+O1616)*100)</f>
        <v>3.9935634874194896</v>
      </c>
      <c r="S1616" s="115" t="str">
        <f>IF(M1617="","",IF(R1616&lt;10,IF(P1616&gt;430,IF(P1616&lt;590,"Pass","Fail"),"Fail"),"Fail"))</f>
        <v>Pass</v>
      </c>
      <c r="T1616" s="242">
        <v>1335</v>
      </c>
      <c r="U1616" s="234" t="s">
        <v>213</v>
      </c>
      <c r="V1616" s="302"/>
      <c r="W1616" s="138">
        <v>490</v>
      </c>
      <c r="X1616" s="135">
        <v>590</v>
      </c>
      <c r="Y1616" s="135">
        <v>430</v>
      </c>
      <c r="Z1616" s="135">
        <v>590</v>
      </c>
      <c r="AA1616" s="137">
        <v>6.3</v>
      </c>
      <c r="AB1616" s="148">
        <v>6.3</v>
      </c>
    </row>
    <row r="1617" spans="1:28" ht="15.75" customHeight="1">
      <c r="A1617"/>
      <c r="B1617" s="93"/>
      <c r="C1617" s="162"/>
      <c r="D1617" s="90" t="s">
        <v>100</v>
      </c>
      <c r="E1617">
        <v>3537.05</v>
      </c>
      <c r="F1617">
        <v>3446.7</v>
      </c>
      <c r="G1617">
        <v>3426.53</v>
      </c>
      <c r="H1617">
        <v>3445.53</v>
      </c>
      <c r="I1617">
        <v>3493.19</v>
      </c>
      <c r="J1617">
        <v>3622.39</v>
      </c>
      <c r="K1617">
        <v>3466.53</v>
      </c>
      <c r="L1617">
        <v>3445.63</v>
      </c>
      <c r="M1617">
        <v>3584.28</v>
      </c>
      <c r="N1617" s="99"/>
      <c r="O1617" s="99"/>
      <c r="P1617" s="99"/>
      <c r="Q1617" s="99"/>
      <c r="R1617" s="100"/>
      <c r="S1617" s="101"/>
      <c r="T1617" s="241"/>
      <c r="U1617" s="234"/>
      <c r="V1617" s="238"/>
      <c r="W1617" s="199"/>
      <c r="X1617" s="199"/>
      <c r="Y1617" s="199"/>
      <c r="Z1617" s="199"/>
      <c r="AA1617" s="199"/>
      <c r="AB1617" s="199"/>
    </row>
    <row r="1618" spans="1:28" ht="25.5" customHeight="1">
      <c r="A1618"/>
      <c r="B1618" s="93"/>
      <c r="C1618" s="162"/>
      <c r="D1618" s="90" t="s">
        <v>120</v>
      </c>
      <c r="E1618" s="29">
        <f t="shared" ref="E1618:M1618" si="532">IF(((E1616="")*AND(E1617="")),"",(E1616-E1617)*2)</f>
        <v>568.71999999999935</v>
      </c>
      <c r="F1618" s="29">
        <f t="shared" si="532"/>
        <v>549.6200000000008</v>
      </c>
      <c r="G1618" s="29">
        <f t="shared" si="532"/>
        <v>525.04</v>
      </c>
      <c r="H1618" s="29">
        <f t="shared" si="532"/>
        <v>555</v>
      </c>
      <c r="I1618" s="29">
        <f t="shared" si="532"/>
        <v>563.65999999999985</v>
      </c>
      <c r="J1618" s="29">
        <f t="shared" si="532"/>
        <v>558.24000000000069</v>
      </c>
      <c r="K1618" s="29">
        <f t="shared" si="532"/>
        <v>547.13999999999942</v>
      </c>
      <c r="L1618" s="29">
        <f t="shared" si="532"/>
        <v>545.09999999999945</v>
      </c>
      <c r="M1618" s="29">
        <f t="shared" si="532"/>
        <v>560.81999999999971</v>
      </c>
      <c r="N1618" s="102"/>
      <c r="O1618" s="102"/>
      <c r="P1618" s="102"/>
      <c r="Q1618" s="102"/>
      <c r="R1618" s="103"/>
      <c r="S1618" s="104"/>
      <c r="T1618" s="282"/>
      <c r="U1618" s="281"/>
      <c r="V1618" s="285"/>
      <c r="W1618" s="199"/>
      <c r="X1618" s="199"/>
      <c r="Y1618" s="199"/>
      <c r="Z1618" s="199"/>
      <c r="AA1618" s="199"/>
      <c r="AB1618" s="199"/>
    </row>
    <row r="1619" spans="1:28" ht="12.75" customHeight="1">
      <c r="A1619" s="122">
        <v>43609</v>
      </c>
      <c r="B1619" s="93" t="s">
        <v>18</v>
      </c>
      <c r="C1619" s="162" t="s">
        <v>123</v>
      </c>
      <c r="D1619" s="90" t="s">
        <v>99</v>
      </c>
      <c r="E1619">
        <v>1218.8</v>
      </c>
      <c r="F1619">
        <v>1334.09</v>
      </c>
      <c r="G1619">
        <v>1390.38</v>
      </c>
      <c r="H1619">
        <v>1341.98</v>
      </c>
      <c r="I1619">
        <v>1192.3499999999999</v>
      </c>
      <c r="J1619">
        <v>1293.07</v>
      </c>
      <c r="K1619">
        <v>1364.96</v>
      </c>
      <c r="L1619">
        <v>1371.26</v>
      </c>
      <c r="M1619">
        <v>1295.51</v>
      </c>
      <c r="N1619" s="94">
        <f>IF((M1620=""),"",MAX(E1621:M1621))</f>
        <v>289.03999999999996</v>
      </c>
      <c r="O1619" s="94">
        <f>IF(M1620="","",MIN(E1621:M1621))</f>
        <v>234.70000000000027</v>
      </c>
      <c r="P1619" s="94">
        <f>IF((M1621=""),"",AVERAGE(E1621:M1621))</f>
        <v>264.28888888888889</v>
      </c>
      <c r="Q1619" s="94">
        <f>IF((M1620=""),"",STDEV(E1621:M1621))</f>
        <v>17.816268158935916</v>
      </c>
      <c r="R1619" s="95">
        <f>IF((M1620=""),"",(N1619-O1619)/(N1619+O1619)*100)</f>
        <v>10.375377095505339</v>
      </c>
      <c r="S1619" s="96" t="str">
        <f>IF(M1620="","",IF(R1619&lt;15,IF(P1619&gt;155,IF(P1619&lt;315,"Pass","Fail"),"Fail"),"Fail"))</f>
        <v>Pass</v>
      </c>
      <c r="T1619" s="237">
        <v>1335</v>
      </c>
      <c r="U1619" s="234" t="s">
        <v>213</v>
      </c>
      <c r="V1619" s="300"/>
      <c r="W1619" s="147">
        <v>222</v>
      </c>
      <c r="X1619" s="88">
        <v>340</v>
      </c>
      <c r="Y1619" s="88">
        <v>155</v>
      </c>
      <c r="Z1619" s="88">
        <v>315</v>
      </c>
      <c r="AA1619" s="148">
        <v>15</v>
      </c>
      <c r="AB1619" s="139">
        <v>15</v>
      </c>
    </row>
    <row r="1620" spans="1:28" ht="15.75" customHeight="1">
      <c r="A1620"/>
      <c r="B1620" s="93"/>
      <c r="C1620" s="162"/>
      <c r="D1620" s="90" t="s">
        <v>100</v>
      </c>
      <c r="E1620">
        <v>1081.51</v>
      </c>
      <c r="F1620">
        <v>1202.26</v>
      </c>
      <c r="G1620">
        <v>1273.03</v>
      </c>
      <c r="H1620">
        <v>1211.47</v>
      </c>
      <c r="I1620">
        <v>1054.3499999999999</v>
      </c>
      <c r="J1620">
        <v>1152.08</v>
      </c>
      <c r="K1620">
        <v>1239.77</v>
      </c>
      <c r="L1620">
        <v>1247.6400000000001</v>
      </c>
      <c r="M1620">
        <v>1150.99</v>
      </c>
      <c r="N1620" s="99"/>
      <c r="O1620" s="99"/>
      <c r="P1620" s="99"/>
      <c r="Q1620" s="99"/>
      <c r="R1620" s="100"/>
      <c r="S1620" s="101"/>
      <c r="T1620" s="241"/>
      <c r="U1620" s="234"/>
      <c r="V1620" s="238"/>
      <c r="W1620" s="199"/>
      <c r="X1620" s="199"/>
      <c r="Y1620" s="199"/>
      <c r="Z1620" s="199"/>
      <c r="AA1620" s="199"/>
      <c r="AB1620" s="199"/>
    </row>
    <row r="1621" spans="1:28" ht="25.5" customHeight="1">
      <c r="A1621"/>
      <c r="B1621" s="93"/>
      <c r="C1621" s="162"/>
      <c r="D1621" s="90" t="s">
        <v>120</v>
      </c>
      <c r="E1621" s="29">
        <f t="shared" ref="E1621:M1621" si="533">IF(((E1619="")*AND(E1620="")),"",(E1619-E1620)*2)</f>
        <v>274.57999999999993</v>
      </c>
      <c r="F1621" s="29">
        <f t="shared" si="533"/>
        <v>263.65999999999985</v>
      </c>
      <c r="G1621" s="29">
        <f t="shared" si="533"/>
        <v>234.70000000000027</v>
      </c>
      <c r="H1621" s="29">
        <f t="shared" si="533"/>
        <v>261.02</v>
      </c>
      <c r="I1621" s="29">
        <f t="shared" si="533"/>
        <v>276</v>
      </c>
      <c r="J1621" s="29">
        <f t="shared" si="533"/>
        <v>281.98</v>
      </c>
      <c r="K1621" s="29">
        <f t="shared" si="533"/>
        <v>250.38000000000011</v>
      </c>
      <c r="L1621" s="29">
        <f t="shared" si="533"/>
        <v>247.23999999999978</v>
      </c>
      <c r="M1621" s="29">
        <f t="shared" si="533"/>
        <v>289.03999999999996</v>
      </c>
      <c r="N1621" s="102"/>
      <c r="O1621" s="102"/>
      <c r="P1621" s="102"/>
      <c r="Q1621" s="102"/>
      <c r="R1621" s="103"/>
      <c r="S1621" s="104"/>
      <c r="T1621" s="282"/>
      <c r="U1621" s="281"/>
      <c r="V1621" s="285"/>
      <c r="W1621" s="199"/>
      <c r="X1621" s="199"/>
      <c r="Y1621" s="199"/>
      <c r="Z1621" s="199"/>
      <c r="AA1621" s="199"/>
      <c r="AB1621" s="199"/>
    </row>
    <row r="1622" spans="1:28" ht="12.75" customHeight="1">
      <c r="A1622" s="122">
        <v>43613</v>
      </c>
      <c r="B1622" s="121" t="s">
        <v>18</v>
      </c>
      <c r="C1622" s="161" t="s">
        <v>119</v>
      </c>
      <c r="D1622" s="91" t="s">
        <v>99</v>
      </c>
      <c r="E1622" s="13">
        <v>2821</v>
      </c>
      <c r="F1622" s="13">
        <v>2750</v>
      </c>
      <c r="G1622" s="13">
        <v>2751</v>
      </c>
      <c r="H1622" s="13">
        <v>2760</v>
      </c>
      <c r="I1622" s="13">
        <v>2851</v>
      </c>
      <c r="J1622" s="13">
        <v>2823</v>
      </c>
      <c r="K1622" s="13">
        <v>2762</v>
      </c>
      <c r="L1622" s="13">
        <v>2754</v>
      </c>
      <c r="M1622" s="13">
        <v>2802</v>
      </c>
      <c r="N1622" s="94">
        <f>IF((M1623=""),"",MAX(E1624:M1624))</f>
        <v>722.97999999999956</v>
      </c>
      <c r="O1622" s="94">
        <f>IF(M1623="","",MIN(E1624:M1624))</f>
        <v>650.9399999999996</v>
      </c>
      <c r="P1622" s="94">
        <f>IF((M1624=""),"",AVERAGE(E1624:M1624))</f>
        <v>686.79555555555544</v>
      </c>
      <c r="Q1622" s="94">
        <f>IF((M1623=""),"",STDEV(E1624:M1624))</f>
        <v>20.790542989006564</v>
      </c>
      <c r="R1622" s="95">
        <f>IF((M1623=""),"",(N1622-O1622)/(N1622+O1622)*100)</f>
        <v>5.2433911727029239</v>
      </c>
      <c r="S1622" s="96" t="str">
        <f>IF(M1623="","",IF(R1622&lt;10,IF(P1622&gt;670,IF(P1622&lt;830,"Pass","Fail"),"Fail"),"Fail"))</f>
        <v>Pass</v>
      </c>
      <c r="T1622" s="237">
        <v>1340</v>
      </c>
      <c r="U1622" s="235" t="s">
        <v>215</v>
      </c>
      <c r="V1622" s="300"/>
      <c r="W1622" s="147">
        <v>645</v>
      </c>
      <c r="X1622" s="88">
        <v>790</v>
      </c>
      <c r="Y1622" s="88">
        <v>670</v>
      </c>
      <c r="Z1622" s="88">
        <v>830</v>
      </c>
      <c r="AA1622" s="88">
        <v>8.6999999999999993</v>
      </c>
      <c r="AB1622" s="148">
        <v>10</v>
      </c>
    </row>
    <row r="1623" spans="1:28" ht="15.75" customHeight="1">
      <c r="A1623"/>
      <c r="B1623" s="93"/>
      <c r="C1623" s="162"/>
      <c r="D1623" s="90" t="s">
        <v>100</v>
      </c>
      <c r="E1623">
        <v>2466.7800000000002</v>
      </c>
      <c r="F1623">
        <v>2413.4699999999998</v>
      </c>
      <c r="G1623">
        <v>2408.11</v>
      </c>
      <c r="H1623">
        <v>2434.5300000000002</v>
      </c>
      <c r="I1623">
        <v>2504.17</v>
      </c>
      <c r="J1623">
        <v>2461.5100000000002</v>
      </c>
      <c r="K1623">
        <v>2420.54</v>
      </c>
      <c r="L1623">
        <v>2416.52</v>
      </c>
      <c r="M1623">
        <v>2457.79</v>
      </c>
      <c r="N1623" s="99"/>
      <c r="O1623" s="99"/>
      <c r="P1623" s="99"/>
      <c r="Q1623" s="99"/>
      <c r="R1623" s="100"/>
      <c r="S1623" s="101"/>
      <c r="T1623" s="241"/>
      <c r="U1623" s="234"/>
      <c r="V1623" s="238"/>
      <c r="W1623" s="116"/>
      <c r="X1623" s="116"/>
      <c r="Y1623" s="116"/>
      <c r="Z1623" s="116"/>
      <c r="AA1623" s="116"/>
      <c r="AB1623" s="139"/>
    </row>
    <row r="1624" spans="1:28" ht="25.5" customHeight="1" thickBot="1">
      <c r="A1624"/>
      <c r="B1624" s="93"/>
      <c r="C1624" s="162"/>
      <c r="D1624" s="90" t="s">
        <v>120</v>
      </c>
      <c r="E1624" s="29">
        <f t="shared" ref="E1624:M1624" si="534">IF(((E1622="")*AND(E1623="")),"",(E1622-E1623)*2)</f>
        <v>708.4399999999996</v>
      </c>
      <c r="F1624" s="29">
        <f t="shared" si="534"/>
        <v>673.0600000000004</v>
      </c>
      <c r="G1624" s="29">
        <f t="shared" si="534"/>
        <v>685.77999999999975</v>
      </c>
      <c r="H1624" s="29">
        <f t="shared" si="534"/>
        <v>650.9399999999996</v>
      </c>
      <c r="I1624" s="29">
        <f t="shared" si="534"/>
        <v>693.65999999999985</v>
      </c>
      <c r="J1624" s="29">
        <f t="shared" si="534"/>
        <v>722.97999999999956</v>
      </c>
      <c r="K1624" s="29">
        <f t="shared" si="534"/>
        <v>682.92000000000007</v>
      </c>
      <c r="L1624" s="29">
        <f t="shared" si="534"/>
        <v>674.96</v>
      </c>
      <c r="M1624" s="29">
        <f t="shared" si="534"/>
        <v>688.42000000000007</v>
      </c>
      <c r="N1624" s="102"/>
      <c r="O1624" s="102"/>
      <c r="P1624" s="102"/>
      <c r="Q1624" s="102"/>
      <c r="R1624" s="103"/>
      <c r="S1624" s="104"/>
      <c r="T1624" s="282"/>
      <c r="U1624" s="281"/>
      <c r="V1624" s="285"/>
      <c r="W1624" s="116"/>
      <c r="X1624" s="116"/>
      <c r="Y1624" s="116"/>
      <c r="Z1624" s="116"/>
      <c r="AA1624" s="116"/>
      <c r="AB1624" s="139"/>
    </row>
    <row r="1625" spans="1:28" ht="12.75" customHeight="1">
      <c r="A1625" s="120">
        <v>43613</v>
      </c>
      <c r="B1625" s="93" t="s">
        <v>18</v>
      </c>
      <c r="C1625" s="162" t="s">
        <v>121</v>
      </c>
      <c r="D1625" s="90" t="s">
        <v>99</v>
      </c>
      <c r="E1625">
        <v>2453.8200000000002</v>
      </c>
      <c r="F1625">
        <v>2398.06</v>
      </c>
      <c r="G1625">
        <v>2390.17</v>
      </c>
      <c r="H1625">
        <v>2414.3000000000002</v>
      </c>
      <c r="I1625">
        <v>2483.9299999999998</v>
      </c>
      <c r="J1625">
        <v>2438.92</v>
      </c>
      <c r="K1625">
        <v>2402.08</v>
      </c>
      <c r="L1625">
        <v>2396.84</v>
      </c>
      <c r="M1625">
        <v>2433.1799999999998</v>
      </c>
      <c r="N1625" s="94">
        <f>IF((M1626=""),"",MAX(E1627:M1627))</f>
        <v>931.45999999999958</v>
      </c>
      <c r="O1625" s="94">
        <f>IF(M1626="","",MIN(E1627:M1627))</f>
        <v>800.2800000000002</v>
      </c>
      <c r="P1625" s="94">
        <f>IF((M1627=""),"",AVERAGE(E1627:M1627))</f>
        <v>873.52666666666664</v>
      </c>
      <c r="Q1625" s="94">
        <f>IF((M1626=""),"",STDEV(E1627:M1627))</f>
        <v>48.2324444746503</v>
      </c>
      <c r="R1625" s="95">
        <f>IF((M1626=""),"",(N1625-O1625)/(N1625+O1625)*100)</f>
        <v>7.5750401330453414</v>
      </c>
      <c r="S1625" s="96" t="str">
        <f>IF(M1626="","",IF(R1625&lt;15,IF(P1625&gt;850,IF(P1625&lt;1000,"Pass","Fail"),"Fail"),"Fail"))</f>
        <v>Pass</v>
      </c>
      <c r="T1625" s="237">
        <v>1340</v>
      </c>
      <c r="U1625" s="235" t="s">
        <v>215</v>
      </c>
      <c r="V1625" s="300"/>
      <c r="W1625" s="135">
        <v>850</v>
      </c>
      <c r="X1625" s="135">
        <v>970</v>
      </c>
      <c r="Y1625" s="135">
        <v>710</v>
      </c>
      <c r="Z1625" s="135">
        <v>910</v>
      </c>
      <c r="AA1625" s="135">
        <v>14.5</v>
      </c>
      <c r="AB1625" s="139">
        <v>17</v>
      </c>
    </row>
    <row r="1626" spans="1:28" ht="15.75" customHeight="1">
      <c r="A1626"/>
      <c r="B1626" s="93"/>
      <c r="C1626" s="162"/>
      <c r="D1626" s="90" t="s">
        <v>100</v>
      </c>
      <c r="E1626">
        <v>1992.77</v>
      </c>
      <c r="F1626">
        <v>1977.45</v>
      </c>
      <c r="G1626">
        <v>1990.03</v>
      </c>
      <c r="H1626">
        <v>1992.2</v>
      </c>
      <c r="I1626">
        <v>2024.78</v>
      </c>
      <c r="J1626">
        <v>1980.63</v>
      </c>
      <c r="K1626">
        <v>1980.51</v>
      </c>
      <c r="L1626">
        <v>1974.61</v>
      </c>
      <c r="M1626">
        <v>1967.45</v>
      </c>
      <c r="N1626" s="99"/>
      <c r="O1626" s="99"/>
      <c r="P1626" s="99"/>
      <c r="Q1626" s="99"/>
      <c r="R1626" s="100"/>
      <c r="S1626" s="101"/>
      <c r="T1626" s="241"/>
      <c r="U1626" s="234"/>
      <c r="V1626" s="238"/>
      <c r="W1626" s="116"/>
      <c r="X1626" s="116"/>
      <c r="Y1626" s="116"/>
      <c r="Z1626" s="116"/>
      <c r="AA1626" s="116"/>
      <c r="AB1626" s="139"/>
    </row>
    <row r="1627" spans="1:28" ht="26.25" customHeight="1" thickBot="1">
      <c r="A1627"/>
      <c r="B1627" s="105"/>
      <c r="C1627" s="163"/>
      <c r="D1627" s="127" t="s">
        <v>120</v>
      </c>
      <c r="E1627" s="107">
        <f t="shared" ref="E1627:M1627" si="535">IF(((E1625="")*AND(E1626="")),"",(E1625-E1626)*2)</f>
        <v>922.10000000000036</v>
      </c>
      <c r="F1627" s="107">
        <f t="shared" si="535"/>
        <v>841.2199999999998</v>
      </c>
      <c r="G1627" s="107">
        <f t="shared" si="535"/>
        <v>800.2800000000002</v>
      </c>
      <c r="H1627" s="107">
        <f t="shared" si="535"/>
        <v>844.20000000000027</v>
      </c>
      <c r="I1627" s="107">
        <f t="shared" si="535"/>
        <v>918.29999999999973</v>
      </c>
      <c r="J1627" s="107">
        <f t="shared" si="535"/>
        <v>916.57999999999993</v>
      </c>
      <c r="K1627" s="107">
        <f t="shared" si="535"/>
        <v>843.13999999999987</v>
      </c>
      <c r="L1627" s="107">
        <f t="shared" si="535"/>
        <v>844.46000000000049</v>
      </c>
      <c r="M1627" s="107">
        <f t="shared" si="535"/>
        <v>931.45999999999958</v>
      </c>
      <c r="N1627" s="108"/>
      <c r="O1627" s="108"/>
      <c r="P1627" s="108"/>
      <c r="Q1627" s="108"/>
      <c r="R1627" s="109"/>
      <c r="S1627" s="110"/>
      <c r="T1627" s="284"/>
      <c r="U1627" s="283"/>
      <c r="V1627" s="286"/>
      <c r="W1627" s="116"/>
      <c r="X1627" s="116"/>
      <c r="Y1627" s="116"/>
      <c r="Z1627" s="116"/>
      <c r="AA1627" s="116"/>
      <c r="AB1627" s="139"/>
    </row>
    <row r="1628" spans="1:28" ht="12.75" customHeight="1">
      <c r="A1628" s="120">
        <v>43613</v>
      </c>
      <c r="B1628" s="111" t="s">
        <v>18</v>
      </c>
      <c r="C1628" s="164" t="s">
        <v>122</v>
      </c>
      <c r="D1628" s="112" t="s">
        <v>99</v>
      </c>
      <c r="E1628">
        <v>3542.06</v>
      </c>
      <c r="F1628">
        <v>3450.82</v>
      </c>
      <c r="G1628">
        <v>3429.81</v>
      </c>
      <c r="H1628">
        <v>3450.18</v>
      </c>
      <c r="I1628">
        <v>3495.47</v>
      </c>
      <c r="J1628">
        <v>3626.77</v>
      </c>
      <c r="K1628">
        <v>3470.56</v>
      </c>
      <c r="L1628">
        <v>3448.65</v>
      </c>
      <c r="M1628">
        <v>3584.88</v>
      </c>
      <c r="N1628" s="113">
        <f>IF((M1629=""),"",MAX(E1630:M1630))</f>
        <v>509.73999999999978</v>
      </c>
      <c r="O1628" s="113">
        <f>IF(M1629="","",MIN(E1630:M1630))</f>
        <v>467.64000000000033</v>
      </c>
      <c r="P1628" s="113">
        <f>IF((M1630=""),"",AVERAGE(E1630:M1630))</f>
        <v>485.74</v>
      </c>
      <c r="Q1628" s="113">
        <f>IF((M1629=""),"",STDEV(E1630:M1630))</f>
        <v>13.934091287198472</v>
      </c>
      <c r="R1628" s="114">
        <f>IF((M1629=""),"",(N1628-O1628)/(N1628+O1628)*100)</f>
        <v>4.3074341607153253</v>
      </c>
      <c r="S1628" s="115" t="str">
        <f>IF(M1629="","",IF(R1628&lt;10,IF(P1628&gt;430,IF(P1628&lt;590,"Pass","Fail"),"Fail"),"Fail"))</f>
        <v>Pass</v>
      </c>
      <c r="T1628" s="242">
        <v>1340</v>
      </c>
      <c r="U1628" s="235" t="s">
        <v>215</v>
      </c>
      <c r="V1628" s="302"/>
      <c r="W1628" s="138">
        <v>490</v>
      </c>
      <c r="X1628" s="135">
        <v>590</v>
      </c>
      <c r="Y1628" s="135">
        <v>430</v>
      </c>
      <c r="Z1628" s="135">
        <v>590</v>
      </c>
      <c r="AA1628" s="137">
        <v>6.3</v>
      </c>
      <c r="AB1628" s="148">
        <v>6.3</v>
      </c>
    </row>
    <row r="1629" spans="1:28" ht="15.75" customHeight="1">
      <c r="A1629"/>
      <c r="B1629" s="93"/>
      <c r="C1629" s="162"/>
      <c r="D1629" s="90" t="s">
        <v>100</v>
      </c>
      <c r="E1629">
        <v>3297.35</v>
      </c>
      <c r="F1629">
        <v>3212.92</v>
      </c>
      <c r="G1629">
        <v>3195.99</v>
      </c>
      <c r="H1629">
        <v>3210.58</v>
      </c>
      <c r="I1629">
        <v>3251.1</v>
      </c>
      <c r="J1629">
        <v>3371.9</v>
      </c>
      <c r="K1629">
        <v>3230.88</v>
      </c>
      <c r="L1629">
        <v>3210.21</v>
      </c>
      <c r="M1629">
        <v>3332.44</v>
      </c>
      <c r="N1629" s="99"/>
      <c r="O1629" s="99"/>
      <c r="P1629" s="99"/>
      <c r="Q1629" s="99"/>
      <c r="R1629" s="100"/>
      <c r="S1629" s="101"/>
      <c r="T1629" s="241"/>
      <c r="U1629" s="234"/>
      <c r="V1629" s="238"/>
      <c r="W1629" s="199"/>
      <c r="X1629" s="199"/>
      <c r="Y1629" s="199"/>
      <c r="Z1629" s="199"/>
      <c r="AA1629" s="199"/>
      <c r="AB1629" s="199"/>
    </row>
    <row r="1630" spans="1:28" ht="25.5" customHeight="1">
      <c r="A1630"/>
      <c r="B1630" s="93"/>
      <c r="C1630" s="162"/>
      <c r="D1630" s="90" t="s">
        <v>120</v>
      </c>
      <c r="E1630" s="29">
        <f t="shared" ref="E1630:M1630" si="536">IF(((E1628="")*AND(E1629="")),"",(E1628-E1629)*2)</f>
        <v>489.42000000000007</v>
      </c>
      <c r="F1630" s="29">
        <f t="shared" si="536"/>
        <v>475.80000000000018</v>
      </c>
      <c r="G1630" s="29">
        <f t="shared" si="536"/>
        <v>467.64000000000033</v>
      </c>
      <c r="H1630" s="29">
        <f t="shared" si="536"/>
        <v>479.19999999999982</v>
      </c>
      <c r="I1630" s="29">
        <f t="shared" si="536"/>
        <v>488.73999999999978</v>
      </c>
      <c r="J1630" s="29">
        <f t="shared" si="536"/>
        <v>509.73999999999978</v>
      </c>
      <c r="K1630" s="29">
        <f t="shared" si="536"/>
        <v>479.35999999999967</v>
      </c>
      <c r="L1630" s="29">
        <f t="shared" si="536"/>
        <v>476.88000000000011</v>
      </c>
      <c r="M1630" s="29">
        <f t="shared" si="536"/>
        <v>504.88000000000011</v>
      </c>
      <c r="N1630" s="102"/>
      <c r="O1630" s="102"/>
      <c r="P1630" s="102"/>
      <c r="Q1630" s="102"/>
      <c r="R1630" s="103"/>
      <c r="S1630" s="104"/>
      <c r="T1630" s="282"/>
      <c r="U1630" s="281"/>
      <c r="V1630" s="285"/>
      <c r="W1630" s="199"/>
      <c r="X1630" s="199"/>
      <c r="Y1630" s="199"/>
      <c r="Z1630" s="199"/>
      <c r="AA1630" s="199"/>
      <c r="AB1630" s="199"/>
    </row>
    <row r="1631" spans="1:28" ht="12.75" customHeight="1">
      <c r="A1631" s="122">
        <v>43613</v>
      </c>
      <c r="B1631" s="93" t="s">
        <v>18</v>
      </c>
      <c r="C1631" s="162" t="s">
        <v>123</v>
      </c>
      <c r="D1631" s="90" t="s">
        <v>99</v>
      </c>
      <c r="E1631">
        <v>1380.47</v>
      </c>
      <c r="F1631">
        <v>1390.88</v>
      </c>
      <c r="G1631">
        <v>1423.07</v>
      </c>
      <c r="H1631">
        <v>1420.47</v>
      </c>
      <c r="I1631">
        <v>1388.92</v>
      </c>
      <c r="J1631">
        <v>1445.26</v>
      </c>
      <c r="K1631">
        <v>1428.62</v>
      </c>
      <c r="L1631">
        <v>1428.17</v>
      </c>
      <c r="M1631">
        <v>1432.69</v>
      </c>
      <c r="N1631" s="94">
        <f>IF((M1632=""),"",MAX(E1633:M1633))</f>
        <v>278.05999999999995</v>
      </c>
      <c r="O1631" s="94">
        <f>IF(M1632="","",MIN(E1633:M1633))</f>
        <v>229.55999999999995</v>
      </c>
      <c r="P1631" s="94">
        <f>IF((M1633=""),"",AVERAGE(E1633:M1633))</f>
        <v>251.94222222222231</v>
      </c>
      <c r="Q1631" s="94">
        <f>IF((M1632=""),"",STDEV(E1633:M1633))</f>
        <v>17.006626486297936</v>
      </c>
      <c r="R1631" s="95">
        <f>IF((M1632=""),"",(N1631-O1631)/(N1631+O1631)*100)</f>
        <v>9.5543910799416896</v>
      </c>
      <c r="S1631" s="96" t="str">
        <f>IF(M1632="","",IF(R1631&lt;15,IF(P1631&gt;155,IF(P1631&lt;315,"Pass","Fail"),"Fail"),"Fail"))</f>
        <v>Pass</v>
      </c>
      <c r="T1631" s="237">
        <v>1340</v>
      </c>
      <c r="U1631" s="235" t="s">
        <v>215</v>
      </c>
      <c r="V1631" s="300"/>
      <c r="W1631" s="147">
        <v>222</v>
      </c>
      <c r="X1631" s="88">
        <v>340</v>
      </c>
      <c r="Y1631" s="88">
        <v>155</v>
      </c>
      <c r="Z1631" s="88">
        <v>315</v>
      </c>
      <c r="AA1631" s="148">
        <v>15</v>
      </c>
      <c r="AB1631" s="139">
        <v>15</v>
      </c>
    </row>
    <row r="1632" spans="1:28" ht="15.75" customHeight="1">
      <c r="A1632"/>
      <c r="B1632" s="93"/>
      <c r="C1632" s="162"/>
      <c r="D1632" s="90" t="s">
        <v>100</v>
      </c>
      <c r="E1632">
        <v>1241.44</v>
      </c>
      <c r="F1632">
        <v>1267.17</v>
      </c>
      <c r="G1632">
        <v>1308.29</v>
      </c>
      <c r="H1632">
        <v>1302.24</v>
      </c>
      <c r="I1632">
        <v>1252.3499999999999</v>
      </c>
      <c r="J1632">
        <v>1312.6</v>
      </c>
      <c r="K1632">
        <v>1308.3399999999999</v>
      </c>
      <c r="L1632">
        <v>1307.26</v>
      </c>
      <c r="M1632">
        <v>1305.1199999999999</v>
      </c>
      <c r="N1632" s="99"/>
      <c r="O1632" s="99"/>
      <c r="P1632" s="99"/>
      <c r="Q1632" s="99"/>
      <c r="R1632" s="100"/>
      <c r="S1632" s="101"/>
      <c r="T1632" s="241"/>
      <c r="U1632" s="234"/>
      <c r="V1632" s="238"/>
      <c r="W1632" s="199"/>
      <c r="X1632" s="199"/>
      <c r="Y1632" s="199"/>
      <c r="Z1632" s="199"/>
      <c r="AA1632" s="199"/>
      <c r="AB1632" s="199"/>
    </row>
    <row r="1633" spans="1:28" ht="25.5" customHeight="1" thickBot="1">
      <c r="A1633"/>
      <c r="B1633" s="93"/>
      <c r="C1633" s="162"/>
      <c r="D1633" s="90" t="s">
        <v>120</v>
      </c>
      <c r="E1633" s="29">
        <f t="shared" ref="E1633:M1633" si="537">IF(((E1631="")*AND(E1632="")),"",(E1631-E1632)*2)</f>
        <v>278.05999999999995</v>
      </c>
      <c r="F1633" s="29">
        <f t="shared" si="537"/>
        <v>247.42000000000007</v>
      </c>
      <c r="G1633" s="29">
        <f t="shared" si="537"/>
        <v>229.55999999999995</v>
      </c>
      <c r="H1633" s="29">
        <f t="shared" si="537"/>
        <v>236.46000000000004</v>
      </c>
      <c r="I1633" s="29">
        <f t="shared" si="537"/>
        <v>273.14000000000033</v>
      </c>
      <c r="J1633" s="29">
        <f t="shared" si="537"/>
        <v>265.32000000000016</v>
      </c>
      <c r="K1633" s="29">
        <f t="shared" si="537"/>
        <v>240.55999999999995</v>
      </c>
      <c r="L1633" s="29">
        <f t="shared" si="537"/>
        <v>241.82000000000016</v>
      </c>
      <c r="M1633" s="29">
        <f t="shared" si="537"/>
        <v>255.14000000000033</v>
      </c>
      <c r="N1633" s="102"/>
      <c r="O1633" s="102"/>
      <c r="P1633" s="102"/>
      <c r="Q1633" s="102"/>
      <c r="R1633" s="103"/>
      <c r="S1633" s="104"/>
      <c r="T1633" s="282"/>
      <c r="U1633" s="281"/>
      <c r="V1633" s="285"/>
      <c r="W1633" s="199"/>
      <c r="X1633" s="199"/>
      <c r="Y1633" s="199"/>
      <c r="Z1633" s="199"/>
      <c r="AA1633" s="199"/>
      <c r="AB1633" s="199"/>
    </row>
    <row r="1634" spans="1:28" ht="12.75" customHeight="1">
      <c r="A1634" s="122">
        <v>43619</v>
      </c>
      <c r="B1634" s="111" t="s">
        <v>18</v>
      </c>
      <c r="C1634" s="164" t="s">
        <v>122</v>
      </c>
      <c r="D1634" s="112" t="s">
        <v>99</v>
      </c>
      <c r="E1634">
        <v>8041.45</v>
      </c>
      <c r="F1634">
        <v>7940.23</v>
      </c>
      <c r="G1634">
        <v>7997.95</v>
      </c>
      <c r="H1634">
        <v>8089.06</v>
      </c>
      <c r="I1634">
        <v>8285.18</v>
      </c>
      <c r="J1634">
        <v>8156.2</v>
      </c>
      <c r="K1634">
        <v>8039.34</v>
      </c>
      <c r="L1634">
        <v>8123.26</v>
      </c>
      <c r="M1634">
        <v>8251.8799999999992</v>
      </c>
      <c r="N1634" s="113">
        <f>IF((M1635=""),"",MAX(E1636:M1636))</f>
        <v>537.79999999999927</v>
      </c>
      <c r="O1634" s="113">
        <f>IF(M1635="","",MIN(E1636:M1636))</f>
        <v>514.65999999999985</v>
      </c>
      <c r="P1634" s="113">
        <f>IF((M1636=""),"",AVERAGE(E1636:M1636))</f>
        <v>527.50666666666643</v>
      </c>
      <c r="Q1634" s="113">
        <f>IF((M1635=""),"",STDEV(E1636:M1636))</f>
        <v>6.5520836380441079</v>
      </c>
      <c r="R1634" s="114">
        <f>IF((M1635=""),"",(N1634-O1634)/(N1634+O1634)*100)</f>
        <v>2.1986583813161009</v>
      </c>
      <c r="S1634" s="115" t="str">
        <f>IF(M1635="","",IF(R1634&lt;10,IF(P1634&gt;430,IF(P1634&lt;590,"Pass","Fail"),"Fail"),"Fail"))</f>
        <v>Pass</v>
      </c>
      <c r="T1634" s="242">
        <v>1159</v>
      </c>
      <c r="U1634" s="236" t="s">
        <v>217</v>
      </c>
      <c r="V1634" s="302"/>
      <c r="W1634" s="138">
        <v>490</v>
      </c>
      <c r="X1634" s="135">
        <v>590</v>
      </c>
      <c r="Y1634" s="135">
        <v>430</v>
      </c>
      <c r="Z1634" s="135">
        <v>590</v>
      </c>
      <c r="AA1634" s="137">
        <v>6.3</v>
      </c>
      <c r="AB1634" s="148">
        <v>6.3</v>
      </c>
    </row>
    <row r="1635" spans="1:28" ht="15.75" customHeight="1">
      <c r="A1635"/>
      <c r="B1635" s="93"/>
      <c r="C1635" s="162"/>
      <c r="D1635" s="90" t="s">
        <v>100</v>
      </c>
      <c r="E1635">
        <v>7772.55</v>
      </c>
      <c r="F1635">
        <v>7677.57</v>
      </c>
      <c r="G1635">
        <v>7740.62</v>
      </c>
      <c r="H1635">
        <v>7824.97</v>
      </c>
      <c r="I1635">
        <v>8023.47</v>
      </c>
      <c r="J1635">
        <v>7889.74</v>
      </c>
      <c r="K1635">
        <v>7775.74</v>
      </c>
      <c r="L1635">
        <v>7860.18</v>
      </c>
      <c r="M1635">
        <v>7985.93</v>
      </c>
      <c r="N1635" s="99"/>
      <c r="O1635" s="99"/>
      <c r="P1635" s="99"/>
      <c r="Q1635" s="99"/>
      <c r="R1635" s="100"/>
      <c r="S1635" s="101"/>
      <c r="T1635" s="241"/>
      <c r="U1635" s="234"/>
      <c r="V1635" s="238"/>
      <c r="W1635" s="116"/>
      <c r="X1635" s="116"/>
      <c r="Y1635" s="116"/>
      <c r="Z1635" s="116"/>
      <c r="AA1635" s="116"/>
      <c r="AB1635" s="139"/>
    </row>
    <row r="1636" spans="1:28" ht="25.5" customHeight="1">
      <c r="A1636"/>
      <c r="B1636" s="93"/>
      <c r="C1636" s="162"/>
      <c r="D1636" s="90" t="s">
        <v>120</v>
      </c>
      <c r="E1636" s="29">
        <f t="shared" ref="E1636:M1636" si="538">IF(((E1634="")*AND(E1635="")),"",(E1634-E1635)*2)</f>
        <v>537.79999999999927</v>
      </c>
      <c r="F1636" s="29">
        <f t="shared" si="538"/>
        <v>525.31999999999971</v>
      </c>
      <c r="G1636" s="29">
        <f t="shared" si="538"/>
        <v>514.65999999999985</v>
      </c>
      <c r="H1636" s="29">
        <f t="shared" si="538"/>
        <v>528.18000000000029</v>
      </c>
      <c r="I1636" s="29">
        <f t="shared" si="538"/>
        <v>523.42000000000007</v>
      </c>
      <c r="J1636" s="29">
        <f t="shared" si="538"/>
        <v>532.92000000000007</v>
      </c>
      <c r="K1636" s="29">
        <f t="shared" si="538"/>
        <v>527.20000000000073</v>
      </c>
      <c r="L1636" s="29">
        <f t="shared" si="538"/>
        <v>526.15999999999985</v>
      </c>
      <c r="M1636" s="29">
        <f t="shared" si="538"/>
        <v>531.89999999999782</v>
      </c>
      <c r="N1636" s="102"/>
      <c r="O1636" s="102"/>
      <c r="P1636" s="102"/>
      <c r="Q1636" s="102"/>
      <c r="R1636" s="103"/>
      <c r="S1636" s="104"/>
      <c r="T1636" s="282"/>
      <c r="U1636" s="281"/>
      <c r="V1636" s="285"/>
      <c r="W1636" s="116"/>
      <c r="X1636" s="116"/>
      <c r="Y1636" s="116"/>
      <c r="Z1636" s="116"/>
      <c r="AA1636" s="116"/>
      <c r="AB1636" s="139"/>
    </row>
    <row r="1637" spans="1:28" ht="12.75" customHeight="1">
      <c r="A1637" s="122">
        <v>43619</v>
      </c>
      <c r="B1637" s="93" t="s">
        <v>18</v>
      </c>
      <c r="C1637" s="162" t="s">
        <v>123</v>
      </c>
      <c r="D1637" s="90" t="s">
        <v>99</v>
      </c>
      <c r="E1637">
        <v>8198.9</v>
      </c>
      <c r="F1637">
        <v>7972.01</v>
      </c>
      <c r="G1637">
        <v>7948.68</v>
      </c>
      <c r="H1637">
        <v>8000.69</v>
      </c>
      <c r="I1637">
        <v>8222.75</v>
      </c>
      <c r="J1637">
        <v>7760.62</v>
      </c>
      <c r="K1637">
        <v>7949.03</v>
      </c>
      <c r="L1637">
        <v>7961.69</v>
      </c>
      <c r="M1637">
        <v>7856.81</v>
      </c>
      <c r="N1637" s="94">
        <f>IF((M1638=""),"",MAX(E1639:M1639))</f>
        <v>293.31999999999971</v>
      </c>
      <c r="O1637" s="94">
        <f>IF(M1638="","",MIN(E1639:M1639))</f>
        <v>251.34000000000015</v>
      </c>
      <c r="P1637" s="94">
        <f>IF((M1639=""),"",AVERAGE(E1639:M1639))</f>
        <v>265.24444444444413</v>
      </c>
      <c r="Q1637" s="94">
        <f>IF((M1638=""),"",STDEV(E1639:M1639))</f>
        <v>15.198920283289123</v>
      </c>
      <c r="R1637" s="95">
        <f>IF((M1638=""),"",(N1637-O1637)/(N1637+O1637)*100)</f>
        <v>7.7075606800572061</v>
      </c>
      <c r="S1637" s="96" t="str">
        <f>IF(M1638="","",IF(R1637&lt;15,IF(P1637&gt;155,IF(P1637&lt;315,"Pass","Fail"),"Fail"),"Fail"))</f>
        <v>Pass</v>
      </c>
      <c r="T1637" s="237">
        <v>1159</v>
      </c>
      <c r="U1637" s="235" t="s">
        <v>217</v>
      </c>
      <c r="V1637" s="300"/>
      <c r="W1637" s="147">
        <v>222</v>
      </c>
      <c r="X1637" s="88">
        <v>340</v>
      </c>
      <c r="Y1637" s="88">
        <v>155</v>
      </c>
      <c r="Z1637" s="88">
        <v>315</v>
      </c>
      <c r="AA1637" s="148">
        <v>15</v>
      </c>
      <c r="AB1637" s="139">
        <v>15</v>
      </c>
    </row>
    <row r="1638" spans="1:28" ht="15.75" customHeight="1">
      <c r="A1638"/>
      <c r="B1638" s="93"/>
      <c r="C1638" s="162"/>
      <c r="D1638" s="90" t="s">
        <v>100</v>
      </c>
      <c r="E1638">
        <v>8060.12</v>
      </c>
      <c r="F1638">
        <v>7845.25</v>
      </c>
      <c r="G1638">
        <v>7823.01</v>
      </c>
      <c r="H1638">
        <v>7872.47</v>
      </c>
      <c r="I1638">
        <v>8085.02</v>
      </c>
      <c r="J1638">
        <v>7613.96</v>
      </c>
      <c r="K1638">
        <v>7822.06</v>
      </c>
      <c r="L1638">
        <v>7835.94</v>
      </c>
      <c r="M1638">
        <v>7719.75</v>
      </c>
      <c r="N1638" s="99"/>
      <c r="O1638" s="99"/>
      <c r="P1638" s="99"/>
      <c r="Q1638" s="99"/>
      <c r="R1638" s="100"/>
      <c r="S1638" s="101"/>
      <c r="T1638" s="241"/>
      <c r="U1638" s="234"/>
      <c r="V1638" s="238"/>
      <c r="W1638" s="116"/>
      <c r="X1638" s="116"/>
      <c r="Y1638" s="116"/>
      <c r="Z1638" s="116"/>
      <c r="AA1638" s="116"/>
      <c r="AB1638" s="139"/>
    </row>
    <row r="1639" spans="1:28" ht="25.5" customHeight="1" thickBot="1">
      <c r="A1639"/>
      <c r="B1639" s="93"/>
      <c r="C1639" s="162"/>
      <c r="D1639" s="90" t="s">
        <v>120</v>
      </c>
      <c r="E1639" s="29">
        <f t="shared" ref="E1639:M1639" si="539">IF(((E1637="")*AND(E1638="")),"",(E1637-E1638)*2)</f>
        <v>277.55999999999949</v>
      </c>
      <c r="F1639" s="29">
        <f t="shared" si="539"/>
        <v>253.52000000000044</v>
      </c>
      <c r="G1639" s="29">
        <f t="shared" si="539"/>
        <v>251.34000000000015</v>
      </c>
      <c r="H1639" s="29">
        <f t="shared" si="539"/>
        <v>256.43999999999869</v>
      </c>
      <c r="I1639" s="29">
        <f t="shared" si="539"/>
        <v>275.45999999999913</v>
      </c>
      <c r="J1639" s="29">
        <f t="shared" si="539"/>
        <v>293.31999999999971</v>
      </c>
      <c r="K1639" s="29">
        <f t="shared" si="539"/>
        <v>253.93999999999869</v>
      </c>
      <c r="L1639" s="29">
        <f t="shared" si="539"/>
        <v>251.5</v>
      </c>
      <c r="M1639" s="29">
        <f t="shared" si="539"/>
        <v>274.1200000000008</v>
      </c>
      <c r="N1639" s="102"/>
      <c r="O1639" s="102"/>
      <c r="P1639" s="102"/>
      <c r="Q1639" s="102"/>
      <c r="R1639" s="103"/>
      <c r="S1639" s="104"/>
      <c r="T1639" s="282"/>
      <c r="U1639" s="281"/>
      <c r="V1639" s="285"/>
      <c r="W1639" s="116"/>
      <c r="X1639" s="116"/>
      <c r="Y1639" s="116"/>
      <c r="Z1639" s="116"/>
      <c r="AA1639" s="116"/>
      <c r="AB1639" s="139"/>
    </row>
    <row r="1640" spans="1:28" ht="12.75" customHeight="1">
      <c r="A1640" s="122">
        <v>43619</v>
      </c>
      <c r="B1640" s="121" t="s">
        <v>18</v>
      </c>
      <c r="C1640" s="161" t="s">
        <v>119</v>
      </c>
      <c r="D1640" s="91" t="s">
        <v>99</v>
      </c>
      <c r="E1640">
        <v>2849.96</v>
      </c>
      <c r="F1640">
        <v>2781.52</v>
      </c>
      <c r="G1640">
        <v>2764.37</v>
      </c>
      <c r="H1640">
        <v>2790.09</v>
      </c>
      <c r="I1640">
        <v>2873.45</v>
      </c>
      <c r="J1640">
        <v>2896.05</v>
      </c>
      <c r="K1640">
        <v>2799.18</v>
      </c>
      <c r="L1640">
        <v>2779</v>
      </c>
      <c r="M1640">
        <v>2851.99</v>
      </c>
      <c r="N1640" s="94">
        <f>IF((M1641=""),"",MAX(E1642:M1642))</f>
        <v>785.38000000000011</v>
      </c>
      <c r="O1640" s="94">
        <f>IF(M1641="","",MIN(E1642:M1642))</f>
        <v>696.76000000000022</v>
      </c>
      <c r="P1640" s="94">
        <f>IF((M1642=""),"",AVERAGE(E1642:M1642))</f>
        <v>743.47111111111121</v>
      </c>
      <c r="Q1640" s="94">
        <f>IF((M1641=""),"",STDEV(E1642:M1642))</f>
        <v>35.263705294696102</v>
      </c>
      <c r="R1640" s="95">
        <f>IF((M1641=""),"",(N1640-O1640)/(N1640+O1640)*100)</f>
        <v>5.9791922490452905</v>
      </c>
      <c r="S1640" s="96" t="str">
        <f>IF(M1641="","",IF(R1640&lt;10,IF(P1640&gt;670,IF(P1640&lt;830,"Pass","Fail"),"Fail"),"Fail"))</f>
        <v>Pass</v>
      </c>
      <c r="T1640" s="242">
        <v>1159</v>
      </c>
      <c r="U1640" s="235" t="s">
        <v>217</v>
      </c>
      <c r="V1640" s="300"/>
      <c r="W1640" s="147">
        <v>645</v>
      </c>
      <c r="X1640" s="88">
        <v>790</v>
      </c>
      <c r="Y1640" s="88">
        <v>670</v>
      </c>
      <c r="Z1640" s="88">
        <v>830</v>
      </c>
      <c r="AA1640" s="88">
        <v>8.6999999999999993</v>
      </c>
      <c r="AB1640" s="148">
        <v>10</v>
      </c>
    </row>
    <row r="1641" spans="1:28" ht="15.75" customHeight="1">
      <c r="A1641"/>
      <c r="B1641" s="93"/>
      <c r="C1641" s="162"/>
      <c r="D1641" s="90" t="s">
        <v>100</v>
      </c>
      <c r="E1641">
        <v>2461.2199999999998</v>
      </c>
      <c r="F1641">
        <v>2422.4899999999998</v>
      </c>
      <c r="G1641">
        <v>2415.9899999999998</v>
      </c>
      <c r="H1641">
        <v>2430.17</v>
      </c>
      <c r="I1641">
        <v>2483</v>
      </c>
      <c r="J1641">
        <v>2503.36</v>
      </c>
      <c r="K1641">
        <v>2438</v>
      </c>
      <c r="L1641">
        <v>2421.37</v>
      </c>
      <c r="M1641">
        <v>2464.39</v>
      </c>
      <c r="N1641" s="99"/>
      <c r="O1641" s="99"/>
      <c r="P1641" s="99"/>
      <c r="Q1641" s="99"/>
      <c r="R1641" s="100"/>
      <c r="S1641" s="101"/>
      <c r="T1641" s="241"/>
      <c r="U1641" s="234"/>
      <c r="V1641" s="238"/>
      <c r="W1641" s="116"/>
      <c r="X1641" s="116"/>
      <c r="Y1641" s="116"/>
      <c r="Z1641" s="116"/>
      <c r="AA1641" s="116"/>
      <c r="AB1641" s="139"/>
    </row>
    <row r="1642" spans="1:28" ht="25.5" customHeight="1" thickBot="1">
      <c r="A1642"/>
      <c r="B1642" s="93"/>
      <c r="C1642" s="162"/>
      <c r="D1642" s="90" t="s">
        <v>120</v>
      </c>
      <c r="E1642" s="29">
        <f t="shared" ref="E1642:M1642" si="540">IF(((E1640="")*AND(E1641="")),"",(E1640-E1641)*2)</f>
        <v>777.48000000000047</v>
      </c>
      <c r="F1642" s="29">
        <f t="shared" si="540"/>
        <v>718.0600000000004</v>
      </c>
      <c r="G1642" s="29">
        <f t="shared" si="540"/>
        <v>696.76000000000022</v>
      </c>
      <c r="H1642" s="29">
        <f t="shared" si="540"/>
        <v>719.84000000000015</v>
      </c>
      <c r="I1642" s="29">
        <f t="shared" si="540"/>
        <v>780.89999999999964</v>
      </c>
      <c r="J1642" s="29">
        <f t="shared" si="540"/>
        <v>785.38000000000011</v>
      </c>
      <c r="K1642" s="29">
        <f t="shared" si="540"/>
        <v>722.35999999999967</v>
      </c>
      <c r="L1642" s="29">
        <f t="shared" si="540"/>
        <v>715.26000000000022</v>
      </c>
      <c r="M1642" s="29">
        <f t="shared" si="540"/>
        <v>775.19999999999982</v>
      </c>
      <c r="N1642" s="102"/>
      <c r="O1642" s="102"/>
      <c r="P1642" s="102"/>
      <c r="Q1642" s="102"/>
      <c r="R1642" s="103"/>
      <c r="S1642" s="104"/>
      <c r="T1642" s="282"/>
      <c r="U1642" s="281"/>
      <c r="V1642" s="285"/>
      <c r="W1642" s="116"/>
      <c r="X1642" s="116"/>
      <c r="Y1642" s="116"/>
      <c r="Z1642" s="116"/>
      <c r="AA1642" s="116"/>
      <c r="AB1642" s="139"/>
    </row>
    <row r="1643" spans="1:28" ht="12.75" customHeight="1">
      <c r="A1643" s="122">
        <v>43619</v>
      </c>
      <c r="B1643" s="93" t="s">
        <v>18</v>
      </c>
      <c r="C1643" s="162" t="s">
        <v>121</v>
      </c>
      <c r="D1643" s="90" t="s">
        <v>99</v>
      </c>
      <c r="E1643">
        <v>2854.57</v>
      </c>
      <c r="F1643">
        <v>2782.98</v>
      </c>
      <c r="G1643">
        <v>2762.21</v>
      </c>
      <c r="H1643">
        <v>2782.18</v>
      </c>
      <c r="I1643">
        <v>2844.3</v>
      </c>
      <c r="J1643">
        <v>2897.48</v>
      </c>
      <c r="K1643">
        <v>2799.22</v>
      </c>
      <c r="L1643">
        <v>2778.94</v>
      </c>
      <c r="M1643">
        <v>2866.27</v>
      </c>
      <c r="N1643" s="94">
        <f>IF((M1644=""),"",MAX(E1645:M1645))</f>
        <v>1007.8199999999997</v>
      </c>
      <c r="O1643" s="94">
        <f>IF(M1644="","",MIN(E1645:M1645))</f>
        <v>836.22000000000025</v>
      </c>
      <c r="P1643" s="94">
        <f>IF((M1645=""),"",AVERAGE(E1645:M1645))</f>
        <v>925.55333333333328</v>
      </c>
      <c r="Q1643" s="94">
        <f>IF((M1644=""),"",STDEV(E1645:M1645))</f>
        <v>64.323830731696503</v>
      </c>
      <c r="R1643" s="95">
        <f>IF((M1644=""),"",(N1643-O1643)/(N1643+O1643)*100)</f>
        <v>9.3056549749462842</v>
      </c>
      <c r="S1643" s="96" t="str">
        <f>IF(M1644="","",IF(R1643&lt;15,IF(P1643&gt;850,IF(P1643&lt;1000,"Pass","Fail"),"Fail"),"Fail"))</f>
        <v>Pass</v>
      </c>
      <c r="T1643" s="242">
        <v>1159</v>
      </c>
      <c r="U1643" s="235" t="s">
        <v>217</v>
      </c>
      <c r="V1643" s="300"/>
      <c r="W1643" s="135">
        <v>850</v>
      </c>
      <c r="X1643" s="135">
        <v>970</v>
      </c>
      <c r="Y1643" s="135">
        <v>710</v>
      </c>
      <c r="Z1643" s="135">
        <v>910</v>
      </c>
      <c r="AA1643" s="135">
        <v>14.5</v>
      </c>
      <c r="AB1643" s="139">
        <v>17</v>
      </c>
    </row>
    <row r="1644" spans="1:28" ht="15.75" customHeight="1">
      <c r="A1644"/>
      <c r="B1644" s="93"/>
      <c r="C1644" s="162"/>
      <c r="D1644" s="90" t="s">
        <v>100</v>
      </c>
      <c r="E1644">
        <v>2357.63</v>
      </c>
      <c r="F1644">
        <v>2341.04</v>
      </c>
      <c r="G1644">
        <v>2344.1</v>
      </c>
      <c r="H1644">
        <v>2341.77</v>
      </c>
      <c r="I1644">
        <v>2352.9299999999998</v>
      </c>
      <c r="J1644">
        <v>2393.5700000000002</v>
      </c>
      <c r="K1644">
        <v>2354.7600000000002</v>
      </c>
      <c r="L1644">
        <v>2340.81</v>
      </c>
      <c r="M1644">
        <v>2376.5500000000002</v>
      </c>
      <c r="N1644" s="99"/>
      <c r="O1644" s="99"/>
      <c r="P1644" s="99"/>
      <c r="Q1644" s="99"/>
      <c r="R1644" s="100"/>
      <c r="S1644" s="101"/>
      <c r="T1644" s="241"/>
      <c r="U1644" s="234"/>
      <c r="V1644" s="238"/>
      <c r="W1644" s="116"/>
      <c r="X1644" s="116"/>
      <c r="Y1644" s="116"/>
      <c r="Z1644" s="116"/>
      <c r="AA1644" s="116"/>
      <c r="AB1644" s="139"/>
    </row>
    <row r="1645" spans="1:28" ht="26.25" customHeight="1" thickBot="1">
      <c r="A1645"/>
      <c r="B1645" s="105"/>
      <c r="C1645" s="163"/>
      <c r="D1645" s="127" t="s">
        <v>120</v>
      </c>
      <c r="E1645" s="107">
        <f t="shared" ref="E1645:M1645" si="541">IF(((E1643="")*AND(E1644="")),"",(E1643-E1644)*2)</f>
        <v>993.88000000000011</v>
      </c>
      <c r="F1645" s="107">
        <f t="shared" si="541"/>
        <v>883.88000000000011</v>
      </c>
      <c r="G1645" s="107">
        <f t="shared" si="541"/>
        <v>836.22000000000025</v>
      </c>
      <c r="H1645" s="107">
        <f t="shared" si="541"/>
        <v>880.81999999999971</v>
      </c>
      <c r="I1645" s="107">
        <f t="shared" si="541"/>
        <v>982.74000000000069</v>
      </c>
      <c r="J1645" s="107">
        <f t="shared" si="541"/>
        <v>1007.8199999999997</v>
      </c>
      <c r="K1645" s="107">
        <f t="shared" si="541"/>
        <v>888.91999999999916</v>
      </c>
      <c r="L1645" s="107">
        <f t="shared" si="541"/>
        <v>876.26000000000022</v>
      </c>
      <c r="M1645" s="107">
        <f t="shared" si="541"/>
        <v>979.4399999999996</v>
      </c>
      <c r="N1645" s="108"/>
      <c r="O1645" s="108"/>
      <c r="P1645" s="108"/>
      <c r="Q1645" s="108"/>
      <c r="R1645" s="109"/>
      <c r="S1645" s="110"/>
      <c r="T1645" s="284"/>
      <c r="U1645" s="283"/>
      <c r="V1645" s="286"/>
      <c r="W1645" s="116"/>
      <c r="X1645" s="116"/>
      <c r="Y1645" s="116"/>
      <c r="Z1645" s="116"/>
      <c r="AA1645" s="116"/>
      <c r="AB1645" s="139"/>
    </row>
    <row r="1646" spans="1:28" ht="12.75" customHeight="1">
      <c r="A1646" s="120">
        <v>43626</v>
      </c>
      <c r="B1646" s="111" t="s">
        <v>18</v>
      </c>
      <c r="C1646" s="164" t="s">
        <v>122</v>
      </c>
      <c r="D1646" s="112" t="s">
        <v>99</v>
      </c>
      <c r="E1646">
        <v>4007.18</v>
      </c>
      <c r="F1646">
        <v>3972.4</v>
      </c>
      <c r="G1646">
        <v>4040.34</v>
      </c>
      <c r="H1646">
        <v>4042.73</v>
      </c>
      <c r="I1646">
        <v>4179.87</v>
      </c>
      <c r="J1646">
        <v>4094.64</v>
      </c>
      <c r="K1646">
        <v>4014.2</v>
      </c>
      <c r="L1646">
        <v>4011.82</v>
      </c>
      <c r="M1646">
        <v>4097.79</v>
      </c>
      <c r="N1646" s="113">
        <f>IF((M1647=""),"",MAX(E1648:M1648))</f>
        <v>599.5</v>
      </c>
      <c r="O1646" s="113">
        <f>IF(M1647="","",MIN(E1648:M1648))</f>
        <v>549.19999999999982</v>
      </c>
      <c r="P1646" s="113">
        <f>IF((M1648=""),"",AVERAGE(E1648:M1648))</f>
        <v>575.39333333333332</v>
      </c>
      <c r="Q1646" s="113">
        <f>IF((M1647=""),"",STDEV(E1648:M1648))</f>
        <v>13.567251011165196</v>
      </c>
      <c r="R1646" s="114">
        <f>IF((M1647=""),"",(N1646-O1646)/(N1646+O1646)*100)</f>
        <v>4.3788630625925125</v>
      </c>
      <c r="S1646" s="115" t="str">
        <f>IF(M1647="","",IF(R1646&lt;10,IF(P1646&gt;430,IF(P1646&lt;590,"Pass","Fail"),"Fail"),"Fail"))</f>
        <v>Pass</v>
      </c>
      <c r="T1646" s="242">
        <v>1428</v>
      </c>
      <c r="U1646" s="300" t="s">
        <v>219</v>
      </c>
      <c r="V1646" s="302"/>
      <c r="W1646" s="138">
        <v>490</v>
      </c>
      <c r="X1646" s="135">
        <v>590</v>
      </c>
      <c r="Y1646" s="135">
        <v>430</v>
      </c>
      <c r="Z1646" s="135">
        <v>590</v>
      </c>
      <c r="AA1646" s="137">
        <v>6.3</v>
      </c>
      <c r="AB1646" s="148">
        <v>6.3</v>
      </c>
    </row>
    <row r="1647" spans="1:28" ht="15.75" customHeight="1">
      <c r="A1647"/>
      <c r="B1647" s="93"/>
      <c r="C1647" s="162"/>
      <c r="D1647" s="90" t="s">
        <v>100</v>
      </c>
      <c r="E1647">
        <v>3719.47</v>
      </c>
      <c r="F1647">
        <v>3686.28</v>
      </c>
      <c r="G1647">
        <v>3755.27</v>
      </c>
      <c r="H1647">
        <v>3756.8</v>
      </c>
      <c r="I1647">
        <v>3893.58</v>
      </c>
      <c r="J1647">
        <v>3794.89</v>
      </c>
      <c r="K1647">
        <v>3739.6</v>
      </c>
      <c r="L1647">
        <v>3720.79</v>
      </c>
      <c r="M1647">
        <v>3805.02</v>
      </c>
      <c r="N1647" s="99"/>
      <c r="O1647" s="99"/>
      <c r="P1647" s="99"/>
      <c r="Q1647" s="99"/>
      <c r="R1647" s="100"/>
      <c r="S1647" s="101"/>
      <c r="T1647" s="241"/>
      <c r="U1647" s="234"/>
      <c r="V1647" s="238"/>
      <c r="W1647" s="116"/>
      <c r="X1647" s="116"/>
      <c r="Y1647" s="116"/>
      <c r="Z1647" s="116"/>
      <c r="AA1647" s="116"/>
      <c r="AB1647" s="139"/>
    </row>
    <row r="1648" spans="1:28" ht="25.5" customHeight="1">
      <c r="A1648"/>
      <c r="B1648" s="93"/>
      <c r="C1648" s="162"/>
      <c r="D1648" s="90" t="s">
        <v>120</v>
      </c>
      <c r="E1648" s="29">
        <f t="shared" ref="E1648:M1648" si="542">IF(((E1646="")*AND(E1647="")),"",(E1646-E1647)*2)</f>
        <v>575.42000000000007</v>
      </c>
      <c r="F1648" s="29">
        <f t="shared" si="542"/>
        <v>572.23999999999978</v>
      </c>
      <c r="G1648" s="29">
        <f t="shared" si="542"/>
        <v>570.14000000000033</v>
      </c>
      <c r="H1648" s="29">
        <f t="shared" si="542"/>
        <v>571.85999999999967</v>
      </c>
      <c r="I1648" s="29">
        <f t="shared" si="542"/>
        <v>572.57999999999993</v>
      </c>
      <c r="J1648" s="29">
        <f t="shared" si="542"/>
        <v>599.5</v>
      </c>
      <c r="K1648" s="29">
        <f t="shared" si="542"/>
        <v>549.19999999999982</v>
      </c>
      <c r="L1648" s="29">
        <f t="shared" si="542"/>
        <v>582.0600000000004</v>
      </c>
      <c r="M1648" s="29">
        <f t="shared" si="542"/>
        <v>585.54</v>
      </c>
      <c r="N1648" s="102"/>
      <c r="O1648" s="102"/>
      <c r="P1648" s="102"/>
      <c r="Q1648" s="102"/>
      <c r="R1648" s="103"/>
      <c r="S1648" s="104"/>
      <c r="T1648" s="282"/>
      <c r="U1648" s="281"/>
      <c r="V1648" s="285"/>
      <c r="W1648" s="116"/>
      <c r="X1648" s="116"/>
      <c r="Y1648" s="116"/>
      <c r="Z1648" s="116"/>
      <c r="AA1648" s="116"/>
      <c r="AB1648" s="139"/>
    </row>
    <row r="1649" spans="1:28" ht="12.75" customHeight="1">
      <c r="A1649" s="122">
        <v>43626</v>
      </c>
      <c r="B1649" s="93" t="s">
        <v>18</v>
      </c>
      <c r="C1649" s="162" t="s">
        <v>123</v>
      </c>
      <c r="D1649" s="90" t="s">
        <v>99</v>
      </c>
      <c r="E1649">
        <v>3924.69</v>
      </c>
      <c r="F1649">
        <v>3909.05</v>
      </c>
      <c r="G1649">
        <v>4000.04</v>
      </c>
      <c r="H1649">
        <v>4007.21</v>
      </c>
      <c r="I1649">
        <v>4157.87</v>
      </c>
      <c r="J1649">
        <v>4086.76</v>
      </c>
      <c r="K1649">
        <v>3982.79</v>
      </c>
      <c r="L1649">
        <v>3949.97</v>
      </c>
      <c r="M1649">
        <v>4040.89</v>
      </c>
      <c r="N1649" s="94">
        <f>IF((M1650=""),"",MAX(E1651:M1651))</f>
        <v>376.44000000000051</v>
      </c>
      <c r="O1649" s="94">
        <f>IF(M1650="","",MIN(E1651:M1651))</f>
        <v>285.19999999999982</v>
      </c>
      <c r="P1649" s="94">
        <f>IF((M1651=""),"",AVERAGE(E1651:M1651))</f>
        <v>334.10222222222211</v>
      </c>
      <c r="Q1649" s="94">
        <f>IF((M1650=""),"",STDEV(E1651:M1651))</f>
        <v>35.625271149065362</v>
      </c>
      <c r="R1649" s="95">
        <f>IF((M1650=""),"",(N1649-O1649)/(N1649+O1649)*100)</f>
        <v>13.789976422223663</v>
      </c>
      <c r="S1649" s="96" t="str">
        <f>IF(M1650="","",IF(R1649&lt;15,IF(P1649&gt;155,IF(P1649&lt;315,"Pass","Fail"),"Fail"),"Fail"))</f>
        <v>Fail</v>
      </c>
      <c r="T1649" s="237">
        <v>1428</v>
      </c>
      <c r="U1649" s="235"/>
      <c r="V1649" s="300" t="s">
        <v>220</v>
      </c>
      <c r="W1649" s="147">
        <v>222</v>
      </c>
      <c r="X1649" s="88">
        <v>340</v>
      </c>
      <c r="Y1649" s="88">
        <v>155</v>
      </c>
      <c r="Z1649" s="88">
        <v>315</v>
      </c>
      <c r="AA1649" s="148">
        <v>15</v>
      </c>
      <c r="AB1649" s="139">
        <v>15</v>
      </c>
    </row>
    <row r="1650" spans="1:28" ht="15.75" customHeight="1">
      <c r="A1650"/>
      <c r="B1650" s="93"/>
      <c r="C1650" s="162"/>
      <c r="D1650" s="90" t="s">
        <v>100</v>
      </c>
      <c r="E1650">
        <v>3740.01</v>
      </c>
      <c r="F1650">
        <v>3750.82</v>
      </c>
      <c r="G1650">
        <v>3841.08</v>
      </c>
      <c r="H1650">
        <v>3856.15</v>
      </c>
      <c r="I1650">
        <v>3977.32</v>
      </c>
      <c r="J1650">
        <v>3898.54</v>
      </c>
      <c r="K1650">
        <v>3830.35</v>
      </c>
      <c r="L1650">
        <v>3807.37</v>
      </c>
      <c r="M1650">
        <v>3854.17</v>
      </c>
      <c r="N1650" s="99"/>
      <c r="O1650" s="99"/>
      <c r="P1650" s="99"/>
      <c r="Q1650" s="99"/>
      <c r="R1650" s="100"/>
      <c r="S1650" s="101"/>
      <c r="T1650" s="241"/>
      <c r="U1650" s="234"/>
      <c r="V1650" s="238"/>
      <c r="W1650" s="116"/>
      <c r="X1650" s="116"/>
      <c r="Y1650" s="116"/>
      <c r="Z1650" s="116"/>
      <c r="AA1650" s="116"/>
      <c r="AB1650" s="139"/>
    </row>
    <row r="1651" spans="1:28" ht="25.5" customHeight="1">
      <c r="A1651"/>
      <c r="B1651" s="93"/>
      <c r="C1651" s="162"/>
      <c r="D1651" s="90" t="s">
        <v>120</v>
      </c>
      <c r="E1651" s="29">
        <f t="shared" ref="E1651:M1651" si="543">IF(((E1649="")*AND(E1650="")),"",(E1649-E1650)*2)</f>
        <v>369.35999999999967</v>
      </c>
      <c r="F1651" s="29">
        <f t="shared" si="543"/>
        <v>316.46000000000004</v>
      </c>
      <c r="G1651" s="29">
        <f t="shared" si="543"/>
        <v>317.92000000000007</v>
      </c>
      <c r="H1651" s="29">
        <f t="shared" si="543"/>
        <v>302.11999999999989</v>
      </c>
      <c r="I1651" s="29">
        <f t="shared" si="543"/>
        <v>361.09999999999945</v>
      </c>
      <c r="J1651" s="29">
        <f t="shared" si="543"/>
        <v>376.44000000000051</v>
      </c>
      <c r="K1651" s="29">
        <f t="shared" si="543"/>
        <v>304.88000000000011</v>
      </c>
      <c r="L1651" s="29">
        <f t="shared" si="543"/>
        <v>285.19999999999982</v>
      </c>
      <c r="M1651" s="29">
        <f t="shared" si="543"/>
        <v>373.4399999999996</v>
      </c>
      <c r="N1651" s="102"/>
      <c r="O1651" s="102"/>
      <c r="P1651" s="102"/>
      <c r="Q1651" s="102"/>
      <c r="R1651" s="103"/>
      <c r="S1651" s="104"/>
      <c r="T1651" s="282"/>
      <c r="U1651" s="281"/>
      <c r="V1651" s="285"/>
      <c r="W1651" s="116"/>
      <c r="X1651" s="116"/>
      <c r="Y1651" s="116"/>
      <c r="Z1651" s="116"/>
      <c r="AA1651" s="116"/>
      <c r="AB1651" s="139"/>
    </row>
    <row r="1652" spans="1:28" ht="12.75" customHeight="1">
      <c r="A1652" s="122">
        <v>43626</v>
      </c>
      <c r="B1652" s="121" t="s">
        <v>18</v>
      </c>
      <c r="C1652" s="161" t="s">
        <v>119</v>
      </c>
      <c r="D1652" s="91" t="s">
        <v>99</v>
      </c>
      <c r="E1652">
        <v>2869.67</v>
      </c>
      <c r="F1652">
        <v>2789.38</v>
      </c>
      <c r="G1652">
        <v>2774.78</v>
      </c>
      <c r="H1652">
        <v>2808.26</v>
      </c>
      <c r="I1652">
        <v>2901.77</v>
      </c>
      <c r="J1652">
        <v>2862.55</v>
      </c>
      <c r="K1652">
        <v>2797.09</v>
      </c>
      <c r="L1652">
        <v>2790.93</v>
      </c>
      <c r="M1652">
        <v>2858.18</v>
      </c>
      <c r="N1652" s="94">
        <f>IF((M1653=""),"",MAX(E1654:M1654))</f>
        <v>778.69999999999982</v>
      </c>
      <c r="O1652" s="94">
        <f>IF(M1653="","",MIN(E1654:M1654))</f>
        <v>698.20000000000073</v>
      </c>
      <c r="P1652" s="94">
        <f>IF((M1654=""),"",AVERAGE(E1654:M1654))</f>
        <v>740.72888888888906</v>
      </c>
      <c r="Q1652" s="94">
        <f>IF((M1653=""),"",STDEV(E1654:M1654))</f>
        <v>32.63170254692524</v>
      </c>
      <c r="R1652" s="95">
        <f>IF((M1653=""),"",(N1652-O1652)/(N1652+O1652)*100)</f>
        <v>5.450605999052005</v>
      </c>
      <c r="S1652" s="96" t="str">
        <f>IF(M1653="","",IF(R1652&lt;10,IF(P1652&gt;670,IF(P1652&lt;830,"Pass","Fail"),"Fail"),"Fail"))</f>
        <v>Pass</v>
      </c>
      <c r="T1652" s="237">
        <v>1428</v>
      </c>
      <c r="U1652" s="300" t="s">
        <v>219</v>
      </c>
      <c r="V1652" s="300"/>
      <c r="W1652" s="147">
        <v>645</v>
      </c>
      <c r="X1652" s="88">
        <v>790</v>
      </c>
      <c r="Y1652" s="88">
        <v>670</v>
      </c>
      <c r="Z1652" s="88">
        <v>830</v>
      </c>
      <c r="AA1652" s="88">
        <v>8.6999999999999993</v>
      </c>
      <c r="AB1652" s="148">
        <v>10</v>
      </c>
    </row>
    <row r="1653" spans="1:28" ht="15.75" customHeight="1">
      <c r="A1653"/>
      <c r="B1653" s="93"/>
      <c r="C1653" s="162"/>
      <c r="D1653" s="90" t="s">
        <v>100</v>
      </c>
      <c r="E1653">
        <v>2481.06</v>
      </c>
      <c r="F1653">
        <v>2430.06</v>
      </c>
      <c r="G1653">
        <v>2425.6799999999998</v>
      </c>
      <c r="H1653">
        <v>2450.52</v>
      </c>
      <c r="I1653">
        <v>2516.81</v>
      </c>
      <c r="J1653">
        <v>2476.71</v>
      </c>
      <c r="K1653">
        <v>2438.09</v>
      </c>
      <c r="L1653">
        <v>2431.5700000000002</v>
      </c>
      <c r="M1653">
        <v>2468.83</v>
      </c>
      <c r="N1653" s="99"/>
      <c r="O1653" s="99"/>
      <c r="P1653" s="99"/>
      <c r="Q1653" s="99"/>
      <c r="R1653" s="100"/>
      <c r="S1653" s="101"/>
      <c r="T1653" s="241"/>
      <c r="U1653" s="234"/>
      <c r="V1653" s="238"/>
      <c r="W1653" s="116"/>
      <c r="X1653" s="116"/>
      <c r="Y1653" s="116"/>
      <c r="Z1653" s="116"/>
      <c r="AA1653" s="116"/>
      <c r="AB1653" s="139"/>
    </row>
    <row r="1654" spans="1:28" ht="25.5" customHeight="1">
      <c r="A1654"/>
      <c r="B1654" s="93"/>
      <c r="C1654" s="162"/>
      <c r="D1654" s="90" t="s">
        <v>120</v>
      </c>
      <c r="E1654" s="29">
        <f t="shared" ref="E1654:M1654" si="544">IF(((E1652="")*AND(E1653="")),"",(E1652-E1653)*2)</f>
        <v>777.22000000000025</v>
      </c>
      <c r="F1654" s="29">
        <f t="shared" si="544"/>
        <v>718.64000000000033</v>
      </c>
      <c r="G1654" s="29">
        <f t="shared" si="544"/>
        <v>698.20000000000073</v>
      </c>
      <c r="H1654" s="29">
        <f t="shared" si="544"/>
        <v>715.48000000000047</v>
      </c>
      <c r="I1654" s="29">
        <f t="shared" si="544"/>
        <v>769.92000000000007</v>
      </c>
      <c r="J1654" s="29">
        <f t="shared" si="544"/>
        <v>771.68000000000029</v>
      </c>
      <c r="K1654" s="29">
        <f t="shared" si="544"/>
        <v>718</v>
      </c>
      <c r="L1654" s="29">
        <f t="shared" si="544"/>
        <v>718.71999999999935</v>
      </c>
      <c r="M1654" s="29">
        <f t="shared" si="544"/>
        <v>778.69999999999982</v>
      </c>
      <c r="N1654" s="102"/>
      <c r="O1654" s="102"/>
      <c r="P1654" s="102"/>
      <c r="Q1654" s="102"/>
      <c r="R1654" s="103"/>
      <c r="S1654" s="104"/>
      <c r="T1654" s="282"/>
      <c r="U1654" s="281"/>
      <c r="V1654" s="285"/>
      <c r="W1654" s="116"/>
      <c r="X1654" s="116"/>
      <c r="Y1654" s="116"/>
      <c r="Z1654" s="116"/>
      <c r="AA1654" s="116"/>
      <c r="AB1654" s="139"/>
    </row>
    <row r="1655" spans="1:28" ht="12.75" customHeight="1">
      <c r="A1655" s="122">
        <v>43626</v>
      </c>
      <c r="B1655" s="93" t="s">
        <v>18</v>
      </c>
      <c r="C1655" s="162" t="s">
        <v>121</v>
      </c>
      <c r="D1655" s="90" t="s">
        <v>99</v>
      </c>
      <c r="E1655">
        <v>2867.65</v>
      </c>
      <c r="F1655">
        <v>2790.2</v>
      </c>
      <c r="G1655">
        <v>2774.16</v>
      </c>
      <c r="H1655">
        <v>2808.45</v>
      </c>
      <c r="I1655">
        <v>2901.18</v>
      </c>
      <c r="J1655">
        <v>2867.88</v>
      </c>
      <c r="K1655">
        <v>2797.68</v>
      </c>
      <c r="L1655">
        <v>2791.86</v>
      </c>
      <c r="M1655">
        <v>2857.41</v>
      </c>
      <c r="N1655" s="94">
        <f>IF((M1656=""),"",MAX(E1657:M1657))</f>
        <v>986.07999999999993</v>
      </c>
      <c r="O1655" s="94">
        <f>IF(M1656="","",MIN(E1657:M1657))</f>
        <v>835.13999999999942</v>
      </c>
      <c r="P1655" s="94">
        <f>IF((M1657=""),"",AVERAGE(E1657:M1657))</f>
        <v>921.24</v>
      </c>
      <c r="Q1655" s="94">
        <f>IF((M1656=""),"",STDEV(E1657:M1657))</f>
        <v>59.181519074790778</v>
      </c>
      <c r="R1655" s="95">
        <f>IF((M1656=""),"",(N1655-O1655)/(N1655+O1655)*100)</f>
        <v>8.2878510009773976</v>
      </c>
      <c r="S1655" s="96" t="str">
        <f>IF(M1656="","",IF(R1655&lt;15,IF(P1655&gt;850,IF(P1655&lt;1000,"Pass","Fail"),"Fail"),"Fail"))</f>
        <v>Pass</v>
      </c>
      <c r="T1655" s="237">
        <v>1428</v>
      </c>
      <c r="U1655" s="300" t="s">
        <v>219</v>
      </c>
      <c r="V1655" s="300"/>
      <c r="W1655" s="135">
        <v>850</v>
      </c>
      <c r="X1655" s="135">
        <v>970</v>
      </c>
      <c r="Y1655" s="135">
        <v>710</v>
      </c>
      <c r="Z1655" s="135">
        <v>910</v>
      </c>
      <c r="AA1655" s="135">
        <v>14.5</v>
      </c>
      <c r="AB1655" s="139">
        <v>17</v>
      </c>
    </row>
    <row r="1656" spans="1:28" ht="15.75" customHeight="1">
      <c r="A1656"/>
      <c r="B1656" s="93"/>
      <c r="C1656" s="162"/>
      <c r="D1656" s="90" t="s">
        <v>100</v>
      </c>
      <c r="E1656">
        <v>2374.7199999999998</v>
      </c>
      <c r="F1656">
        <v>2347.81</v>
      </c>
      <c r="G1656">
        <v>2356.59</v>
      </c>
      <c r="H1656">
        <v>2368.42</v>
      </c>
      <c r="I1656">
        <v>2414.61</v>
      </c>
      <c r="J1656">
        <v>2374.84</v>
      </c>
      <c r="K1656">
        <v>2355.89</v>
      </c>
      <c r="L1656">
        <v>2350.9499999999998</v>
      </c>
      <c r="M1656">
        <v>2367.06</v>
      </c>
      <c r="N1656" s="99"/>
      <c r="O1656" s="99"/>
      <c r="P1656" s="99"/>
      <c r="Q1656" s="99"/>
      <c r="R1656" s="100"/>
      <c r="S1656" s="101"/>
      <c r="T1656" s="241"/>
      <c r="U1656" s="234"/>
      <c r="V1656" s="238"/>
      <c r="W1656" s="116"/>
      <c r="X1656" s="116"/>
      <c r="Y1656" s="116"/>
      <c r="Z1656" s="116"/>
      <c r="AA1656" s="116"/>
      <c r="AB1656" s="139"/>
    </row>
    <row r="1657" spans="1:28" ht="26.25" customHeight="1" thickBot="1">
      <c r="A1657"/>
      <c r="B1657" s="105"/>
      <c r="C1657" s="163"/>
      <c r="D1657" s="127" t="s">
        <v>120</v>
      </c>
      <c r="E1657" s="107">
        <f t="shared" ref="E1657:M1657" si="545">IF(((E1655="")*AND(E1656="")),"",(E1655-E1656)*2)</f>
        <v>985.86000000000058</v>
      </c>
      <c r="F1657" s="107">
        <f t="shared" si="545"/>
        <v>884.77999999999975</v>
      </c>
      <c r="G1657" s="107">
        <f t="shared" si="545"/>
        <v>835.13999999999942</v>
      </c>
      <c r="H1657" s="107">
        <f t="shared" si="545"/>
        <v>880.05999999999949</v>
      </c>
      <c r="I1657" s="107">
        <f t="shared" si="545"/>
        <v>973.13999999999942</v>
      </c>
      <c r="J1657" s="107">
        <f t="shared" si="545"/>
        <v>986.07999999999993</v>
      </c>
      <c r="K1657" s="107">
        <f t="shared" si="545"/>
        <v>883.57999999999993</v>
      </c>
      <c r="L1657" s="107">
        <f t="shared" si="545"/>
        <v>881.82000000000062</v>
      </c>
      <c r="M1657" s="107">
        <f t="shared" si="545"/>
        <v>980.69999999999982</v>
      </c>
      <c r="N1657" s="108"/>
      <c r="O1657" s="108"/>
      <c r="P1657" s="108"/>
      <c r="Q1657" s="108"/>
      <c r="R1657" s="109"/>
      <c r="S1657" s="110"/>
      <c r="T1657" s="284"/>
      <c r="U1657" s="283"/>
      <c r="V1657" s="286"/>
      <c r="W1657" s="116"/>
      <c r="X1657" s="116"/>
      <c r="Y1657" s="116"/>
      <c r="Z1657" s="116"/>
      <c r="AA1657" s="116"/>
      <c r="AB1657" s="139"/>
    </row>
    <row r="1658" spans="1:28" ht="12.75" customHeight="1">
      <c r="A1658" s="122">
        <v>43626</v>
      </c>
      <c r="B1658" s="93" t="s">
        <v>18</v>
      </c>
      <c r="C1658" s="162" t="s">
        <v>123</v>
      </c>
      <c r="D1658" s="90" t="s">
        <v>99</v>
      </c>
      <c r="E1658">
        <v>3719.47</v>
      </c>
      <c r="F1658">
        <v>3686.28</v>
      </c>
      <c r="G1658">
        <v>3755.27</v>
      </c>
      <c r="H1658">
        <v>3756.8</v>
      </c>
      <c r="I1658">
        <v>3893.58</v>
      </c>
      <c r="J1658">
        <v>3794.89</v>
      </c>
      <c r="K1658">
        <v>3739.6</v>
      </c>
      <c r="L1658">
        <v>3720.79</v>
      </c>
      <c r="M1658">
        <v>3805.02</v>
      </c>
      <c r="N1658" s="94">
        <f>IF((M1659=""),"",MAX(E1660:M1660))</f>
        <v>356.73999999999978</v>
      </c>
      <c r="O1658" s="94">
        <f>IF(M1659="","",MIN(E1660:M1660))</f>
        <v>221.5</v>
      </c>
      <c r="P1658" s="94">
        <f>IF((M1660=""),"",AVERAGE(E1660:M1660))</f>
        <v>316.36000000000007</v>
      </c>
      <c r="Q1658" s="94">
        <f>IF((M1659=""),"",STDEV(E1660:M1660))</f>
        <v>43.141343279967508</v>
      </c>
      <c r="R1658" s="95">
        <f>IF((M1659=""),"",(N1658-O1658)/(N1658+O1658)*100)</f>
        <v>23.388212506917512</v>
      </c>
      <c r="S1658" s="96" t="str">
        <f>IF(M1659="","",IF(R1658&lt;15,IF(P1658&gt;155,IF(P1658&lt;315,"Pass","Fail"),"Fail"),"Fail"))</f>
        <v>Fail</v>
      </c>
      <c r="T1658" s="237">
        <v>1428</v>
      </c>
      <c r="U1658" s="235"/>
      <c r="V1658" s="300" t="s">
        <v>220</v>
      </c>
      <c r="W1658" s="147">
        <v>222</v>
      </c>
      <c r="X1658" s="88">
        <v>340</v>
      </c>
      <c r="Y1658" s="88">
        <v>155</v>
      </c>
      <c r="Z1658" s="88">
        <v>315</v>
      </c>
      <c r="AA1658" s="148">
        <v>15</v>
      </c>
      <c r="AB1658" s="139">
        <v>15</v>
      </c>
    </row>
    <row r="1659" spans="1:28" ht="15.75" customHeight="1">
      <c r="A1659"/>
      <c r="B1659" s="93"/>
      <c r="C1659" s="162"/>
      <c r="D1659" s="90" t="s">
        <v>100</v>
      </c>
      <c r="E1659">
        <v>3541.1</v>
      </c>
      <c r="F1659">
        <v>3532.66</v>
      </c>
      <c r="G1659">
        <v>3612.94</v>
      </c>
      <c r="H1659">
        <v>3592.45</v>
      </c>
      <c r="I1659">
        <v>3722.16</v>
      </c>
      <c r="J1659">
        <v>3641.07</v>
      </c>
      <c r="K1659">
        <v>3561.29</v>
      </c>
      <c r="L1659">
        <v>3610.04</v>
      </c>
      <c r="M1659">
        <v>3634.37</v>
      </c>
      <c r="N1659" s="99"/>
      <c r="O1659" s="99"/>
      <c r="P1659" s="99"/>
      <c r="Q1659" s="99"/>
      <c r="R1659" s="100"/>
      <c r="S1659" s="101"/>
      <c r="T1659" s="241"/>
      <c r="U1659" s="234"/>
      <c r="V1659" s="238"/>
      <c r="W1659" s="116"/>
      <c r="X1659" s="116"/>
      <c r="Y1659" s="116"/>
      <c r="Z1659" s="116"/>
      <c r="AA1659" s="116"/>
      <c r="AB1659" s="139"/>
    </row>
    <row r="1660" spans="1:28" ht="25.5" customHeight="1">
      <c r="A1660"/>
      <c r="B1660" s="93"/>
      <c r="C1660" s="162"/>
      <c r="D1660" s="90" t="s">
        <v>120</v>
      </c>
      <c r="E1660" s="29">
        <f t="shared" ref="E1660:M1660" si="546">IF(((E1658="")*AND(E1659="")),"",(E1658-E1659)*2)</f>
        <v>356.73999999999978</v>
      </c>
      <c r="F1660" s="29">
        <f t="shared" si="546"/>
        <v>307.24000000000069</v>
      </c>
      <c r="G1660" s="29">
        <f t="shared" si="546"/>
        <v>284.65999999999985</v>
      </c>
      <c r="H1660" s="29">
        <f t="shared" si="546"/>
        <v>328.70000000000073</v>
      </c>
      <c r="I1660" s="29">
        <f t="shared" si="546"/>
        <v>342.84000000000015</v>
      </c>
      <c r="J1660" s="29">
        <f t="shared" si="546"/>
        <v>307.63999999999942</v>
      </c>
      <c r="K1660" s="29">
        <f t="shared" si="546"/>
        <v>356.61999999999989</v>
      </c>
      <c r="L1660" s="29">
        <f t="shared" si="546"/>
        <v>221.5</v>
      </c>
      <c r="M1660" s="29">
        <f t="shared" si="546"/>
        <v>341.30000000000018</v>
      </c>
      <c r="N1660" s="102"/>
      <c r="O1660" s="102"/>
      <c r="P1660" s="102"/>
      <c r="Q1660" s="102"/>
      <c r="R1660" s="103"/>
      <c r="S1660" s="104"/>
      <c r="T1660" s="282"/>
      <c r="U1660" s="281"/>
      <c r="V1660" s="285"/>
      <c r="W1660" s="116"/>
      <c r="X1660" s="116"/>
      <c r="Y1660" s="116"/>
      <c r="Z1660" s="116"/>
      <c r="AA1660" s="116"/>
      <c r="AB1660" s="139"/>
    </row>
    <row r="1661" spans="1:28" ht="12.75" customHeight="1">
      <c r="A1661" s="122">
        <v>43627</v>
      </c>
      <c r="B1661" s="93" t="s">
        <v>18</v>
      </c>
      <c r="C1661" s="162" t="s">
        <v>123</v>
      </c>
      <c r="D1661" s="90" t="s">
        <v>99</v>
      </c>
      <c r="E1661">
        <v>8365.5499999999993</v>
      </c>
      <c r="F1661">
        <v>8391.2999999999993</v>
      </c>
      <c r="G1661">
        <v>8392.5499999999993</v>
      </c>
      <c r="H1661">
        <v>8394.9</v>
      </c>
      <c r="I1661">
        <v>8373.44</v>
      </c>
      <c r="J1661">
        <v>8367.84</v>
      </c>
      <c r="K1661">
        <v>8391.09</v>
      </c>
      <c r="L1661">
        <v>8389.01</v>
      </c>
      <c r="M1661">
        <v>8356.48</v>
      </c>
      <c r="N1661" s="94">
        <f>IF((M1662=""),"",MAX(E1663:M1663))</f>
        <v>243.63999999999942</v>
      </c>
      <c r="O1661" s="94">
        <f>IF(M1662="","",MIN(E1663:M1663))</f>
        <v>204.5199999999968</v>
      </c>
      <c r="P1661" s="94">
        <f>IF((M1663=""),"",AVERAGE(E1663:M1663))</f>
        <v>225.13999999999942</v>
      </c>
      <c r="Q1661" s="94">
        <f>IF((M1662=""),"",STDEV(E1663:M1663))</f>
        <v>14.726707031784342</v>
      </c>
      <c r="R1661" s="95">
        <f>IF((M1662=""),"",(N1661-O1661)/(N1661+O1661)*100)</f>
        <v>8.7290253480906266</v>
      </c>
      <c r="S1661" s="96" t="str">
        <f>IF(M1662="","",IF(R1661&lt;15,IF(P1661&gt;155,IF(P1661&lt;315,"Pass","Fail"),"Fail"),"Fail"))</f>
        <v>Pass</v>
      </c>
      <c r="T1661" s="237">
        <v>121</v>
      </c>
      <c r="U1661" s="300" t="s">
        <v>219</v>
      </c>
      <c r="V1661" s="300" t="s">
        <v>221</v>
      </c>
      <c r="W1661" s="147">
        <v>222</v>
      </c>
      <c r="X1661" s="88">
        <v>340</v>
      </c>
      <c r="Y1661" s="88">
        <v>155</v>
      </c>
      <c r="Z1661" s="88">
        <v>315</v>
      </c>
      <c r="AA1661" s="148">
        <v>15</v>
      </c>
      <c r="AB1661" s="148">
        <v>15</v>
      </c>
    </row>
    <row r="1662" spans="1:28" ht="15.75" customHeight="1">
      <c r="A1662"/>
      <c r="B1662" s="93"/>
      <c r="C1662" s="162"/>
      <c r="D1662" s="90" t="s">
        <v>100</v>
      </c>
      <c r="E1662">
        <v>8245.4599999999991</v>
      </c>
      <c r="F1662">
        <v>8284.18</v>
      </c>
      <c r="G1662">
        <v>8290.2900000000009</v>
      </c>
      <c r="H1662">
        <v>8285.1200000000008</v>
      </c>
      <c r="I1662">
        <v>8253.3700000000008</v>
      </c>
      <c r="J1662">
        <v>8246.02</v>
      </c>
      <c r="K1662">
        <v>8284.98</v>
      </c>
      <c r="L1662">
        <v>8281.0499999999993</v>
      </c>
      <c r="M1662">
        <v>8238.56</v>
      </c>
      <c r="N1662" s="99"/>
      <c r="O1662" s="99"/>
      <c r="P1662" s="99"/>
      <c r="Q1662" s="99"/>
      <c r="R1662" s="100"/>
      <c r="S1662" s="101"/>
      <c r="T1662" s="241"/>
      <c r="U1662" s="234"/>
      <c r="V1662" s="238"/>
      <c r="W1662" s="116"/>
      <c r="X1662" s="116"/>
      <c r="Y1662" s="116"/>
      <c r="Z1662" s="116"/>
      <c r="AA1662" s="116"/>
      <c r="AB1662" s="139"/>
    </row>
    <row r="1663" spans="1:28" ht="25.5" customHeight="1">
      <c r="A1663"/>
      <c r="B1663" s="93"/>
      <c r="C1663" s="162"/>
      <c r="D1663" s="90" t="s">
        <v>120</v>
      </c>
      <c r="E1663" s="29">
        <f t="shared" ref="E1663:M1663" si="547">IF(((E1661="")*AND(E1662="")),"",(E1661-E1662)*2)</f>
        <v>240.18000000000029</v>
      </c>
      <c r="F1663" s="29">
        <f t="shared" si="547"/>
        <v>214.23999999999796</v>
      </c>
      <c r="G1663" s="29">
        <f t="shared" si="547"/>
        <v>204.5199999999968</v>
      </c>
      <c r="H1663" s="29">
        <f t="shared" si="547"/>
        <v>219.55999999999767</v>
      </c>
      <c r="I1663" s="29">
        <f t="shared" si="547"/>
        <v>240.13999999999942</v>
      </c>
      <c r="J1663" s="29">
        <f t="shared" si="547"/>
        <v>243.63999999999942</v>
      </c>
      <c r="K1663" s="29">
        <f t="shared" si="547"/>
        <v>212.22000000000116</v>
      </c>
      <c r="L1663" s="29">
        <f t="shared" si="547"/>
        <v>215.92000000000189</v>
      </c>
      <c r="M1663" s="29">
        <f t="shared" si="547"/>
        <v>235.84000000000015</v>
      </c>
      <c r="N1663" s="102"/>
      <c r="O1663" s="102"/>
      <c r="P1663" s="102"/>
      <c r="Q1663" s="102"/>
      <c r="R1663" s="103"/>
      <c r="S1663" s="104"/>
      <c r="T1663" s="282"/>
      <c r="U1663" s="281"/>
      <c r="V1663" s="285"/>
      <c r="W1663" s="116"/>
      <c r="X1663" s="116"/>
      <c r="Y1663" s="116"/>
      <c r="Z1663" s="116"/>
      <c r="AA1663" s="116"/>
      <c r="AB1663" s="139"/>
    </row>
    <row r="1664" spans="1:28" ht="12.75" customHeight="1">
      <c r="A1664" s="122">
        <v>43627</v>
      </c>
      <c r="B1664" s="93" t="s">
        <v>18</v>
      </c>
      <c r="C1664" s="162" t="s">
        <v>123</v>
      </c>
      <c r="D1664" s="90" t="s">
        <v>99</v>
      </c>
      <c r="E1664">
        <v>8245.4599999999991</v>
      </c>
      <c r="F1664">
        <v>8284.18</v>
      </c>
      <c r="G1664">
        <v>8290.2900000000009</v>
      </c>
      <c r="H1664">
        <v>8285.1200000000008</v>
      </c>
      <c r="I1664">
        <v>8253.3700000000008</v>
      </c>
      <c r="J1664">
        <v>8246.02</v>
      </c>
      <c r="K1664">
        <v>8284.98</v>
      </c>
      <c r="L1664">
        <v>8281.0499999999993</v>
      </c>
      <c r="M1664">
        <v>8238.56</v>
      </c>
      <c r="N1664" s="94">
        <f>IF((M1665=""),"",MAX(E1666:M1666))</f>
        <v>236.43999999999869</v>
      </c>
      <c r="O1664" s="94">
        <f>IF(M1665="","",MIN(E1666:M1666))</f>
        <v>209.16000000000167</v>
      </c>
      <c r="P1664" s="94">
        <f>IF((M1666=""),"",AVERAGE(E1666:M1666))</f>
        <v>223.34444444444469</v>
      </c>
      <c r="Q1664" s="94">
        <f>IF((M1665=""),"",STDEV(E1666:M1666))</f>
        <v>10.182886515019408</v>
      </c>
      <c r="R1664" s="95">
        <f>IF((M1665=""),"",(N1664-O1664)/(N1664+O1664)*100)</f>
        <v>6.1220825852776022</v>
      </c>
      <c r="S1664" s="96" t="str">
        <f>IF(M1665="","",IF(R1664&lt;15,IF(P1664&gt;155,IF(P1664&lt;315,"Pass","Fail"),"Fail"),"Fail"))</f>
        <v>Pass</v>
      </c>
      <c r="T1664" s="237">
        <v>64</v>
      </c>
      <c r="U1664" s="235" t="s">
        <v>218</v>
      </c>
      <c r="V1664" s="300" t="s">
        <v>221</v>
      </c>
      <c r="W1664" s="147">
        <v>222</v>
      </c>
      <c r="X1664" s="88">
        <v>340</v>
      </c>
      <c r="Y1664" s="88">
        <v>155</v>
      </c>
      <c r="Z1664" s="88">
        <v>315</v>
      </c>
      <c r="AA1664" s="148">
        <v>15</v>
      </c>
      <c r="AB1664" s="148">
        <v>15</v>
      </c>
    </row>
    <row r="1665" spans="1:28" ht="15.75" customHeight="1">
      <c r="A1665"/>
      <c r="B1665" s="93"/>
      <c r="C1665" s="162"/>
      <c r="D1665" s="90" t="s">
        <v>100</v>
      </c>
      <c r="E1665">
        <v>8127.24</v>
      </c>
      <c r="F1665">
        <v>8174.11</v>
      </c>
      <c r="G1665">
        <v>8185.71</v>
      </c>
      <c r="H1665">
        <v>8178.23</v>
      </c>
      <c r="I1665">
        <v>8137.58</v>
      </c>
      <c r="J1665">
        <v>8129.43</v>
      </c>
      <c r="K1665">
        <v>8176.54</v>
      </c>
      <c r="L1665">
        <v>8173.09</v>
      </c>
      <c r="M1665">
        <v>8122.05</v>
      </c>
      <c r="N1665" s="99"/>
      <c r="O1665" s="99"/>
      <c r="P1665" s="99"/>
      <c r="Q1665" s="99"/>
      <c r="R1665" s="100"/>
      <c r="S1665" s="101"/>
      <c r="T1665" s="241"/>
      <c r="U1665" s="234"/>
      <c r="V1665" s="238"/>
      <c r="W1665" s="116"/>
      <c r="X1665" s="116"/>
      <c r="Y1665" s="116"/>
      <c r="Z1665" s="116"/>
      <c r="AA1665" s="116"/>
      <c r="AB1665" s="139"/>
    </row>
    <row r="1666" spans="1:28" ht="25.5" customHeight="1" thickBot="1">
      <c r="A1666"/>
      <c r="B1666" s="93"/>
      <c r="C1666" s="162"/>
      <c r="D1666" s="90" t="s">
        <v>120</v>
      </c>
      <c r="E1666" s="29">
        <f t="shared" ref="E1666:M1666" si="548">IF(((E1664="")*AND(E1665="")),"",(E1664-E1665)*2)</f>
        <v>236.43999999999869</v>
      </c>
      <c r="F1666" s="29">
        <f t="shared" si="548"/>
        <v>220.14000000000124</v>
      </c>
      <c r="G1666" s="29">
        <f t="shared" si="548"/>
        <v>209.16000000000167</v>
      </c>
      <c r="H1666" s="29">
        <f t="shared" si="548"/>
        <v>213.78000000000247</v>
      </c>
      <c r="I1666" s="29">
        <f t="shared" si="548"/>
        <v>231.58000000000175</v>
      </c>
      <c r="J1666" s="29">
        <f t="shared" si="548"/>
        <v>233.18000000000029</v>
      </c>
      <c r="K1666" s="29">
        <f t="shared" si="548"/>
        <v>216.8799999999992</v>
      </c>
      <c r="L1666" s="29">
        <f t="shared" si="548"/>
        <v>215.91999999999825</v>
      </c>
      <c r="M1666" s="29">
        <f t="shared" si="548"/>
        <v>233.01999999999862</v>
      </c>
      <c r="N1666" s="102"/>
      <c r="O1666" s="102"/>
      <c r="P1666" s="102"/>
      <c r="Q1666" s="102"/>
      <c r="R1666" s="103"/>
      <c r="S1666" s="104"/>
      <c r="T1666" s="282"/>
      <c r="U1666" s="281"/>
      <c r="V1666" s="285"/>
      <c r="W1666" s="116"/>
      <c r="X1666" s="116"/>
      <c r="Y1666" s="116"/>
      <c r="Z1666" s="116"/>
      <c r="AA1666" s="116"/>
      <c r="AB1666" s="139"/>
    </row>
    <row r="1667" spans="1:28" ht="12.75" customHeight="1">
      <c r="A1667" s="3">
        <v>43629</v>
      </c>
      <c r="B1667" s="111" t="s">
        <v>18</v>
      </c>
      <c r="C1667" s="164" t="s">
        <v>122</v>
      </c>
      <c r="D1667" s="112" t="s">
        <v>99</v>
      </c>
      <c r="E1667">
        <v>3547.38</v>
      </c>
      <c r="F1667">
        <v>3540.79</v>
      </c>
      <c r="G1667">
        <v>3618.47</v>
      </c>
      <c r="H1667">
        <v>3595.44</v>
      </c>
      <c r="I1667">
        <v>3725.83</v>
      </c>
      <c r="J1667">
        <v>3622.24</v>
      </c>
      <c r="K1667">
        <v>3570.97</v>
      </c>
      <c r="L1667">
        <v>3574.12</v>
      </c>
      <c r="M1667">
        <v>3637.32</v>
      </c>
      <c r="N1667" s="113">
        <f>IF((M1668=""),"",MAX(E1669:M1669))</f>
        <v>592.30000000000018</v>
      </c>
      <c r="O1667" s="113">
        <f>IF(M1668="","",MIN(E1669:M1669))</f>
        <v>484.76000000000022</v>
      </c>
      <c r="P1667" s="113">
        <f>IF((M1669=""),"",AVERAGE(E1669:M1669))</f>
        <v>550.39777777777772</v>
      </c>
      <c r="Q1667" s="113">
        <f>IF((M1668=""),"",STDEV(E1669:M1669))</f>
        <v>40.094033776167272</v>
      </c>
      <c r="R1667" s="114">
        <f>IF((M1668=""),"",(N1667-O1667)/(N1667+O1667)*100)</f>
        <v>9.9845876738528894</v>
      </c>
      <c r="S1667" s="115" t="str">
        <f>IF(M1668="","",IF(R1667&lt;10,IF(P1667&gt;430,IF(P1667&lt;590,"Pass","Fail"),"Fail"),"Fail"))</f>
        <v>Pass</v>
      </c>
      <c r="T1667" s="242">
        <v>1428</v>
      </c>
      <c r="U1667" s="236" t="s">
        <v>223</v>
      </c>
      <c r="V1667" s="302"/>
      <c r="W1667" s="138">
        <v>490</v>
      </c>
      <c r="X1667" s="135">
        <v>590</v>
      </c>
      <c r="Y1667" s="135">
        <v>430</v>
      </c>
      <c r="Z1667" s="135">
        <v>590</v>
      </c>
      <c r="AA1667" s="137">
        <v>6.3</v>
      </c>
      <c r="AB1667" s="148">
        <v>6.3</v>
      </c>
    </row>
    <row r="1668" spans="1:28" ht="15.75" customHeight="1">
      <c r="A1668"/>
      <c r="B1668" s="93"/>
      <c r="C1668" s="162"/>
      <c r="D1668" s="90" t="s">
        <v>100</v>
      </c>
      <c r="E1668">
        <v>3305</v>
      </c>
      <c r="F1668">
        <v>3244.64</v>
      </c>
      <c r="G1668">
        <v>3341.57</v>
      </c>
      <c r="H1668">
        <v>3327.04</v>
      </c>
      <c r="I1668">
        <v>3440.37</v>
      </c>
      <c r="J1668">
        <v>3333.56</v>
      </c>
      <c r="K1668">
        <v>3285.74</v>
      </c>
      <c r="L1668">
        <v>3331</v>
      </c>
      <c r="M1668">
        <v>3346.85</v>
      </c>
      <c r="N1668" s="99"/>
      <c r="O1668" s="99"/>
      <c r="P1668" s="99"/>
      <c r="Q1668" s="99"/>
      <c r="R1668" s="100"/>
      <c r="S1668" s="101"/>
      <c r="T1668" s="241"/>
      <c r="U1668" s="234"/>
      <c r="V1668" s="238"/>
    </row>
    <row r="1669" spans="1:28" ht="25.5" customHeight="1">
      <c r="A1669"/>
      <c r="B1669" s="93"/>
      <c r="C1669" s="162"/>
      <c r="D1669" s="90" t="s">
        <v>120</v>
      </c>
      <c r="E1669" s="29">
        <f t="shared" ref="E1669:M1669" si="549">IF(((E1667="")*AND(E1668="")),"",(E1667-E1668)*2)</f>
        <v>484.76000000000022</v>
      </c>
      <c r="F1669" s="29">
        <f t="shared" si="549"/>
        <v>592.30000000000018</v>
      </c>
      <c r="G1669" s="29">
        <f t="shared" si="549"/>
        <v>553.79999999999927</v>
      </c>
      <c r="H1669" s="29">
        <f t="shared" si="549"/>
        <v>536.80000000000018</v>
      </c>
      <c r="I1669" s="29">
        <f t="shared" si="549"/>
        <v>570.92000000000007</v>
      </c>
      <c r="J1669" s="29">
        <f t="shared" si="549"/>
        <v>577.35999999999967</v>
      </c>
      <c r="K1669" s="29">
        <f t="shared" si="549"/>
        <v>570.46</v>
      </c>
      <c r="L1669" s="29">
        <f t="shared" si="549"/>
        <v>486.23999999999978</v>
      </c>
      <c r="M1669" s="29">
        <f t="shared" si="549"/>
        <v>580.94000000000051</v>
      </c>
      <c r="N1669" s="102"/>
      <c r="O1669" s="102"/>
      <c r="P1669" s="102"/>
      <c r="Q1669" s="102"/>
      <c r="R1669" s="103"/>
      <c r="S1669" s="104"/>
      <c r="T1669" s="282"/>
      <c r="U1669" s="281"/>
      <c r="V1669" s="285"/>
    </row>
    <row r="1670" spans="1:28" ht="12.75" customHeight="1">
      <c r="A1670" s="3">
        <v>43629</v>
      </c>
      <c r="B1670" s="93" t="s">
        <v>18</v>
      </c>
      <c r="C1670" s="162" t="s">
        <v>123</v>
      </c>
      <c r="D1670" s="90" t="s">
        <v>99</v>
      </c>
      <c r="E1670">
        <v>8131.17</v>
      </c>
      <c r="F1670">
        <v>8177.02</v>
      </c>
      <c r="G1670">
        <v>8188.61</v>
      </c>
      <c r="H1670">
        <v>8182.17</v>
      </c>
      <c r="I1670">
        <v>8141.71</v>
      </c>
      <c r="J1670">
        <v>8133.05</v>
      </c>
      <c r="K1670">
        <v>8178.64</v>
      </c>
      <c r="L1670">
        <v>8175.16</v>
      </c>
      <c r="M1670">
        <v>8124.74</v>
      </c>
      <c r="N1670" s="94">
        <f>IF((M1671=""),"",MAX(E1672:M1672))</f>
        <v>245.96000000000095</v>
      </c>
      <c r="O1670" s="94">
        <f>IF(M1671="","",MIN(E1672:M1672))</f>
        <v>219.09999999999854</v>
      </c>
      <c r="P1670" s="94">
        <f>IF((M1672=""),"",AVERAGE(E1672:M1672))</f>
        <v>233.71333333333374</v>
      </c>
      <c r="Q1670" s="94">
        <f>IF((M1671=""),"",STDEV(E1672:M1672))</f>
        <v>10.110647852636117</v>
      </c>
      <c r="R1670" s="95">
        <f>IF((M1671=""),"",(N1670-O1670)/(N1670+O1670)*100)</f>
        <v>5.7755988474610653</v>
      </c>
      <c r="S1670" s="96" t="str">
        <f>IF(M1671="","",IF(R1670&lt;15,IF(P1670&gt;155,IF(P1670&lt;315,"Pass","Fail"),"Fail"),"Fail"))</f>
        <v>Pass</v>
      </c>
      <c r="T1670" s="237">
        <v>1428</v>
      </c>
      <c r="U1670" s="235" t="s">
        <v>223</v>
      </c>
      <c r="V1670" s="300"/>
      <c r="W1670" s="147">
        <v>222</v>
      </c>
      <c r="X1670" s="88">
        <v>340</v>
      </c>
      <c r="Y1670" s="88">
        <v>155</v>
      </c>
      <c r="Z1670" s="88">
        <v>315</v>
      </c>
      <c r="AA1670" s="148">
        <v>15</v>
      </c>
      <c r="AB1670" s="139">
        <v>15</v>
      </c>
    </row>
    <row r="1671" spans="1:28" ht="15.75" customHeight="1">
      <c r="A1671"/>
      <c r="B1671" s="93"/>
      <c r="C1671" s="162"/>
      <c r="D1671" s="90" t="s">
        <v>100</v>
      </c>
      <c r="E1671">
        <v>8008.9</v>
      </c>
      <c r="F1671">
        <v>8063.11</v>
      </c>
      <c r="G1671">
        <v>8079.06</v>
      </c>
      <c r="H1671">
        <v>8068.21</v>
      </c>
      <c r="I1671">
        <v>8019.86</v>
      </c>
      <c r="J1671">
        <v>8010.07</v>
      </c>
      <c r="K1671">
        <v>8064.42</v>
      </c>
      <c r="L1671">
        <v>8062.86</v>
      </c>
      <c r="M1671">
        <v>8004.07</v>
      </c>
      <c r="N1671" s="99"/>
      <c r="O1671" s="99"/>
      <c r="P1671" s="99"/>
      <c r="Q1671" s="99"/>
      <c r="R1671" s="100"/>
      <c r="S1671" s="101"/>
      <c r="T1671" s="241"/>
      <c r="U1671" s="234"/>
      <c r="V1671" s="238"/>
    </row>
    <row r="1672" spans="1:28" ht="25.5" customHeight="1">
      <c r="A1672"/>
      <c r="B1672" s="93"/>
      <c r="C1672" s="162"/>
      <c r="D1672" s="90" t="s">
        <v>120</v>
      </c>
      <c r="E1672" s="29">
        <f t="shared" ref="E1672:M1672" si="550">IF(((E1670="")*AND(E1671="")),"",(E1670-E1671)*2)</f>
        <v>244.54000000000087</v>
      </c>
      <c r="F1672" s="29">
        <f t="shared" si="550"/>
        <v>227.82000000000153</v>
      </c>
      <c r="G1672" s="29">
        <f t="shared" si="550"/>
        <v>219.09999999999854</v>
      </c>
      <c r="H1672" s="29">
        <f t="shared" si="550"/>
        <v>227.92000000000007</v>
      </c>
      <c r="I1672" s="29">
        <f t="shared" si="550"/>
        <v>243.70000000000073</v>
      </c>
      <c r="J1672" s="29">
        <f t="shared" si="550"/>
        <v>245.96000000000095</v>
      </c>
      <c r="K1672" s="29">
        <f t="shared" si="550"/>
        <v>228.44000000000051</v>
      </c>
      <c r="L1672" s="29">
        <f t="shared" si="550"/>
        <v>224.60000000000036</v>
      </c>
      <c r="M1672" s="29">
        <f t="shared" si="550"/>
        <v>241.34000000000015</v>
      </c>
      <c r="N1672" s="102"/>
      <c r="O1672" s="102"/>
      <c r="P1672" s="102"/>
      <c r="Q1672" s="102"/>
      <c r="R1672" s="103"/>
      <c r="S1672" s="104"/>
      <c r="T1672" s="282"/>
      <c r="U1672" s="281"/>
      <c r="V1672" s="285"/>
    </row>
    <row r="1673" spans="1:28" ht="12.75" customHeight="1">
      <c r="A1673" s="3">
        <v>43629</v>
      </c>
      <c r="B1673" s="121" t="s">
        <v>18</v>
      </c>
      <c r="C1673" s="161" t="s">
        <v>119</v>
      </c>
      <c r="D1673" s="91" t="s">
        <v>99</v>
      </c>
      <c r="E1673">
        <v>2480.88</v>
      </c>
      <c r="F1673">
        <v>2430.0300000000002</v>
      </c>
      <c r="G1673">
        <v>2425.59</v>
      </c>
      <c r="H1673">
        <v>2450.8200000000002</v>
      </c>
      <c r="I1673">
        <v>2517.85</v>
      </c>
      <c r="J1673">
        <v>2476.69</v>
      </c>
      <c r="K1673">
        <v>2437.89</v>
      </c>
      <c r="L1673">
        <v>2431.16</v>
      </c>
      <c r="M1673">
        <v>2468.9</v>
      </c>
      <c r="N1673" s="94">
        <f>IF((M1674=""),"",MAX(E1675:M1675))</f>
        <v>765.63999999999942</v>
      </c>
      <c r="O1673" s="94">
        <f>IF(M1674="","",MIN(E1675:M1675))</f>
        <v>676.78000000000065</v>
      </c>
      <c r="P1673" s="94">
        <f>IF((M1675=""),"",AVERAGE(E1675:M1675))</f>
        <v>723.45333333333338</v>
      </c>
      <c r="Q1673" s="94">
        <f>IF((M1674=""),"",STDEV(E1675:M1675))</f>
        <v>36.127713738901129</v>
      </c>
      <c r="R1673" s="95">
        <f>IF((M1674=""),"",(N1673-O1673)/(N1673+O1673)*100)</f>
        <v>6.1604803039335811</v>
      </c>
      <c r="S1673" s="96" t="str">
        <f>IF(M1674="","",IF(R1673&lt;10,IF(P1673&gt;670,IF(P1673&lt;830,"Pass","Fail"),"Fail"),"Fail"))</f>
        <v>Pass</v>
      </c>
      <c r="T1673" s="237">
        <v>1428</v>
      </c>
      <c r="U1673" s="235" t="s">
        <v>223</v>
      </c>
      <c r="V1673" s="300"/>
      <c r="W1673" s="147">
        <v>645</v>
      </c>
      <c r="X1673" s="88">
        <v>790</v>
      </c>
      <c r="Y1673" s="88">
        <v>670</v>
      </c>
      <c r="Z1673" s="88">
        <v>830</v>
      </c>
      <c r="AA1673" s="88">
        <v>8.6999999999999993</v>
      </c>
      <c r="AB1673" s="148">
        <v>10</v>
      </c>
    </row>
    <row r="1674" spans="1:28" ht="15.75" customHeight="1">
      <c r="A1674"/>
      <c r="B1674" s="93"/>
      <c r="C1674" s="162"/>
      <c r="D1674" s="90" t="s">
        <v>100</v>
      </c>
      <c r="E1674">
        <v>2100.0700000000002</v>
      </c>
      <c r="F1674">
        <v>2080.77</v>
      </c>
      <c r="G1674">
        <v>2087.1999999999998</v>
      </c>
      <c r="H1674">
        <v>2101.0300000000002</v>
      </c>
      <c r="I1674">
        <v>2135.0300000000002</v>
      </c>
      <c r="J1674">
        <v>2100.06</v>
      </c>
      <c r="K1674">
        <v>2090.12</v>
      </c>
      <c r="L1674">
        <v>2082.25</v>
      </c>
      <c r="M1674">
        <v>2087.7399999999998</v>
      </c>
      <c r="N1674" s="99"/>
      <c r="O1674" s="99"/>
      <c r="P1674" s="99"/>
      <c r="Q1674" s="99"/>
      <c r="R1674" s="100"/>
      <c r="S1674" s="101"/>
      <c r="T1674" s="241"/>
      <c r="U1674" s="234"/>
      <c r="V1674" s="238"/>
    </row>
    <row r="1675" spans="1:28" ht="25.5" customHeight="1">
      <c r="A1675"/>
      <c r="B1675" s="93"/>
      <c r="C1675" s="162"/>
      <c r="D1675" s="90" t="s">
        <v>120</v>
      </c>
      <c r="E1675" s="29">
        <f t="shared" ref="E1675:M1675" si="551">IF(((E1673="")*AND(E1674="")),"",(E1673-E1674)*2)</f>
        <v>761.61999999999989</v>
      </c>
      <c r="F1675" s="29">
        <f t="shared" si="551"/>
        <v>698.52000000000044</v>
      </c>
      <c r="G1675" s="29">
        <f t="shared" si="551"/>
        <v>676.78000000000065</v>
      </c>
      <c r="H1675" s="29">
        <f t="shared" si="551"/>
        <v>699.57999999999993</v>
      </c>
      <c r="I1675" s="29">
        <f t="shared" si="551"/>
        <v>765.63999999999942</v>
      </c>
      <c r="J1675" s="29">
        <f t="shared" si="551"/>
        <v>753.26000000000022</v>
      </c>
      <c r="K1675" s="29">
        <f t="shared" si="551"/>
        <v>695.54</v>
      </c>
      <c r="L1675" s="29">
        <f t="shared" si="551"/>
        <v>697.81999999999971</v>
      </c>
      <c r="M1675" s="29">
        <f t="shared" si="551"/>
        <v>762.32000000000062</v>
      </c>
      <c r="N1675" s="102"/>
      <c r="O1675" s="102"/>
      <c r="P1675" s="102"/>
      <c r="Q1675" s="102"/>
      <c r="R1675" s="103"/>
      <c r="S1675" s="104"/>
      <c r="T1675" s="282"/>
      <c r="U1675" s="281"/>
      <c r="V1675" s="285"/>
    </row>
    <row r="1676" spans="1:28" ht="12.75" customHeight="1">
      <c r="A1676" s="3">
        <v>43629</v>
      </c>
      <c r="B1676" s="93" t="s">
        <v>18</v>
      </c>
      <c r="C1676" s="162" t="s">
        <v>121</v>
      </c>
      <c r="D1676" s="90" t="s">
        <v>99</v>
      </c>
      <c r="E1676">
        <v>2373.88</v>
      </c>
      <c r="F1676">
        <v>2347</v>
      </c>
      <c r="G1676">
        <v>2355.0700000000002</v>
      </c>
      <c r="H1676">
        <v>2367.11</v>
      </c>
      <c r="I1676">
        <v>2414.38</v>
      </c>
      <c r="J1676">
        <v>2373.86</v>
      </c>
      <c r="K1676">
        <v>2354.81</v>
      </c>
      <c r="L1676">
        <v>2349.73</v>
      </c>
      <c r="M1676">
        <v>2367.11</v>
      </c>
      <c r="N1676" s="94">
        <f>IF((M1677=""),"",MAX(E1678:M1678))</f>
        <v>965.5600000000004</v>
      </c>
      <c r="O1676" s="94">
        <f>IF(M1677="","",MIN(E1678:M1678))</f>
        <v>801.64000000000033</v>
      </c>
      <c r="P1676" s="94">
        <f>IF((M1678=""),"",AVERAGE(E1678:M1678))</f>
        <v>891.90666666666687</v>
      </c>
      <c r="Q1676" s="94">
        <f>IF((M1677=""),"",STDEV(E1678:M1678))</f>
        <v>64.211468601799936</v>
      </c>
      <c r="R1676" s="95">
        <f>IF((M1677=""),"",(N1676-O1676)/(N1676+O1676)*100)</f>
        <v>9.2756903576278855</v>
      </c>
      <c r="S1676" s="96" t="str">
        <f>IF(M1677="","",IF(R1676&lt;15,IF(P1676&gt;850,IF(P1676&lt;1000,"Pass","Fail"),"Fail"),"Fail"))</f>
        <v>Pass</v>
      </c>
      <c r="T1676" s="237">
        <v>1428</v>
      </c>
      <c r="U1676" s="235" t="s">
        <v>223</v>
      </c>
      <c r="V1676" s="300"/>
      <c r="W1676" s="135">
        <v>850</v>
      </c>
      <c r="X1676" s="135">
        <v>970</v>
      </c>
      <c r="Y1676" s="135">
        <v>710</v>
      </c>
      <c r="Z1676" s="135">
        <v>910</v>
      </c>
      <c r="AA1676" s="135">
        <v>14.5</v>
      </c>
      <c r="AB1676" s="139">
        <v>17</v>
      </c>
    </row>
    <row r="1677" spans="1:28" ht="15.75" customHeight="1">
      <c r="A1677"/>
      <c r="B1677" s="93"/>
      <c r="C1677" s="162"/>
      <c r="D1677" s="90" t="s">
        <v>100</v>
      </c>
      <c r="E1677">
        <v>1891.1</v>
      </c>
      <c r="F1677">
        <v>1919.8</v>
      </c>
      <c r="G1677">
        <v>1954.25</v>
      </c>
      <c r="H1677">
        <v>1945.05</v>
      </c>
      <c r="I1677">
        <v>1939.14</v>
      </c>
      <c r="J1677">
        <v>1891.89</v>
      </c>
      <c r="K1677">
        <v>1929.01</v>
      </c>
      <c r="L1677">
        <v>1926.88</v>
      </c>
      <c r="M1677">
        <v>1892.25</v>
      </c>
      <c r="N1677" s="99"/>
      <c r="O1677" s="99"/>
      <c r="P1677" s="99"/>
      <c r="Q1677" s="99"/>
      <c r="R1677" s="100"/>
      <c r="S1677" s="101"/>
      <c r="T1677" s="241"/>
      <c r="U1677" s="234"/>
      <c r="V1677" s="238"/>
    </row>
    <row r="1678" spans="1:28" ht="26.25" customHeight="1" thickBot="1">
      <c r="A1678"/>
      <c r="B1678" s="105"/>
      <c r="C1678" s="163"/>
      <c r="D1678" s="127" t="s">
        <v>120</v>
      </c>
      <c r="E1678" s="107">
        <f t="shared" ref="E1678:M1678" si="552">IF(((E1676="")*AND(E1677="")),"",(E1676-E1677)*2)</f>
        <v>965.5600000000004</v>
      </c>
      <c r="F1678" s="107">
        <f t="shared" si="552"/>
        <v>854.40000000000009</v>
      </c>
      <c r="G1678" s="107">
        <f t="shared" si="552"/>
        <v>801.64000000000033</v>
      </c>
      <c r="H1678" s="107">
        <f t="shared" si="552"/>
        <v>844.12000000000035</v>
      </c>
      <c r="I1678" s="107">
        <f t="shared" si="552"/>
        <v>950.48</v>
      </c>
      <c r="J1678" s="107">
        <f t="shared" si="552"/>
        <v>963.94</v>
      </c>
      <c r="K1678" s="107">
        <f t="shared" si="552"/>
        <v>851.59999999999991</v>
      </c>
      <c r="L1678" s="107">
        <f t="shared" si="552"/>
        <v>845.69999999999982</v>
      </c>
      <c r="M1678" s="107">
        <f t="shared" si="552"/>
        <v>949.72000000000025</v>
      </c>
      <c r="N1678" s="108"/>
      <c r="O1678" s="108"/>
      <c r="P1678" s="108"/>
      <c r="Q1678" s="108"/>
      <c r="R1678" s="109"/>
      <c r="S1678" s="110"/>
      <c r="T1678" s="284"/>
      <c r="U1678" s="283"/>
      <c r="V1678" s="286"/>
    </row>
    <row r="1679" spans="1:28" ht="12.75" customHeight="1">
      <c r="A1679" s="3">
        <v>43633</v>
      </c>
      <c r="B1679" s="111" t="s">
        <v>18</v>
      </c>
      <c r="C1679" s="164" t="s">
        <v>122</v>
      </c>
      <c r="D1679" s="112" t="s">
        <v>99</v>
      </c>
      <c r="E1679">
        <v>3260.13</v>
      </c>
      <c r="F1679">
        <v>3248.15</v>
      </c>
      <c r="G1679">
        <v>3351.53</v>
      </c>
      <c r="H1679">
        <v>3329.27</v>
      </c>
      <c r="I1679">
        <v>3444.23</v>
      </c>
      <c r="J1679">
        <v>3346.05</v>
      </c>
      <c r="K1679">
        <v>3285.73</v>
      </c>
      <c r="L1679">
        <v>3327</v>
      </c>
      <c r="M1679">
        <v>3350.32</v>
      </c>
      <c r="N1679" s="113">
        <f>IF((M1680=""),"",MAX(E1681:M1681))</f>
        <v>605.65999999999985</v>
      </c>
      <c r="O1679" s="113">
        <f>IF(M1680="","",MIN(E1681:M1681))</f>
        <v>523.5</v>
      </c>
      <c r="P1679" s="113">
        <f>IF((M1681=""),"",AVERAGE(E1681:M1681))</f>
        <v>553.22888888888917</v>
      </c>
      <c r="Q1679" s="113">
        <f>IF((M1680=""),"",STDEV(E1681:M1681))</f>
        <v>22.366211371422228</v>
      </c>
      <c r="R1679" s="114">
        <f>IF((M1680=""),"",(N1679-O1679)/(N1679+O1679)*100)</f>
        <v>7.2762053207694093</v>
      </c>
      <c r="S1679" s="115" t="str">
        <f>IF(M1680="","",IF(R1679&lt;10,IF(P1679&gt;430,IF(P1679&lt;590,"Pass","Fail"),"Fail"),"Fail"))</f>
        <v>Pass</v>
      </c>
      <c r="T1679" s="237">
        <v>1335</v>
      </c>
      <c r="U1679" s="236"/>
      <c r="V1679" s="302"/>
      <c r="W1679" s="138">
        <v>490</v>
      </c>
      <c r="X1679" s="135">
        <v>590</v>
      </c>
      <c r="Y1679" s="135">
        <v>430</v>
      </c>
      <c r="Z1679" s="135">
        <v>590</v>
      </c>
      <c r="AA1679" s="137">
        <v>6.3</v>
      </c>
      <c r="AB1679" s="148">
        <v>6.3</v>
      </c>
    </row>
    <row r="1680" spans="1:28" ht="15.75" customHeight="1">
      <c r="A1680"/>
      <c r="B1680" s="93"/>
      <c r="C1680" s="162"/>
      <c r="D1680" s="90" t="s">
        <v>100</v>
      </c>
      <c r="E1680">
        <v>2988.42</v>
      </c>
      <c r="F1680">
        <v>2969.33</v>
      </c>
      <c r="G1680">
        <v>3073.2</v>
      </c>
      <c r="H1680">
        <v>3050.48</v>
      </c>
      <c r="I1680">
        <v>3172.16</v>
      </c>
      <c r="J1680">
        <v>3074.67</v>
      </c>
      <c r="K1680">
        <v>3023.98</v>
      </c>
      <c r="L1680">
        <v>3024.17</v>
      </c>
      <c r="M1680">
        <v>3076.47</v>
      </c>
      <c r="N1680" s="99"/>
      <c r="O1680" s="99"/>
      <c r="P1680" s="99"/>
      <c r="Q1680" s="99"/>
      <c r="R1680" s="100"/>
      <c r="S1680" s="101"/>
      <c r="T1680" s="241"/>
      <c r="U1680" s="234"/>
      <c r="V1680" s="238"/>
    </row>
    <row r="1681" spans="1:28" ht="25.5" customHeight="1">
      <c r="A1681"/>
      <c r="B1681" s="93"/>
      <c r="C1681" s="162"/>
      <c r="D1681" s="90" t="s">
        <v>120</v>
      </c>
      <c r="E1681" s="29">
        <f t="shared" ref="E1681:M1681" si="553">IF(((E1679="")*AND(E1680="")),"",(E1679-E1680)*2)</f>
        <v>543.42000000000007</v>
      </c>
      <c r="F1681" s="29">
        <f t="shared" si="553"/>
        <v>557.64000000000033</v>
      </c>
      <c r="G1681" s="29">
        <f t="shared" si="553"/>
        <v>556.66000000000076</v>
      </c>
      <c r="H1681" s="29">
        <f t="shared" si="553"/>
        <v>557.57999999999993</v>
      </c>
      <c r="I1681" s="29">
        <f t="shared" si="553"/>
        <v>544.14000000000033</v>
      </c>
      <c r="J1681" s="29">
        <f t="shared" si="553"/>
        <v>542.76000000000022</v>
      </c>
      <c r="K1681" s="29">
        <f t="shared" si="553"/>
        <v>523.5</v>
      </c>
      <c r="L1681" s="29">
        <f t="shared" si="553"/>
        <v>605.65999999999985</v>
      </c>
      <c r="M1681" s="29">
        <f t="shared" si="553"/>
        <v>547.70000000000073</v>
      </c>
      <c r="N1681" s="102"/>
      <c r="O1681" s="102"/>
      <c r="P1681" s="102"/>
      <c r="Q1681" s="102"/>
      <c r="R1681" s="103"/>
      <c r="S1681" s="104"/>
      <c r="T1681" s="282"/>
      <c r="U1681" s="281"/>
      <c r="V1681" s="285"/>
    </row>
    <row r="1682" spans="1:28" ht="12.75" customHeight="1">
      <c r="A1682" s="3">
        <v>43633</v>
      </c>
      <c r="B1682" s="93" t="s">
        <v>18</v>
      </c>
      <c r="C1682" s="162" t="s">
        <v>123</v>
      </c>
      <c r="D1682" s="90" t="s">
        <v>99</v>
      </c>
      <c r="E1682">
        <v>8011.56</v>
      </c>
      <c r="F1682">
        <v>8065.63</v>
      </c>
      <c r="G1682">
        <v>8083.26</v>
      </c>
      <c r="H1682">
        <v>8071.26</v>
      </c>
      <c r="I1682">
        <v>8022.3</v>
      </c>
      <c r="J1682">
        <v>8013.33</v>
      </c>
      <c r="K1682">
        <v>8067.2</v>
      </c>
      <c r="L1682">
        <v>8071.96</v>
      </c>
      <c r="M1682">
        <v>8006.33</v>
      </c>
      <c r="N1682" s="94">
        <f>IF((M1683=""),"",MAX(E1684:M1684))</f>
        <v>245.5</v>
      </c>
      <c r="O1682" s="94">
        <f>IF(M1683="","",MIN(E1684:M1684))</f>
        <v>222.14000000000124</v>
      </c>
      <c r="P1682" s="94">
        <f>IF((M1684=""),"",AVERAGE(E1684:M1684))</f>
        <v>235.73111111111152</v>
      </c>
      <c r="Q1682" s="94">
        <f>IF((M1683=""),"",STDEV(E1684:M1684))</f>
        <v>8.6225234769825665</v>
      </c>
      <c r="R1682" s="95">
        <f>IF((M1683=""),"",(N1682-O1682)/(N1682+O1682)*100)</f>
        <v>4.9952955264730781</v>
      </c>
      <c r="S1682" s="96" t="str">
        <f>IF(M1683="","",IF(R1682&lt;15,IF(P1682&gt;155,IF(P1682&lt;315,"Pass","Fail"),"Fail"),"Fail"))</f>
        <v>Pass</v>
      </c>
      <c r="T1682" s="237">
        <v>1335</v>
      </c>
      <c r="U1682" s="235"/>
      <c r="V1682" s="300"/>
      <c r="W1682" s="147">
        <v>222</v>
      </c>
      <c r="X1682" s="88">
        <v>340</v>
      </c>
      <c r="Y1682" s="88">
        <v>155</v>
      </c>
      <c r="Z1682" s="88">
        <v>315</v>
      </c>
      <c r="AA1682" s="148">
        <v>15</v>
      </c>
      <c r="AB1682" s="139">
        <v>15</v>
      </c>
    </row>
    <row r="1683" spans="1:28" ht="15.75" customHeight="1">
      <c r="A1683"/>
      <c r="B1683" s="93"/>
      <c r="C1683" s="162"/>
      <c r="D1683" s="90" t="s">
        <v>100</v>
      </c>
      <c r="E1683">
        <v>7889.7</v>
      </c>
      <c r="F1683">
        <v>7951.15</v>
      </c>
      <c r="G1683">
        <v>7972.19</v>
      </c>
      <c r="H1683">
        <v>7957.54</v>
      </c>
      <c r="I1683">
        <v>7901.47</v>
      </c>
      <c r="J1683">
        <v>7890.58</v>
      </c>
      <c r="K1683">
        <v>7952.44</v>
      </c>
      <c r="L1683">
        <v>7951.25</v>
      </c>
      <c r="M1683">
        <v>7885.72</v>
      </c>
      <c r="N1683" s="99"/>
      <c r="O1683" s="99"/>
      <c r="P1683" s="99"/>
      <c r="Q1683" s="99"/>
      <c r="R1683" s="100"/>
      <c r="S1683" s="101"/>
      <c r="T1683" s="241"/>
      <c r="U1683" s="234"/>
      <c r="V1683" s="238"/>
    </row>
    <row r="1684" spans="1:28" ht="25.5" customHeight="1">
      <c r="A1684"/>
      <c r="B1684" s="93"/>
      <c r="C1684" s="162"/>
      <c r="D1684" s="90" t="s">
        <v>120</v>
      </c>
      <c r="E1684" s="29">
        <f t="shared" ref="E1684:M1684" si="554">IF(((E1682="")*AND(E1683="")),"",(E1682-E1683)*2)</f>
        <v>243.72000000000116</v>
      </c>
      <c r="F1684" s="29">
        <f t="shared" si="554"/>
        <v>228.96000000000095</v>
      </c>
      <c r="G1684" s="29">
        <f t="shared" si="554"/>
        <v>222.14000000000124</v>
      </c>
      <c r="H1684" s="29">
        <f t="shared" si="554"/>
        <v>227.44000000000051</v>
      </c>
      <c r="I1684" s="29">
        <f t="shared" si="554"/>
        <v>241.65999999999985</v>
      </c>
      <c r="J1684" s="29">
        <f t="shared" si="554"/>
        <v>245.5</v>
      </c>
      <c r="K1684" s="29">
        <f t="shared" si="554"/>
        <v>229.52000000000044</v>
      </c>
      <c r="L1684" s="29">
        <f t="shared" si="554"/>
        <v>241.42000000000007</v>
      </c>
      <c r="M1684" s="29">
        <f t="shared" si="554"/>
        <v>241.21999999999935</v>
      </c>
      <c r="N1684" s="102"/>
      <c r="O1684" s="102"/>
      <c r="P1684" s="102"/>
      <c r="Q1684" s="102"/>
      <c r="R1684" s="103"/>
      <c r="S1684" s="104"/>
      <c r="T1684" s="282"/>
      <c r="U1684" s="281"/>
      <c r="V1684" s="285"/>
    </row>
    <row r="1685" spans="1:28" ht="12.75" customHeight="1">
      <c r="A1685" s="3">
        <v>43633</v>
      </c>
      <c r="B1685" s="121" t="s">
        <v>18</v>
      </c>
      <c r="C1685" s="161" t="s">
        <v>119</v>
      </c>
      <c r="D1685" s="91" t="s">
        <v>99</v>
      </c>
      <c r="E1685">
        <v>2098.89</v>
      </c>
      <c r="F1685">
        <v>2079.2800000000002</v>
      </c>
      <c r="G1685">
        <v>2085.2800000000002</v>
      </c>
      <c r="H1685">
        <v>2099.37</v>
      </c>
      <c r="I1685">
        <v>2133</v>
      </c>
      <c r="J1685">
        <v>2098.3000000000002</v>
      </c>
      <c r="K1685">
        <v>2088.23</v>
      </c>
      <c r="L1685">
        <v>2080.44</v>
      </c>
      <c r="M1685">
        <v>2085.9899999999998</v>
      </c>
      <c r="N1685" s="94">
        <f>IF((M1686=""),"",MAX(E1687:M1687))</f>
        <v>738.58000000000038</v>
      </c>
      <c r="O1685" s="94">
        <f>IF(M1686="","",MIN(E1687:M1687))</f>
        <v>655.64000000000033</v>
      </c>
      <c r="P1685" s="94">
        <f>IF((M1687=""),"",AVERAGE(E1687:M1687))</f>
        <v>698.67555555555555</v>
      </c>
      <c r="Q1685" s="94">
        <f>IF((M1686=""),"",STDEV(E1687:M1687))</f>
        <v>32.61621035279483</v>
      </c>
      <c r="R1685" s="95">
        <f>IF((M1686=""),"",(N1685-O1685)/(N1685+O1685)*100)</f>
        <v>5.948845949706647</v>
      </c>
      <c r="S1685" s="96" t="str">
        <f>IF(M1686="","",IF(R1685&lt;10,IF(P1685&gt;670,IF(P1685&lt;830,"Pass","Fail"),"Fail"),"Fail"))</f>
        <v>Pass</v>
      </c>
      <c r="T1685" s="237">
        <v>1335</v>
      </c>
      <c r="U1685" s="235"/>
      <c r="V1685" s="300"/>
      <c r="W1685" s="147">
        <v>645</v>
      </c>
      <c r="X1685" s="88">
        <v>790</v>
      </c>
      <c r="Y1685" s="88">
        <v>670</v>
      </c>
      <c r="Z1685" s="88">
        <v>830</v>
      </c>
      <c r="AA1685" s="88">
        <v>8.6999999999999993</v>
      </c>
      <c r="AB1685" s="148">
        <v>10</v>
      </c>
    </row>
    <row r="1686" spans="1:28" ht="15.75" customHeight="1">
      <c r="A1686"/>
      <c r="B1686" s="93"/>
      <c r="C1686" s="162"/>
      <c r="D1686" s="90" t="s">
        <v>100</v>
      </c>
      <c r="E1686">
        <v>1730.92</v>
      </c>
      <c r="F1686">
        <v>1739.94</v>
      </c>
      <c r="G1686">
        <v>1757.46</v>
      </c>
      <c r="H1686">
        <v>1762.37</v>
      </c>
      <c r="I1686">
        <v>1769.83</v>
      </c>
      <c r="J1686">
        <v>1729.01</v>
      </c>
      <c r="K1686">
        <v>1749.13</v>
      </c>
      <c r="L1686">
        <v>1743.86</v>
      </c>
      <c r="M1686">
        <v>1722.22</v>
      </c>
      <c r="N1686" s="99"/>
      <c r="O1686" s="99"/>
      <c r="P1686" s="99"/>
      <c r="Q1686" s="99"/>
      <c r="R1686" s="100"/>
      <c r="S1686" s="101"/>
      <c r="T1686" s="241"/>
      <c r="U1686" s="234"/>
      <c r="V1686" s="238"/>
    </row>
    <row r="1687" spans="1:28" ht="25.5" customHeight="1">
      <c r="A1687"/>
      <c r="B1687" s="93"/>
      <c r="C1687" s="162"/>
      <c r="D1687" s="90" t="s">
        <v>120</v>
      </c>
      <c r="E1687" s="29">
        <f t="shared" ref="E1687:M1687" si="555">IF(((E1685="")*AND(E1686="")),"",(E1685-E1686)*2)</f>
        <v>735.9399999999996</v>
      </c>
      <c r="F1687" s="29">
        <f t="shared" si="555"/>
        <v>678.68000000000029</v>
      </c>
      <c r="G1687" s="29">
        <f t="shared" si="555"/>
        <v>655.64000000000033</v>
      </c>
      <c r="H1687" s="29">
        <f t="shared" si="555"/>
        <v>674</v>
      </c>
      <c r="I1687" s="29">
        <f t="shared" si="555"/>
        <v>726.34000000000015</v>
      </c>
      <c r="J1687" s="29">
        <f t="shared" si="555"/>
        <v>738.58000000000038</v>
      </c>
      <c r="K1687" s="29">
        <f t="shared" si="555"/>
        <v>678.19999999999982</v>
      </c>
      <c r="L1687" s="29">
        <f t="shared" si="555"/>
        <v>673.16000000000031</v>
      </c>
      <c r="M1687" s="29">
        <f t="shared" si="555"/>
        <v>727.53999999999951</v>
      </c>
      <c r="N1687" s="102"/>
      <c r="O1687" s="102"/>
      <c r="P1687" s="102"/>
      <c r="Q1687" s="102"/>
      <c r="R1687" s="103"/>
      <c r="S1687" s="104"/>
      <c r="T1687" s="282"/>
      <c r="U1687" s="281"/>
      <c r="V1687" s="285"/>
    </row>
    <row r="1688" spans="1:28" ht="12.75" customHeight="1">
      <c r="A1688" s="3">
        <v>43633</v>
      </c>
      <c r="B1688" s="93" t="s">
        <v>18</v>
      </c>
      <c r="C1688" s="162" t="s">
        <v>121</v>
      </c>
      <c r="D1688" s="90" t="s">
        <v>99</v>
      </c>
      <c r="E1688">
        <v>1885.91</v>
      </c>
      <c r="F1688">
        <v>1915.65</v>
      </c>
      <c r="G1688">
        <v>1949.77</v>
      </c>
      <c r="H1688">
        <v>1940.04</v>
      </c>
      <c r="I1688">
        <v>1934.14</v>
      </c>
      <c r="J1688">
        <v>1887.13</v>
      </c>
      <c r="K1688">
        <v>1924.32</v>
      </c>
      <c r="L1688">
        <v>1922.15</v>
      </c>
      <c r="M1688">
        <v>1887.14</v>
      </c>
      <c r="N1688" s="94">
        <f>IF((M1689=""),"",MAX(E1690:M1690))</f>
        <v>948.48</v>
      </c>
      <c r="O1688" s="94">
        <f>IF(M1689="","",MIN(E1690:M1690))</f>
        <v>786</v>
      </c>
      <c r="P1688" s="94">
        <f>IF((M1690=""),"",AVERAGE(E1690:M1690))</f>
        <v>877.02444444444461</v>
      </c>
      <c r="Q1688" s="94">
        <f>IF((M1689=""),"",STDEV(E1690:M1690))</f>
        <v>63.956357602491124</v>
      </c>
      <c r="R1688" s="95">
        <f>IF((M1689=""),"",(N1688-O1688)/(N1688+O1688)*100)</f>
        <v>9.3676490936764925</v>
      </c>
      <c r="S1688" s="96" t="str">
        <f>IF(M1689="","",IF(R1688&lt;15,IF(P1688&gt;850,IF(P1688&lt;1000,"Pass","Fail"),"Fail"),"Fail"))</f>
        <v>Pass</v>
      </c>
      <c r="T1688" s="237">
        <v>1335</v>
      </c>
      <c r="U1688" s="235"/>
      <c r="V1688" s="300"/>
      <c r="W1688" s="135">
        <v>850</v>
      </c>
      <c r="X1688" s="135">
        <v>970</v>
      </c>
      <c r="Y1688" s="135">
        <v>710</v>
      </c>
      <c r="Z1688" s="135">
        <v>910</v>
      </c>
      <c r="AA1688" s="135">
        <v>14.5</v>
      </c>
      <c r="AB1688" s="139">
        <v>17</v>
      </c>
    </row>
    <row r="1689" spans="1:28" ht="15.75" customHeight="1">
      <c r="A1689"/>
      <c r="B1689" s="93"/>
      <c r="C1689" s="162"/>
      <c r="D1689" s="90" t="s">
        <v>100</v>
      </c>
      <c r="E1689">
        <v>1416.19</v>
      </c>
      <c r="F1689">
        <v>1498.61</v>
      </c>
      <c r="G1689">
        <v>1556.77</v>
      </c>
      <c r="H1689">
        <v>1522.35</v>
      </c>
      <c r="I1689">
        <v>1462.43</v>
      </c>
      <c r="J1689">
        <v>1412.89</v>
      </c>
      <c r="K1689">
        <v>1505.89</v>
      </c>
      <c r="L1689">
        <v>1506.49</v>
      </c>
      <c r="M1689">
        <v>1418.02</v>
      </c>
      <c r="N1689" s="99"/>
      <c r="O1689" s="99"/>
      <c r="P1689" s="99"/>
      <c r="Q1689" s="99"/>
      <c r="R1689" s="100"/>
      <c r="S1689" s="101"/>
      <c r="T1689" s="241"/>
      <c r="U1689" s="234"/>
      <c r="V1689" s="238"/>
    </row>
    <row r="1690" spans="1:28" ht="26.25" customHeight="1" thickBot="1">
      <c r="A1690"/>
      <c r="B1690" s="105"/>
      <c r="C1690" s="163"/>
      <c r="D1690" s="127" t="s">
        <v>120</v>
      </c>
      <c r="E1690" s="107">
        <f t="shared" ref="E1690:M1690" si="556">IF(((E1688="")*AND(E1689="")),"",(E1688-E1689)*2)</f>
        <v>939.44</v>
      </c>
      <c r="F1690" s="107">
        <f t="shared" si="556"/>
        <v>834.08000000000038</v>
      </c>
      <c r="G1690" s="107">
        <f t="shared" si="556"/>
        <v>786</v>
      </c>
      <c r="H1690" s="107">
        <f t="shared" si="556"/>
        <v>835.38000000000011</v>
      </c>
      <c r="I1690" s="107">
        <f t="shared" si="556"/>
        <v>943.42000000000007</v>
      </c>
      <c r="J1690" s="107">
        <f t="shared" si="556"/>
        <v>948.48</v>
      </c>
      <c r="K1690" s="107">
        <f t="shared" si="556"/>
        <v>836.85999999999967</v>
      </c>
      <c r="L1690" s="107">
        <f t="shared" si="556"/>
        <v>831.32000000000016</v>
      </c>
      <c r="M1690" s="107">
        <f t="shared" si="556"/>
        <v>938.24000000000024</v>
      </c>
      <c r="N1690" s="108"/>
      <c r="O1690" s="108"/>
      <c r="P1690" s="108"/>
      <c r="Q1690" s="108"/>
      <c r="R1690" s="109"/>
      <c r="S1690" s="110"/>
      <c r="T1690" s="284"/>
      <c r="U1690" s="283"/>
      <c r="V1690" s="286"/>
    </row>
    <row r="1691" spans="1:28" ht="12.75" customHeight="1">
      <c r="A1691" s="3">
        <v>43636</v>
      </c>
      <c r="B1691" s="111" t="s">
        <v>18</v>
      </c>
      <c r="C1691" s="164" t="s">
        <v>122</v>
      </c>
      <c r="D1691" s="112" t="s">
        <v>99</v>
      </c>
      <c r="E1691">
        <v>6892.37</v>
      </c>
      <c r="F1691">
        <v>6929.72</v>
      </c>
      <c r="G1691">
        <v>7070.09</v>
      </c>
      <c r="H1691">
        <v>7034.21</v>
      </c>
      <c r="I1691">
        <v>7018.08</v>
      </c>
      <c r="J1691">
        <v>6915.78</v>
      </c>
      <c r="K1691">
        <v>6993.31</v>
      </c>
      <c r="L1691">
        <v>7005.71</v>
      </c>
      <c r="M1691">
        <v>6940.83</v>
      </c>
      <c r="N1691" s="113">
        <f>IF((M1692=""),"",MAX(E1693:M1693))</f>
        <v>513.60000000000036</v>
      </c>
      <c r="O1691" s="113">
        <f>IF(M1692="","",MIN(E1693:M1693))</f>
        <v>485.73999999999978</v>
      </c>
      <c r="P1691" s="113">
        <f>IF((M1693=""),"",AVERAGE(E1693:M1693))</f>
        <v>501.19333333333333</v>
      </c>
      <c r="Q1691" s="113">
        <f>IF((M1692=""),"",STDEV(E1693:M1693))</f>
        <v>8.0314631294662711</v>
      </c>
      <c r="R1691" s="114">
        <f>IF((M1692=""),"",(N1691-O1691)/(N1691+O1691)*100)</f>
        <v>2.787839974383151</v>
      </c>
      <c r="S1691" s="115" t="str">
        <f>IF(M1692="","",IF(R1691&lt;10,IF(P1691&gt;430,IF(P1691&lt;590,"Pass","Fail"),"Fail"),"Fail"))</f>
        <v>Pass</v>
      </c>
      <c r="T1691" s="242">
        <v>1159</v>
      </c>
      <c r="U1691" s="236" t="s">
        <v>227</v>
      </c>
      <c r="V1691" s="302" t="s">
        <v>226</v>
      </c>
      <c r="W1691" s="138">
        <v>490</v>
      </c>
      <c r="X1691" s="135">
        <v>590</v>
      </c>
      <c r="Y1691" s="135">
        <v>430</v>
      </c>
      <c r="Z1691" s="135">
        <v>590</v>
      </c>
      <c r="AA1691" s="137">
        <v>6.3</v>
      </c>
      <c r="AB1691" s="148">
        <v>6.3</v>
      </c>
    </row>
    <row r="1692" spans="1:28" ht="15.75" customHeight="1">
      <c r="A1692"/>
      <c r="B1692" s="93"/>
      <c r="C1692" s="162"/>
      <c r="D1692" s="90" t="s">
        <v>100</v>
      </c>
      <c r="E1692">
        <v>6637.77</v>
      </c>
      <c r="F1692">
        <v>6679.47</v>
      </c>
      <c r="G1692">
        <v>6827.22</v>
      </c>
      <c r="H1692">
        <v>6786.17</v>
      </c>
      <c r="I1692">
        <v>6765.97</v>
      </c>
      <c r="J1692">
        <v>6658.98</v>
      </c>
      <c r="K1692">
        <v>6742.54</v>
      </c>
      <c r="L1692">
        <v>6757.33</v>
      </c>
      <c r="M1692">
        <v>6689.28</v>
      </c>
      <c r="N1692" s="99"/>
      <c r="O1692" s="99"/>
      <c r="P1692" s="99"/>
      <c r="Q1692" s="99"/>
      <c r="R1692" s="100"/>
      <c r="S1692" s="101"/>
      <c r="T1692" s="241"/>
      <c r="U1692" s="234"/>
      <c r="V1692" s="238"/>
    </row>
    <row r="1693" spans="1:28" ht="25.5" customHeight="1" thickBot="1">
      <c r="A1693"/>
      <c r="B1693" s="93"/>
      <c r="C1693" s="162"/>
      <c r="D1693" s="90" t="s">
        <v>120</v>
      </c>
      <c r="E1693" s="29">
        <f t="shared" ref="E1693:M1693" si="557">IF(((E1691="")*AND(E1692="")),"",(E1691-E1692)*2)</f>
        <v>509.19999999999891</v>
      </c>
      <c r="F1693" s="29">
        <f t="shared" si="557"/>
        <v>500.5</v>
      </c>
      <c r="G1693" s="29">
        <f t="shared" si="557"/>
        <v>485.73999999999978</v>
      </c>
      <c r="H1693" s="29">
        <f t="shared" si="557"/>
        <v>496.07999999999993</v>
      </c>
      <c r="I1693" s="29">
        <f t="shared" si="557"/>
        <v>504.21999999999935</v>
      </c>
      <c r="J1693" s="29">
        <f t="shared" si="557"/>
        <v>513.60000000000036</v>
      </c>
      <c r="K1693" s="29">
        <f t="shared" si="557"/>
        <v>501.54000000000087</v>
      </c>
      <c r="L1693" s="29">
        <f t="shared" si="557"/>
        <v>496.76000000000022</v>
      </c>
      <c r="M1693" s="29">
        <f t="shared" si="557"/>
        <v>503.10000000000036</v>
      </c>
      <c r="N1693" s="102"/>
      <c r="O1693" s="102"/>
      <c r="P1693" s="102"/>
      <c r="Q1693" s="102"/>
      <c r="R1693" s="103"/>
      <c r="S1693" s="104"/>
      <c r="T1693" s="282"/>
      <c r="U1693" s="281"/>
      <c r="V1693" s="285"/>
    </row>
    <row r="1694" spans="1:28" ht="12.75" customHeight="1">
      <c r="A1694" s="3">
        <v>43636</v>
      </c>
      <c r="B1694" s="93" t="s">
        <v>18</v>
      </c>
      <c r="C1694" s="162" t="s">
        <v>123</v>
      </c>
      <c r="D1694" s="90" t="s">
        <v>99</v>
      </c>
      <c r="E1694">
        <v>6739.62</v>
      </c>
      <c r="F1694">
        <v>6825.03</v>
      </c>
      <c r="G1694">
        <v>6977.48</v>
      </c>
      <c r="H1694">
        <v>6923.21</v>
      </c>
      <c r="I1694">
        <v>6847.8</v>
      </c>
      <c r="J1694">
        <v>6755.32</v>
      </c>
      <c r="K1694">
        <v>6889.99</v>
      </c>
      <c r="L1694">
        <v>6896.67</v>
      </c>
      <c r="M1694">
        <v>6779.27</v>
      </c>
      <c r="N1694" s="113">
        <f>IF((M1695=""),"",MAX(E1696:M1696))</f>
        <v>248.68000000000029</v>
      </c>
      <c r="O1694" s="94">
        <f>IF(M1695="","",MIN(E1696:M1696))</f>
        <v>224.09999999999854</v>
      </c>
      <c r="P1694" s="94">
        <f>IF((M1696=""),"",AVERAGE(E1696:M1696))</f>
        <v>237.08888888888882</v>
      </c>
      <c r="Q1694" s="94">
        <f>IF((M1695=""),"",STDEV(E1696:M1696))</f>
        <v>8.2286396877687622</v>
      </c>
      <c r="R1694" s="95">
        <f>IF((M1695=""),"",(N1694-O1694)/(N1694+O1694)*100)</f>
        <v>5.1990354921954838</v>
      </c>
      <c r="S1694" s="96" t="str">
        <f>IF(M1695="","",IF(R1694&lt;15,IF(P1694&gt;155,IF(P1694&lt;315,"Pass","Fail"),"Fail"),"Fail"))</f>
        <v>Pass</v>
      </c>
      <c r="T1694" s="237">
        <v>1159</v>
      </c>
      <c r="U1694" s="235" t="s">
        <v>227</v>
      </c>
      <c r="V1694" s="302" t="s">
        <v>226</v>
      </c>
      <c r="W1694" s="147">
        <v>222</v>
      </c>
      <c r="X1694" s="88">
        <v>340</v>
      </c>
      <c r="Y1694" s="88">
        <v>155</v>
      </c>
      <c r="Z1694" s="88">
        <v>315</v>
      </c>
      <c r="AA1694" s="148">
        <v>15</v>
      </c>
      <c r="AB1694" s="139">
        <v>15</v>
      </c>
    </row>
    <row r="1695" spans="1:28" ht="15.75" customHeight="1">
      <c r="A1695"/>
      <c r="B1695" s="93"/>
      <c r="C1695" s="162"/>
      <c r="D1695" s="90" t="s">
        <v>100</v>
      </c>
      <c r="E1695">
        <v>6617.54</v>
      </c>
      <c r="F1695">
        <v>6709.4</v>
      </c>
      <c r="G1695">
        <v>6865.43</v>
      </c>
      <c r="H1695">
        <v>6807.37</v>
      </c>
      <c r="I1695">
        <v>6726.06</v>
      </c>
      <c r="J1695">
        <v>6630.98</v>
      </c>
      <c r="K1695">
        <v>6772.18</v>
      </c>
      <c r="L1695">
        <v>6781.17</v>
      </c>
      <c r="M1695">
        <v>6657.36</v>
      </c>
      <c r="N1695"/>
      <c r="O1695" s="99"/>
      <c r="P1695" s="99"/>
      <c r="Q1695" s="99"/>
      <c r="R1695" s="100"/>
      <c r="S1695" s="101"/>
      <c r="T1695" s="241"/>
      <c r="U1695" s="234"/>
      <c r="V1695" s="238"/>
    </row>
    <row r="1696" spans="1:28" ht="25.5" customHeight="1">
      <c r="A1696"/>
      <c r="B1696" s="93"/>
      <c r="C1696" s="162"/>
      <c r="D1696" s="90" t="s">
        <v>120</v>
      </c>
      <c r="E1696" s="29">
        <f t="shared" ref="E1696:M1696" si="558">IF(((E1694="")*AND(E1695="")),"",(E1694-E1695)*2)</f>
        <v>244.15999999999985</v>
      </c>
      <c r="F1696" s="29">
        <f t="shared" si="558"/>
        <v>231.26000000000022</v>
      </c>
      <c r="G1696" s="29">
        <f t="shared" si="558"/>
        <v>224.09999999999854</v>
      </c>
      <c r="H1696" s="29">
        <f t="shared" si="558"/>
        <v>231.68000000000029</v>
      </c>
      <c r="I1696" s="29">
        <f t="shared" si="558"/>
        <v>243.47999999999956</v>
      </c>
      <c r="J1696" s="29">
        <f t="shared" si="558"/>
        <v>248.68000000000029</v>
      </c>
      <c r="K1696" s="29">
        <f t="shared" si="558"/>
        <v>235.61999999999898</v>
      </c>
      <c r="L1696" s="29">
        <f t="shared" si="558"/>
        <v>231</v>
      </c>
      <c r="M1696" s="29">
        <f t="shared" si="558"/>
        <v>243.82000000000153</v>
      </c>
      <c r="N1696" s="102"/>
      <c r="O1696" s="102"/>
      <c r="P1696" s="102"/>
      <c r="Q1696" s="102"/>
      <c r="R1696" s="103"/>
      <c r="S1696" s="104"/>
      <c r="T1696" s="282"/>
      <c r="U1696" s="281"/>
      <c r="V1696" s="285"/>
    </row>
    <row r="1697" spans="1:28" ht="12.75" customHeight="1">
      <c r="A1697" s="3">
        <v>43636</v>
      </c>
      <c r="B1697" s="121" t="s">
        <v>18</v>
      </c>
      <c r="C1697" s="161" t="s">
        <v>119</v>
      </c>
      <c r="D1697" s="91" t="s">
        <v>99</v>
      </c>
      <c r="E1697">
        <v>2863</v>
      </c>
      <c r="F1697">
        <v>2791.98</v>
      </c>
      <c r="G1697">
        <v>2777.2</v>
      </c>
      <c r="H1697">
        <v>2808.83</v>
      </c>
      <c r="I1697">
        <v>2893.56</v>
      </c>
      <c r="J1697">
        <v>2857.49</v>
      </c>
      <c r="K1697">
        <v>2796.95</v>
      </c>
      <c r="L1697">
        <v>2792.89</v>
      </c>
      <c r="M1697">
        <v>2855.76</v>
      </c>
      <c r="N1697" s="94">
        <f>IF((M1698=""),"",MAX(E1699:M1699))</f>
        <v>780.3799999999992</v>
      </c>
      <c r="O1697" s="94">
        <f>IF(M1698="","",MIN(E1699:M1699))</f>
        <v>693.07999999999993</v>
      </c>
      <c r="P1697" s="94">
        <f>IF((M1699=""),"",AVERAGE(E1699:M1699))</f>
        <v>736.11333333333323</v>
      </c>
      <c r="Q1697" s="94">
        <f>IF((M1698=""),"",STDEV(E1699:M1699))</f>
        <v>33.686653143345445</v>
      </c>
      <c r="R1697" s="95">
        <f>IF((M1698=""),"",(N1697-O1697)/(N1697+O1697)*100)</f>
        <v>5.9248299919915928</v>
      </c>
      <c r="S1697" s="96" t="str">
        <f>IF(M1698="","",IF(R1697&lt;10,IF(P1697&gt;670,IF(P1697&lt;830,"Pass","Fail"),"Fail"),"Fail"))</f>
        <v>Pass</v>
      </c>
      <c r="T1697" s="237">
        <v>1159</v>
      </c>
      <c r="U1697" s="235" t="s">
        <v>227</v>
      </c>
      <c r="V1697" s="300"/>
      <c r="W1697" s="147">
        <v>645</v>
      </c>
      <c r="X1697" s="88">
        <v>790</v>
      </c>
      <c r="Y1697" s="88">
        <v>670</v>
      </c>
      <c r="Z1697" s="88">
        <v>830</v>
      </c>
      <c r="AA1697" s="88">
        <v>8.6999999999999993</v>
      </c>
      <c r="AB1697" s="148">
        <v>10</v>
      </c>
    </row>
    <row r="1698" spans="1:28" ht="15.75" customHeight="1">
      <c r="A1698"/>
      <c r="B1698" s="93"/>
      <c r="C1698" s="162"/>
      <c r="D1698" s="90" t="s">
        <v>100</v>
      </c>
      <c r="E1698">
        <v>2476.16</v>
      </c>
      <c r="F1698">
        <v>2434.37</v>
      </c>
      <c r="G1698">
        <v>2430.66</v>
      </c>
      <c r="H1698">
        <v>2453.7199999999998</v>
      </c>
      <c r="I1698">
        <v>2512.8000000000002</v>
      </c>
      <c r="J1698">
        <v>2467.3000000000002</v>
      </c>
      <c r="K1698">
        <v>2439.06</v>
      </c>
      <c r="L1698">
        <v>2438.62</v>
      </c>
      <c r="M1698">
        <v>2472.46</v>
      </c>
      <c r="N1698" s="99"/>
      <c r="O1698" s="99"/>
      <c r="P1698" s="99"/>
      <c r="Q1698" s="99"/>
      <c r="R1698" s="100"/>
      <c r="S1698" s="101"/>
      <c r="T1698" s="241"/>
      <c r="U1698" s="234"/>
      <c r="V1698" s="238"/>
    </row>
    <row r="1699" spans="1:28" ht="25.5" customHeight="1">
      <c r="A1699"/>
      <c r="B1699" s="93"/>
      <c r="C1699" s="162"/>
      <c r="D1699" s="90" t="s">
        <v>120</v>
      </c>
      <c r="E1699" s="29">
        <f t="shared" ref="E1699:M1699" si="559">IF(((E1697="")*AND(E1698="")),"",(E1697-E1698)*2)</f>
        <v>773.68000000000029</v>
      </c>
      <c r="F1699" s="29">
        <f t="shared" si="559"/>
        <v>715.22000000000025</v>
      </c>
      <c r="G1699" s="29">
        <f t="shared" si="559"/>
        <v>693.07999999999993</v>
      </c>
      <c r="H1699" s="29">
        <f t="shared" si="559"/>
        <v>710.22000000000025</v>
      </c>
      <c r="I1699" s="29">
        <f t="shared" si="559"/>
        <v>761.51999999999953</v>
      </c>
      <c r="J1699" s="29">
        <f t="shared" si="559"/>
        <v>780.3799999999992</v>
      </c>
      <c r="K1699" s="29">
        <f t="shared" si="559"/>
        <v>715.77999999999975</v>
      </c>
      <c r="L1699" s="29">
        <f t="shared" si="559"/>
        <v>708.54</v>
      </c>
      <c r="M1699" s="29">
        <f t="shared" si="559"/>
        <v>766.60000000000036</v>
      </c>
      <c r="N1699" s="102"/>
      <c r="O1699" s="102"/>
      <c r="P1699" s="102"/>
      <c r="Q1699" s="102"/>
      <c r="R1699" s="103"/>
      <c r="S1699" s="104"/>
      <c r="T1699" s="282"/>
      <c r="U1699" s="281"/>
      <c r="V1699" s="285"/>
    </row>
    <row r="1700" spans="1:28" ht="12.75" customHeight="1">
      <c r="A1700" s="3">
        <v>43636</v>
      </c>
      <c r="B1700" s="93" t="s">
        <v>18</v>
      </c>
      <c r="C1700" s="162" t="s">
        <v>121</v>
      </c>
      <c r="D1700" s="90" t="s">
        <v>99</v>
      </c>
      <c r="E1700">
        <v>2866.1</v>
      </c>
      <c r="F1700">
        <v>2789.43</v>
      </c>
      <c r="G1700">
        <v>2774.12</v>
      </c>
      <c r="H1700">
        <v>2806.05</v>
      </c>
      <c r="I1700">
        <v>2894.81</v>
      </c>
      <c r="J1700">
        <v>2850.85</v>
      </c>
      <c r="K1700">
        <v>2792.83</v>
      </c>
      <c r="L1700">
        <v>2792.27</v>
      </c>
      <c r="M1700">
        <v>2853.68</v>
      </c>
      <c r="N1700" s="94">
        <f>IF((M1701=""),"",MAX(E1702:M1702))</f>
        <v>985.05999999999949</v>
      </c>
      <c r="O1700" s="94">
        <f>IF(M1701="","",MIN(E1702:M1702))</f>
        <v>830.31999999999971</v>
      </c>
      <c r="P1700" s="94">
        <f>IF((M1702=""),"",AVERAGE(E1702:M1702))</f>
        <v>916.18444444444424</v>
      </c>
      <c r="Q1700" s="94">
        <f>IF((M1701=""),"",STDEV(E1702:M1702))</f>
        <v>61.350334781299438</v>
      </c>
      <c r="R1700" s="95">
        <f>IF((M1701=""),"",(N1700-O1700)/(N1700+O1700)*100)</f>
        <v>8.5238352300895599</v>
      </c>
      <c r="S1700" s="96" t="str">
        <f>IF(M1701="","",IF(R1700&lt;15,IF(P1700&gt;850,IF(P1700&lt;1000,"Pass","Fail"),"Fail"),"Fail"))</f>
        <v>Pass</v>
      </c>
      <c r="T1700" s="237">
        <v>1159</v>
      </c>
      <c r="U1700" s="235" t="s">
        <v>227</v>
      </c>
      <c r="V1700" s="300"/>
      <c r="W1700" s="135">
        <v>850</v>
      </c>
      <c r="X1700" s="135">
        <v>970</v>
      </c>
      <c r="Y1700" s="135">
        <v>710</v>
      </c>
      <c r="Z1700" s="135">
        <v>910</v>
      </c>
      <c r="AA1700" s="135">
        <v>14.5</v>
      </c>
      <c r="AB1700" s="139">
        <v>17</v>
      </c>
    </row>
    <row r="1701" spans="1:28" ht="15.75" customHeight="1">
      <c r="A1701"/>
      <c r="B1701" s="93"/>
      <c r="C1701" s="162"/>
      <c r="D1701" s="90" t="s">
        <v>100</v>
      </c>
      <c r="E1701">
        <v>2373.5700000000002</v>
      </c>
      <c r="F1701">
        <v>2349.83</v>
      </c>
      <c r="G1701">
        <v>2358.96</v>
      </c>
      <c r="H1701">
        <v>2370.8200000000002</v>
      </c>
      <c r="I1701">
        <v>2410.12</v>
      </c>
      <c r="J1701">
        <v>2361.31</v>
      </c>
      <c r="K1701">
        <v>2355.65</v>
      </c>
      <c r="L1701">
        <v>2354.46</v>
      </c>
      <c r="M1701">
        <v>2362.59</v>
      </c>
      <c r="N1701" s="99"/>
      <c r="O1701" s="99"/>
      <c r="P1701" s="99"/>
      <c r="Q1701" s="99"/>
      <c r="R1701" s="100"/>
      <c r="S1701" s="101"/>
      <c r="T1701" s="241"/>
      <c r="U1701" s="234"/>
      <c r="V1701" s="238"/>
    </row>
    <row r="1702" spans="1:28" ht="26.25" customHeight="1" thickBot="1">
      <c r="A1702"/>
      <c r="B1702" s="105"/>
      <c r="C1702" s="163"/>
      <c r="D1702" s="127" t="s">
        <v>120</v>
      </c>
      <c r="E1702" s="107">
        <f t="shared" ref="E1702:M1702" si="560">IF(((E1700="")*AND(E1701="")),"",(E1700-E1701)*2)</f>
        <v>985.05999999999949</v>
      </c>
      <c r="F1702" s="107">
        <f t="shared" si="560"/>
        <v>879.19999999999982</v>
      </c>
      <c r="G1702" s="107">
        <f t="shared" si="560"/>
        <v>830.31999999999971</v>
      </c>
      <c r="H1702" s="107">
        <f t="shared" si="560"/>
        <v>870.46</v>
      </c>
      <c r="I1702" s="107">
        <f t="shared" si="560"/>
        <v>969.38000000000011</v>
      </c>
      <c r="J1702" s="107">
        <f t="shared" si="560"/>
        <v>979.07999999999993</v>
      </c>
      <c r="K1702" s="107">
        <f t="shared" si="560"/>
        <v>874.35999999999967</v>
      </c>
      <c r="L1702" s="107">
        <f t="shared" si="560"/>
        <v>875.61999999999989</v>
      </c>
      <c r="M1702" s="107">
        <f t="shared" si="560"/>
        <v>982.17999999999938</v>
      </c>
      <c r="N1702" s="108"/>
      <c r="O1702" s="108"/>
      <c r="P1702" s="108"/>
      <c r="Q1702" s="108"/>
      <c r="R1702" s="109"/>
      <c r="S1702" s="110"/>
      <c r="T1702" s="284"/>
      <c r="U1702" s="283"/>
      <c r="V1702" s="286"/>
    </row>
    <row r="1703" spans="1:28" ht="12.75" customHeight="1">
      <c r="A1703" s="3">
        <v>43649</v>
      </c>
      <c r="B1703" s="111" t="s">
        <v>18</v>
      </c>
      <c r="C1703" s="164" t="s">
        <v>122</v>
      </c>
      <c r="D1703" s="112" t="s">
        <v>99</v>
      </c>
      <c r="E1703">
        <v>6659.89</v>
      </c>
      <c r="F1703">
        <v>6702.63</v>
      </c>
      <c r="G1703">
        <v>6851.68</v>
      </c>
      <c r="H1703">
        <v>6813.76</v>
      </c>
      <c r="I1703">
        <v>6785.22</v>
      </c>
      <c r="J1703">
        <v>6677.23</v>
      </c>
      <c r="K1703">
        <v>6768.71</v>
      </c>
      <c r="L1703">
        <v>6784.12</v>
      </c>
      <c r="M1703">
        <v>6709.06</v>
      </c>
      <c r="N1703" s="113">
        <f>IF((M1704=""),"",MAX(E1705:M1705))</f>
        <v>521.51999999999862</v>
      </c>
      <c r="O1703" s="113">
        <f>IF(M1704="","",MIN(E1705:M1705))</f>
        <v>500.36000000000058</v>
      </c>
      <c r="P1703" s="113">
        <f>IF((M1705=""),"",AVERAGE(E1705:M1705))</f>
        <v>511.29777777777758</v>
      </c>
      <c r="Q1703" s="113">
        <f>IF((M1704=""),"",STDEV(E1705:M1705))</f>
        <v>6.4791314575687009</v>
      </c>
      <c r="R1703" s="114">
        <f>IF((M1704=""),"",(N1703-O1703)/(N1703+O1703)*100)</f>
        <v>2.0706932320818541</v>
      </c>
      <c r="S1703" s="115" t="str">
        <f>IF(M1704="","",IF(R1703&lt;10,IF(P1703&gt;430,IF(P1703&lt;590,"Pass","Fail"),"Fail"),"Fail"))</f>
        <v>Pass</v>
      </c>
      <c r="T1703" s="242">
        <v>1159</v>
      </c>
      <c r="U1703" s="236" t="s">
        <v>229</v>
      </c>
      <c r="V1703" s="302"/>
      <c r="W1703" s="138">
        <v>490</v>
      </c>
      <c r="X1703" s="135">
        <v>590</v>
      </c>
      <c r="Y1703" s="135">
        <v>430</v>
      </c>
      <c r="Z1703" s="135">
        <v>590</v>
      </c>
      <c r="AA1703" s="137">
        <v>6.3</v>
      </c>
      <c r="AB1703" s="148">
        <v>6.3</v>
      </c>
    </row>
    <row r="1704" spans="1:28" ht="15.75" customHeight="1">
      <c r="A1704"/>
      <c r="B1704" s="93"/>
      <c r="C1704" s="162"/>
      <c r="D1704" s="90" t="s">
        <v>100</v>
      </c>
      <c r="E1704">
        <v>6404.26</v>
      </c>
      <c r="F1704">
        <v>6449.64</v>
      </c>
      <c r="G1704">
        <v>6601.5</v>
      </c>
      <c r="H1704">
        <v>6558.43</v>
      </c>
      <c r="I1704">
        <v>6526.35</v>
      </c>
      <c r="J1704">
        <v>6416.47</v>
      </c>
      <c r="K1704">
        <v>6513.85</v>
      </c>
      <c r="L1704">
        <v>6530.17</v>
      </c>
      <c r="M1704">
        <v>6450.79</v>
      </c>
      <c r="N1704" s="99"/>
      <c r="O1704" s="99"/>
      <c r="P1704" s="99"/>
      <c r="Q1704" s="99"/>
      <c r="R1704" s="100"/>
      <c r="S1704" s="101"/>
      <c r="T1704" s="241"/>
      <c r="U1704" s="234"/>
      <c r="V1704" s="238"/>
    </row>
    <row r="1705" spans="1:28" ht="25.5" customHeight="1">
      <c r="A1705"/>
      <c r="B1705" s="93"/>
      <c r="C1705" s="162"/>
      <c r="D1705" s="90" t="s">
        <v>120</v>
      </c>
      <c r="E1705" s="29">
        <f t="shared" ref="E1705:M1705" si="561">IF(((E1703="")*AND(E1704="")),"",(E1703-E1704)*2)</f>
        <v>511.26000000000022</v>
      </c>
      <c r="F1705" s="29">
        <f t="shared" si="561"/>
        <v>505.97999999999956</v>
      </c>
      <c r="G1705" s="29">
        <f t="shared" si="561"/>
        <v>500.36000000000058</v>
      </c>
      <c r="H1705" s="29">
        <f t="shared" si="561"/>
        <v>510.65999999999985</v>
      </c>
      <c r="I1705" s="29">
        <f t="shared" si="561"/>
        <v>517.73999999999978</v>
      </c>
      <c r="J1705" s="29">
        <f t="shared" si="561"/>
        <v>521.51999999999862</v>
      </c>
      <c r="K1705" s="29">
        <f t="shared" si="561"/>
        <v>509.71999999999935</v>
      </c>
      <c r="L1705" s="29">
        <f t="shared" si="561"/>
        <v>507.89999999999964</v>
      </c>
      <c r="M1705" s="29">
        <f t="shared" si="561"/>
        <v>516.54000000000087</v>
      </c>
      <c r="N1705" s="102"/>
      <c r="O1705" s="102"/>
      <c r="P1705" s="102"/>
      <c r="Q1705" s="102"/>
      <c r="R1705" s="103"/>
      <c r="S1705" s="104"/>
      <c r="T1705" s="282"/>
      <c r="U1705" s="281"/>
      <c r="V1705" s="285"/>
    </row>
    <row r="1706" spans="1:28" ht="12.75" customHeight="1">
      <c r="A1706" s="3">
        <v>43649</v>
      </c>
      <c r="B1706" s="93" t="s">
        <v>18</v>
      </c>
      <c r="C1706" s="162" t="s">
        <v>123</v>
      </c>
      <c r="D1706" s="90" t="s">
        <v>99</v>
      </c>
      <c r="E1706">
        <v>6641.66</v>
      </c>
      <c r="F1706">
        <v>6728.88</v>
      </c>
      <c r="G1706">
        <v>6885.51</v>
      </c>
      <c r="H1706">
        <v>6830.99</v>
      </c>
      <c r="I1706">
        <v>6748.44</v>
      </c>
      <c r="J1706">
        <v>6647.92</v>
      </c>
      <c r="K1706">
        <v>6794.43</v>
      </c>
      <c r="L1706">
        <v>6801.97</v>
      </c>
      <c r="M1706">
        <v>6673.67</v>
      </c>
      <c r="N1706" s="94">
        <f>IF((M1707=""),"",MAX(E1708:M1708))</f>
        <v>265.07999999999993</v>
      </c>
      <c r="O1706" s="94">
        <f>IF(M1707="","",MIN(E1708:M1708))</f>
        <v>232.76000000000022</v>
      </c>
      <c r="P1706" s="94">
        <f>IF((M1708=""),"",AVERAGE(E1708:M1708))</f>
        <v>250.28666666666686</v>
      </c>
      <c r="Q1706" s="94">
        <f>IF((M1707=""),"",STDEV(E1708:M1708))</f>
        <v>11.755704997999723</v>
      </c>
      <c r="R1706" s="95">
        <f>IF((M1707=""),"",(N1706-O1706)/(N1706+O1706)*100)</f>
        <v>6.4920456371524384</v>
      </c>
      <c r="S1706" s="96" t="str">
        <f>IF(M1707="","",IF(R1706&lt;15,IF(P1706&gt;155,IF(P1706&lt;315,"Pass","Fail"),"Fail"),"Fail"))</f>
        <v>Pass</v>
      </c>
      <c r="T1706" s="237">
        <v>1159</v>
      </c>
      <c r="U1706" s="235" t="s">
        <v>229</v>
      </c>
      <c r="V1706" s="300"/>
      <c r="W1706" s="147">
        <v>222</v>
      </c>
      <c r="X1706" s="88">
        <v>340</v>
      </c>
      <c r="Y1706" s="88">
        <v>155</v>
      </c>
      <c r="Z1706" s="88">
        <v>315</v>
      </c>
      <c r="AA1706" s="148">
        <v>15</v>
      </c>
      <c r="AB1706" s="139">
        <v>15</v>
      </c>
    </row>
    <row r="1707" spans="1:28" ht="15.75" customHeight="1">
      <c r="A1707"/>
      <c r="B1707" s="93"/>
      <c r="C1707" s="162"/>
      <c r="D1707" s="90" t="s">
        <v>100</v>
      </c>
      <c r="E1707">
        <v>6509.63</v>
      </c>
      <c r="F1707">
        <v>6607.21</v>
      </c>
      <c r="G1707">
        <v>6769.13</v>
      </c>
      <c r="H1707">
        <v>6709.07</v>
      </c>
      <c r="I1707">
        <v>6615.9</v>
      </c>
      <c r="J1707">
        <v>6518.04</v>
      </c>
      <c r="K1707">
        <v>6673.9</v>
      </c>
      <c r="L1707">
        <v>6680.22</v>
      </c>
      <c r="M1707">
        <v>6544.08</v>
      </c>
      <c r="N1707" s="99"/>
      <c r="O1707" s="99"/>
      <c r="P1707" s="99"/>
      <c r="Q1707" s="99"/>
      <c r="R1707" s="100"/>
      <c r="S1707" s="101"/>
      <c r="T1707" s="241"/>
      <c r="U1707" s="234"/>
      <c r="V1707" s="238"/>
    </row>
    <row r="1708" spans="1:28" ht="25.5" customHeight="1">
      <c r="A1708"/>
      <c r="B1708" s="93"/>
      <c r="C1708" s="162"/>
      <c r="D1708" s="90" t="s">
        <v>120</v>
      </c>
      <c r="E1708" s="29">
        <f t="shared" ref="E1708:M1708" si="562">IF(((E1706="")*AND(E1707="")),"",(E1706-E1707)*2)</f>
        <v>264.05999999999949</v>
      </c>
      <c r="F1708" s="29">
        <f t="shared" si="562"/>
        <v>243.34000000000015</v>
      </c>
      <c r="G1708" s="29">
        <f t="shared" si="562"/>
        <v>232.76000000000022</v>
      </c>
      <c r="H1708" s="29">
        <f t="shared" si="562"/>
        <v>243.84000000000015</v>
      </c>
      <c r="I1708" s="29">
        <f t="shared" si="562"/>
        <v>265.07999999999993</v>
      </c>
      <c r="J1708" s="29">
        <f t="shared" si="562"/>
        <v>259.76000000000022</v>
      </c>
      <c r="K1708" s="29">
        <f t="shared" si="562"/>
        <v>241.06000000000131</v>
      </c>
      <c r="L1708" s="29">
        <f t="shared" si="562"/>
        <v>243.5</v>
      </c>
      <c r="M1708" s="29">
        <f t="shared" si="562"/>
        <v>259.18000000000029</v>
      </c>
      <c r="N1708" s="102"/>
      <c r="O1708" s="102"/>
      <c r="P1708" s="102"/>
      <c r="Q1708" s="102"/>
      <c r="R1708" s="103"/>
      <c r="S1708" s="104"/>
      <c r="T1708" s="282"/>
      <c r="U1708" s="281"/>
      <c r="V1708" s="285"/>
    </row>
    <row r="1709" spans="1:28" ht="12.75" customHeight="1">
      <c r="A1709" s="3">
        <v>43649</v>
      </c>
      <c r="B1709" s="121" t="s">
        <v>18</v>
      </c>
      <c r="C1709" s="161" t="s">
        <v>119</v>
      </c>
      <c r="D1709" s="91" t="s">
        <v>99</v>
      </c>
      <c r="E1709">
        <v>2902.62</v>
      </c>
      <c r="F1709">
        <v>2812.29</v>
      </c>
      <c r="G1709">
        <v>2782.4</v>
      </c>
      <c r="H1709">
        <v>2800.83</v>
      </c>
      <c r="I1709">
        <v>2870.27</v>
      </c>
      <c r="J1709">
        <v>2899.46</v>
      </c>
      <c r="K1709">
        <v>2810.71</v>
      </c>
      <c r="L1709">
        <v>2797.87</v>
      </c>
      <c r="M1709">
        <v>2858.57</v>
      </c>
      <c r="N1709" s="94">
        <f>IF((M1710=""),"",MAX(E1711:M1711))</f>
        <v>821.57999999999993</v>
      </c>
      <c r="O1709" s="94">
        <f>IF(M1710="","",MIN(E1711:M1711))</f>
        <v>734.73999999999978</v>
      </c>
      <c r="P1709" s="94">
        <f>IF((M1711=""),"",AVERAGE(E1711:M1711))</f>
        <v>779.71111111111111</v>
      </c>
      <c r="Q1709" s="94">
        <f>IF((M1710=""),"",STDEV(E1711:M1711))</f>
        <v>34.961753547427499</v>
      </c>
      <c r="R1709" s="95">
        <f>IF((M1710=""),"",(N1709-O1709)/(N1709+O1709)*100)</f>
        <v>5.579829341009571</v>
      </c>
      <c r="S1709" s="96" t="str">
        <f>IF(M1710="","",IF(R1709&lt;10,IF(P1709&gt;670,IF(P1709&lt;830,"Pass","Fail"),"Fail"),"Fail"))</f>
        <v>Pass</v>
      </c>
      <c r="T1709" s="237">
        <v>1159</v>
      </c>
      <c r="U1709" s="235" t="s">
        <v>229</v>
      </c>
      <c r="V1709" s="300"/>
      <c r="W1709" s="147">
        <v>645</v>
      </c>
      <c r="X1709" s="88">
        <v>790</v>
      </c>
      <c r="Y1709" s="88">
        <v>670</v>
      </c>
      <c r="Z1709" s="88">
        <v>830</v>
      </c>
      <c r="AA1709" s="88">
        <v>8.6999999999999993</v>
      </c>
      <c r="AB1709" s="148">
        <v>10</v>
      </c>
    </row>
    <row r="1710" spans="1:28" ht="15.75" customHeight="1">
      <c r="A1710"/>
      <c r="B1710" s="93"/>
      <c r="C1710" s="162"/>
      <c r="D1710" s="90" t="s">
        <v>100</v>
      </c>
      <c r="E1710">
        <v>2492.83</v>
      </c>
      <c r="F1710">
        <v>2433.04</v>
      </c>
      <c r="G1710">
        <v>2415.0300000000002</v>
      </c>
      <c r="H1710">
        <v>2425.38</v>
      </c>
      <c r="I1710">
        <v>2466.6</v>
      </c>
      <c r="J1710">
        <v>2488.67</v>
      </c>
      <c r="K1710">
        <v>2431.87</v>
      </c>
      <c r="L1710">
        <v>2421.33</v>
      </c>
      <c r="M1710">
        <v>2451.5700000000002</v>
      </c>
      <c r="N1710" s="99"/>
      <c r="O1710" s="99"/>
      <c r="P1710" s="99"/>
      <c r="Q1710" s="99"/>
      <c r="R1710" s="100"/>
      <c r="S1710" s="101"/>
      <c r="T1710" s="241"/>
      <c r="U1710" s="234"/>
      <c r="V1710" s="238"/>
    </row>
    <row r="1711" spans="1:28" ht="25.5" customHeight="1">
      <c r="A1711"/>
      <c r="B1711" s="93"/>
      <c r="C1711" s="162"/>
      <c r="D1711" s="90" t="s">
        <v>120</v>
      </c>
      <c r="E1711" s="29">
        <f t="shared" ref="E1711:M1711" si="563">IF(((E1709="")*AND(E1710="")),"",(E1709-E1710)*2)</f>
        <v>819.57999999999993</v>
      </c>
      <c r="F1711" s="29">
        <f t="shared" si="563"/>
        <v>758.5</v>
      </c>
      <c r="G1711" s="29">
        <f t="shared" si="563"/>
        <v>734.73999999999978</v>
      </c>
      <c r="H1711" s="29">
        <f t="shared" si="563"/>
        <v>750.89999999999964</v>
      </c>
      <c r="I1711" s="29">
        <f t="shared" si="563"/>
        <v>807.34000000000015</v>
      </c>
      <c r="J1711" s="29">
        <f t="shared" si="563"/>
        <v>821.57999999999993</v>
      </c>
      <c r="K1711" s="29">
        <f t="shared" si="563"/>
        <v>757.68000000000029</v>
      </c>
      <c r="L1711" s="29">
        <f t="shared" si="563"/>
        <v>753.07999999999993</v>
      </c>
      <c r="M1711" s="29">
        <f t="shared" si="563"/>
        <v>814</v>
      </c>
      <c r="N1711" s="102"/>
      <c r="O1711" s="102"/>
      <c r="P1711" s="102"/>
      <c r="Q1711" s="102"/>
      <c r="R1711" s="103"/>
      <c r="S1711" s="104"/>
      <c r="T1711" s="282"/>
      <c r="U1711" s="281"/>
      <c r="V1711" s="285"/>
    </row>
    <row r="1712" spans="1:28" ht="12.75" customHeight="1">
      <c r="A1712" s="3">
        <v>43649</v>
      </c>
      <c r="B1712" s="93" t="s">
        <v>18</v>
      </c>
      <c r="C1712" s="162" t="s">
        <v>121</v>
      </c>
      <c r="D1712" s="90" t="s">
        <v>99</v>
      </c>
      <c r="E1712">
        <v>2907.41</v>
      </c>
      <c r="F1712">
        <v>2813.35</v>
      </c>
      <c r="G1712">
        <v>2781.04</v>
      </c>
      <c r="H1712">
        <v>2799.78</v>
      </c>
      <c r="I1712">
        <v>2888.06</v>
      </c>
      <c r="J1712">
        <v>2867.95</v>
      </c>
      <c r="K1712">
        <v>2800.79</v>
      </c>
      <c r="L1712">
        <v>2798.18</v>
      </c>
      <c r="M1712">
        <v>2860.61</v>
      </c>
      <c r="N1712" s="94">
        <f>IF((M1713=""),"",MAX(E1714:M1714))</f>
        <v>1011.1399999999994</v>
      </c>
      <c r="O1712" s="94">
        <f>IF(M1713="","",MIN(E1714:M1714))</f>
        <v>835.18000000000029</v>
      </c>
      <c r="P1712" s="94">
        <f>IF((M1714=""),"",AVERAGE(E1714:M1714))</f>
        <v>927.17555555555532</v>
      </c>
      <c r="Q1712" s="94">
        <f>IF((M1713=""),"",STDEV(E1714:M1714))</f>
        <v>68.849354229200884</v>
      </c>
      <c r="R1712" s="95">
        <f>IF((M1713=""),"",(N1712-O1712)/(N1712+O1712)*100)</f>
        <v>9.530308938862122</v>
      </c>
      <c r="S1712" s="96" t="str">
        <f>IF(M1713="","",IF(R1712&lt;15,IF(P1712&gt;850,IF(P1712&lt;1000,"Pass","Fail"),"Fail"),"Fail"))</f>
        <v>Pass</v>
      </c>
      <c r="T1712" s="237">
        <v>1159</v>
      </c>
      <c r="U1712" s="235" t="s">
        <v>229</v>
      </c>
      <c r="V1712" s="300"/>
      <c r="W1712" s="135">
        <v>850</v>
      </c>
      <c r="X1712" s="135">
        <v>970</v>
      </c>
      <c r="Y1712" s="135">
        <v>710</v>
      </c>
      <c r="Z1712" s="135">
        <v>910</v>
      </c>
      <c r="AA1712" s="135">
        <v>14.5</v>
      </c>
      <c r="AB1712" s="139">
        <v>17</v>
      </c>
    </row>
    <row r="1713" spans="1:28" ht="15.75" customHeight="1">
      <c r="A1713"/>
      <c r="B1713" s="93"/>
      <c r="C1713" s="162"/>
      <c r="D1713" s="90" t="s">
        <v>100</v>
      </c>
      <c r="E1713">
        <v>2410.59</v>
      </c>
      <c r="F1713">
        <v>2373.11</v>
      </c>
      <c r="G1713">
        <v>2363.4499999999998</v>
      </c>
      <c r="H1713">
        <v>2359.5</v>
      </c>
      <c r="I1713">
        <v>2388.21</v>
      </c>
      <c r="J1713">
        <v>2362.38</v>
      </c>
      <c r="K1713">
        <v>2358.7800000000002</v>
      </c>
      <c r="L1713">
        <v>2361.7199999999998</v>
      </c>
      <c r="M1713">
        <v>2367.14</v>
      </c>
      <c r="N1713" s="99"/>
      <c r="O1713" s="99"/>
      <c r="P1713" s="99"/>
      <c r="Q1713" s="99"/>
      <c r="R1713" s="100"/>
      <c r="S1713" s="101"/>
      <c r="T1713" s="241"/>
      <c r="U1713" s="234"/>
      <c r="V1713" s="238"/>
    </row>
    <row r="1714" spans="1:28" ht="26.25" customHeight="1" thickBot="1">
      <c r="A1714"/>
      <c r="B1714" s="105"/>
      <c r="C1714" s="163"/>
      <c r="D1714" s="127" t="s">
        <v>120</v>
      </c>
      <c r="E1714" s="107">
        <f t="shared" ref="E1714:M1714" si="564">IF(((E1712="")*AND(E1713="")),"",(E1712-E1713)*2)</f>
        <v>993.63999999999942</v>
      </c>
      <c r="F1714" s="107">
        <f t="shared" si="564"/>
        <v>880.47999999999956</v>
      </c>
      <c r="G1714" s="107">
        <f t="shared" si="564"/>
        <v>835.18000000000029</v>
      </c>
      <c r="H1714" s="107">
        <f t="shared" si="564"/>
        <v>880.5600000000004</v>
      </c>
      <c r="I1714" s="107">
        <f t="shared" si="564"/>
        <v>999.69999999999982</v>
      </c>
      <c r="J1714" s="107">
        <f t="shared" si="564"/>
        <v>1011.1399999999994</v>
      </c>
      <c r="K1714" s="107">
        <f t="shared" si="564"/>
        <v>884.01999999999953</v>
      </c>
      <c r="L1714" s="107">
        <f t="shared" si="564"/>
        <v>872.92000000000007</v>
      </c>
      <c r="M1714" s="107">
        <f t="shared" si="564"/>
        <v>986.94000000000051</v>
      </c>
      <c r="N1714" s="108"/>
      <c r="O1714" s="108"/>
      <c r="P1714" s="108"/>
      <c r="Q1714" s="108"/>
      <c r="R1714" s="109"/>
      <c r="S1714" s="110"/>
      <c r="T1714" s="284"/>
      <c r="U1714" s="283"/>
      <c r="V1714" s="286"/>
    </row>
    <row r="1715" spans="1:28" ht="12.75" customHeight="1">
      <c r="A1715" s="3">
        <v>43654</v>
      </c>
      <c r="B1715" s="111" t="s">
        <v>18</v>
      </c>
      <c r="C1715" s="164" t="s">
        <v>122</v>
      </c>
      <c r="D1715" s="112" t="s">
        <v>99</v>
      </c>
      <c r="E1715">
        <v>6413.83</v>
      </c>
      <c r="F1715">
        <v>6458.25</v>
      </c>
      <c r="G1715">
        <v>6610.77</v>
      </c>
      <c r="H1715">
        <v>6568.01</v>
      </c>
      <c r="I1715">
        <v>6533.41</v>
      </c>
      <c r="J1715">
        <v>6422.16</v>
      </c>
      <c r="K1715">
        <v>6527.96</v>
      </c>
      <c r="L1715">
        <v>6538.15</v>
      </c>
      <c r="M1715">
        <v>6457.76</v>
      </c>
      <c r="N1715" s="113">
        <f>IF((M1716=""),"",MAX(E1717:M1717))</f>
        <v>508.95999999999913</v>
      </c>
      <c r="O1715" s="113">
        <f>IF(M1716="","",MIN(E1717:M1717))</f>
        <v>475.68000000000029</v>
      </c>
      <c r="P1715" s="113">
        <f>IF((M1717=""),"",AVERAGE(E1717:M1717))</f>
        <v>495.08444444444467</v>
      </c>
      <c r="Q1715" s="113">
        <f>IF((M1716=""),"",STDEV(E1717:M1717))</f>
        <v>9.5828585389634835</v>
      </c>
      <c r="R1715" s="114">
        <f>IF((M1716=""),"",(N1715-O1715)/(N1715+O1715)*100)</f>
        <v>3.3799155021123308</v>
      </c>
      <c r="S1715" s="115" t="str">
        <f>IF(M1716="","",IF(R1715&lt;10,IF(P1715&gt;430,IF(P1715&lt;590,"Pass","Fail"),"Fail"),"Fail"))</f>
        <v>Pass</v>
      </c>
      <c r="T1715" s="242">
        <v>1335</v>
      </c>
      <c r="U1715" s="236" t="s">
        <v>231</v>
      </c>
      <c r="V1715" s="302"/>
      <c r="W1715" s="138">
        <v>490</v>
      </c>
      <c r="X1715" s="135">
        <v>590</v>
      </c>
      <c r="Y1715" s="135">
        <v>430</v>
      </c>
      <c r="Z1715" s="135">
        <v>590</v>
      </c>
      <c r="AA1715" s="137">
        <v>6.3</v>
      </c>
      <c r="AB1715" s="148">
        <v>6.3</v>
      </c>
    </row>
    <row r="1716" spans="1:28" ht="15.75" customHeight="1">
      <c r="A1716"/>
      <c r="B1716" s="93"/>
      <c r="C1716" s="162"/>
      <c r="D1716" s="90" t="s">
        <v>100</v>
      </c>
      <c r="E1716">
        <v>6159.35</v>
      </c>
      <c r="F1716">
        <v>6212.32</v>
      </c>
      <c r="G1716">
        <v>6372.93</v>
      </c>
      <c r="H1716">
        <v>6323.86</v>
      </c>
      <c r="I1716">
        <v>6284.33</v>
      </c>
      <c r="J1716">
        <v>6173.4</v>
      </c>
      <c r="K1716">
        <v>6279.48</v>
      </c>
      <c r="L1716">
        <v>6291.24</v>
      </c>
      <c r="M1716">
        <v>6205.51</v>
      </c>
      <c r="N1716" s="99"/>
      <c r="O1716" s="99"/>
      <c r="P1716" s="99"/>
      <c r="Q1716" s="99"/>
      <c r="R1716" s="100"/>
      <c r="S1716" s="101"/>
      <c r="T1716" s="241"/>
      <c r="U1716" s="234"/>
      <c r="V1716" s="238"/>
    </row>
    <row r="1717" spans="1:28" ht="25.5" customHeight="1" thickBot="1">
      <c r="A1717"/>
      <c r="B1717" s="93"/>
      <c r="C1717" s="162"/>
      <c r="D1717" s="90" t="s">
        <v>120</v>
      </c>
      <c r="E1717" s="29">
        <f t="shared" ref="E1717:M1717" si="565">IF(((E1715="")*AND(E1716="")),"",(E1715-E1716)*2)</f>
        <v>508.95999999999913</v>
      </c>
      <c r="F1717" s="29">
        <f t="shared" si="565"/>
        <v>491.86000000000058</v>
      </c>
      <c r="G1717" s="29">
        <f t="shared" si="565"/>
        <v>475.68000000000029</v>
      </c>
      <c r="H1717" s="29">
        <f t="shared" si="565"/>
        <v>488.30000000000109</v>
      </c>
      <c r="I1717" s="29">
        <f t="shared" si="565"/>
        <v>498.15999999999985</v>
      </c>
      <c r="J1717" s="29">
        <f t="shared" si="565"/>
        <v>497.52000000000044</v>
      </c>
      <c r="K1717" s="29">
        <f t="shared" si="565"/>
        <v>496.96000000000095</v>
      </c>
      <c r="L1717" s="29">
        <f t="shared" si="565"/>
        <v>493.81999999999971</v>
      </c>
      <c r="M1717" s="29">
        <f t="shared" si="565"/>
        <v>504.5</v>
      </c>
      <c r="N1717" s="102"/>
      <c r="O1717" s="102"/>
      <c r="P1717" s="102"/>
      <c r="Q1717" s="102"/>
      <c r="R1717" s="103"/>
      <c r="S1717" s="104"/>
      <c r="T1717" s="282"/>
      <c r="U1717" s="281"/>
      <c r="V1717" s="285"/>
    </row>
    <row r="1718" spans="1:28" ht="12.75" customHeight="1">
      <c r="A1718" s="3">
        <v>43654</v>
      </c>
      <c r="B1718" s="93" t="s">
        <v>18</v>
      </c>
      <c r="C1718" s="162" t="s">
        <v>123</v>
      </c>
      <c r="D1718" s="90" t="s">
        <v>99</v>
      </c>
      <c r="E1718">
        <v>6518.15</v>
      </c>
      <c r="F1718">
        <v>6616.18</v>
      </c>
      <c r="G1718">
        <v>6777.4</v>
      </c>
      <c r="H1718">
        <v>6717.7</v>
      </c>
      <c r="I1718">
        <v>6624.77</v>
      </c>
      <c r="J1718">
        <v>6525.03</v>
      </c>
      <c r="K1718">
        <v>6683.54</v>
      </c>
      <c r="L1718">
        <v>6688.68</v>
      </c>
      <c r="M1718">
        <v>6552.51</v>
      </c>
      <c r="N1718" s="94">
        <f>IF((M1719=""),"",MAX(E1720:M1720))</f>
        <v>232.57999999999993</v>
      </c>
      <c r="O1718" s="94">
        <f>IF(M1719="","",MIN(E1720:M1720))</f>
        <v>203.29999999999927</v>
      </c>
      <c r="P1718" s="94">
        <f>IF((M1720=""),"",AVERAGE(E1720:M1720))</f>
        <v>217.67333333333329</v>
      </c>
      <c r="Q1718" s="94">
        <f>IF((M1719=""),"",STDEV(E1720:M1720))</f>
        <v>10.532003608051033</v>
      </c>
      <c r="R1718" s="95">
        <f>IF((M1719=""),"",(N1718-O1718)/(N1718+O1718)*100)</f>
        <v>6.7174451683951339</v>
      </c>
      <c r="S1718" s="96" t="str">
        <f>IF(M1719="","",IF(R1718&lt;15,IF(P1718&gt;155,IF(P1718&lt;315,"Pass","Fail"),"Fail"),"Fail"))</f>
        <v>Pass</v>
      </c>
      <c r="T1718" s="237">
        <v>1335</v>
      </c>
      <c r="U1718" s="236" t="s">
        <v>231</v>
      </c>
      <c r="V1718" s="300"/>
      <c r="W1718" s="147">
        <v>222</v>
      </c>
      <c r="X1718" s="88">
        <v>340</v>
      </c>
      <c r="Y1718" s="88">
        <v>155</v>
      </c>
      <c r="Z1718" s="88">
        <v>315</v>
      </c>
      <c r="AA1718" s="148">
        <v>15</v>
      </c>
      <c r="AB1718" s="139">
        <v>15</v>
      </c>
    </row>
    <row r="1719" spans="1:28" ht="15.75" customHeight="1">
      <c r="A1719"/>
      <c r="B1719" s="93"/>
      <c r="C1719" s="162"/>
      <c r="D1719" s="90" t="s">
        <v>100</v>
      </c>
      <c r="E1719">
        <v>6401.86</v>
      </c>
      <c r="F1719">
        <v>6510.57</v>
      </c>
      <c r="G1719">
        <v>6675.75</v>
      </c>
      <c r="H1719">
        <v>6613.25</v>
      </c>
      <c r="I1719">
        <v>6511.21</v>
      </c>
      <c r="J1719">
        <v>6412.88</v>
      </c>
      <c r="K1719">
        <v>6578.26</v>
      </c>
      <c r="L1719">
        <v>6582.59</v>
      </c>
      <c r="M1719">
        <v>6438.06</v>
      </c>
      <c r="N1719" s="99"/>
      <c r="O1719" s="99"/>
      <c r="P1719" s="99"/>
      <c r="Q1719" s="99"/>
      <c r="R1719" s="100"/>
      <c r="S1719" s="101"/>
      <c r="T1719" s="241"/>
      <c r="U1719" s="234"/>
      <c r="V1719" s="238"/>
    </row>
    <row r="1720" spans="1:28" ht="25.5" customHeight="1" thickBot="1">
      <c r="A1720"/>
      <c r="B1720" s="93"/>
      <c r="C1720" s="162"/>
      <c r="D1720" s="90" t="s">
        <v>120</v>
      </c>
      <c r="E1720" s="29">
        <f t="shared" ref="E1720:M1720" si="566">IF(((E1718="")*AND(E1719="")),"",(E1718-E1719)*2)</f>
        <v>232.57999999999993</v>
      </c>
      <c r="F1720" s="29">
        <f t="shared" si="566"/>
        <v>211.22000000000116</v>
      </c>
      <c r="G1720" s="29">
        <f t="shared" si="566"/>
        <v>203.29999999999927</v>
      </c>
      <c r="H1720" s="29">
        <f t="shared" si="566"/>
        <v>208.89999999999964</v>
      </c>
      <c r="I1720" s="29">
        <f t="shared" si="566"/>
        <v>227.1200000000008</v>
      </c>
      <c r="J1720" s="29">
        <f t="shared" si="566"/>
        <v>224.29999999999927</v>
      </c>
      <c r="K1720" s="29">
        <f t="shared" si="566"/>
        <v>210.55999999999949</v>
      </c>
      <c r="L1720" s="29">
        <f t="shared" si="566"/>
        <v>212.18000000000029</v>
      </c>
      <c r="M1720" s="29">
        <f t="shared" si="566"/>
        <v>228.89999999999964</v>
      </c>
      <c r="N1720" s="102"/>
      <c r="O1720" s="102"/>
      <c r="P1720" s="102"/>
      <c r="Q1720" s="102"/>
      <c r="R1720" s="103"/>
      <c r="S1720" s="104"/>
      <c r="T1720" s="282"/>
      <c r="U1720" s="281"/>
      <c r="V1720" s="285"/>
    </row>
    <row r="1721" spans="1:28" ht="12.75" customHeight="1">
      <c r="A1721" s="3">
        <v>43654</v>
      </c>
      <c r="B1721" s="121" t="s">
        <v>18</v>
      </c>
      <c r="C1721" s="161" t="s">
        <v>119</v>
      </c>
      <c r="D1721" s="91" t="s">
        <v>99</v>
      </c>
      <c r="E1721">
        <v>2871.91</v>
      </c>
      <c r="F1721">
        <v>2765.45</v>
      </c>
      <c r="G1721">
        <v>2726.28</v>
      </c>
      <c r="H1721">
        <v>2744.13</v>
      </c>
      <c r="I1721">
        <v>2837.01</v>
      </c>
      <c r="J1721">
        <v>2829.44</v>
      </c>
      <c r="K1721">
        <v>2746.97</v>
      </c>
      <c r="L1721">
        <v>2751.54</v>
      </c>
      <c r="M1721">
        <v>2831.84</v>
      </c>
      <c r="N1721" s="94">
        <f>IF((M1722=""),"",MAX(E1723:M1723))</f>
        <v>787.60000000000036</v>
      </c>
      <c r="O1721" s="94">
        <f>IF(M1722="","",MIN(E1723:M1723))</f>
        <v>693.42000000000007</v>
      </c>
      <c r="P1721" s="94">
        <f>IF((M1723=""),"",AVERAGE(E1723:M1723))</f>
        <v>745.15777777777782</v>
      </c>
      <c r="Q1721" s="94">
        <f>IF((M1722=""),"",STDEV(E1723:M1723))</f>
        <v>36.445789118147339</v>
      </c>
      <c r="R1721" s="95">
        <f>IF((M1722=""),"",(N1721-O1721)/(N1721+O1721)*100)</f>
        <v>6.359130869265794</v>
      </c>
      <c r="S1721" s="96" t="str">
        <f>IF(M1722="","",IF(R1721&lt;10,IF(P1721&gt;670,IF(P1721&lt;830,"Pass","Fail"),"Fail"),"Fail"))</f>
        <v>Pass</v>
      </c>
      <c r="T1721" s="237">
        <v>1335</v>
      </c>
      <c r="U1721" s="236" t="s">
        <v>231</v>
      </c>
      <c r="V1721" s="300"/>
      <c r="W1721" s="147">
        <v>645</v>
      </c>
      <c r="X1721" s="88">
        <v>790</v>
      </c>
      <c r="Y1721" s="88">
        <v>670</v>
      </c>
      <c r="Z1721" s="88">
        <v>830</v>
      </c>
      <c r="AA1721" s="88">
        <v>8.6999999999999993</v>
      </c>
      <c r="AB1721" s="148">
        <v>10</v>
      </c>
    </row>
    <row r="1722" spans="1:28" ht="15.75" customHeight="1">
      <c r="A1722"/>
      <c r="B1722" s="93"/>
      <c r="C1722" s="162"/>
      <c r="D1722" s="90" t="s">
        <v>100</v>
      </c>
      <c r="E1722">
        <v>2478.11</v>
      </c>
      <c r="F1722">
        <v>2402.9</v>
      </c>
      <c r="G1722">
        <v>2379.5700000000002</v>
      </c>
      <c r="H1722">
        <v>2385.2399999999998</v>
      </c>
      <c r="I1722">
        <v>2447.73</v>
      </c>
      <c r="J1722">
        <v>2435.64</v>
      </c>
      <c r="K1722">
        <v>2385.35</v>
      </c>
      <c r="L1722">
        <v>2392.38</v>
      </c>
      <c r="M1722">
        <v>2444.44</v>
      </c>
      <c r="N1722" s="99"/>
      <c r="O1722" s="99"/>
      <c r="P1722" s="99"/>
      <c r="Q1722" s="99"/>
      <c r="R1722" s="100"/>
      <c r="S1722" s="101"/>
      <c r="T1722" s="241"/>
      <c r="U1722" s="234"/>
      <c r="V1722" s="238"/>
    </row>
    <row r="1723" spans="1:28" ht="25.5" customHeight="1" thickBot="1">
      <c r="A1723"/>
      <c r="B1723" s="93"/>
      <c r="C1723" s="162"/>
      <c r="D1723" s="90" t="s">
        <v>120</v>
      </c>
      <c r="E1723" s="29">
        <f t="shared" ref="E1723:M1723" si="567">IF(((E1721="")*AND(E1722="")),"",(E1721-E1722)*2)</f>
        <v>787.59999999999945</v>
      </c>
      <c r="F1723" s="29">
        <f t="shared" si="567"/>
        <v>725.09999999999945</v>
      </c>
      <c r="G1723" s="29">
        <f t="shared" si="567"/>
        <v>693.42000000000007</v>
      </c>
      <c r="H1723" s="29">
        <f t="shared" si="567"/>
        <v>717.78000000000065</v>
      </c>
      <c r="I1723" s="29">
        <f t="shared" si="567"/>
        <v>778.5600000000004</v>
      </c>
      <c r="J1723" s="29">
        <f t="shared" si="567"/>
        <v>787.60000000000036</v>
      </c>
      <c r="K1723" s="29">
        <f t="shared" si="567"/>
        <v>723.23999999999978</v>
      </c>
      <c r="L1723" s="29">
        <f t="shared" si="567"/>
        <v>718.31999999999971</v>
      </c>
      <c r="M1723" s="29">
        <f t="shared" si="567"/>
        <v>774.80000000000018</v>
      </c>
      <c r="N1723" s="102"/>
      <c r="O1723" s="102"/>
      <c r="P1723" s="102"/>
      <c r="Q1723" s="102"/>
      <c r="R1723" s="103"/>
      <c r="S1723" s="104"/>
      <c r="T1723" s="282"/>
      <c r="U1723" s="281"/>
      <c r="V1723" s="285"/>
    </row>
    <row r="1724" spans="1:28" ht="12.75" customHeight="1">
      <c r="A1724" s="3">
        <v>43654</v>
      </c>
      <c r="B1724" s="93" t="s">
        <v>18</v>
      </c>
      <c r="C1724" s="162" t="s">
        <v>121</v>
      </c>
      <c r="D1724" s="90" t="s">
        <v>99</v>
      </c>
      <c r="E1724">
        <v>2881.49</v>
      </c>
      <c r="F1724">
        <v>2781.32</v>
      </c>
      <c r="G1724">
        <v>2746.68</v>
      </c>
      <c r="H1724">
        <v>2765.65</v>
      </c>
      <c r="I1724">
        <v>2848.95</v>
      </c>
      <c r="J1724">
        <v>2863.22</v>
      </c>
      <c r="K1724">
        <v>2775.45</v>
      </c>
      <c r="L1724">
        <v>2763.38</v>
      </c>
      <c r="M1724">
        <v>2838.11</v>
      </c>
      <c r="N1724" s="94">
        <f>IF((M1725=""),"",MAX(E1726:M1726))</f>
        <v>950.65999999999985</v>
      </c>
      <c r="O1724" s="94">
        <f>IF(M1725="","",MIN(E1726:M1726))</f>
        <v>746</v>
      </c>
      <c r="P1724" s="94">
        <f>IF((M1726=""),"",AVERAGE(E1726:M1726))</f>
        <v>851.66888888888889</v>
      </c>
      <c r="Q1724" s="94">
        <f>IF((M1725=""),"",STDEV(E1726:M1726))</f>
        <v>77.331353997659008</v>
      </c>
      <c r="R1724" s="95">
        <f>IF((M1725=""),"",(N1724-O1724)/(N1724+O1724)*100)</f>
        <v>12.062522838989537</v>
      </c>
      <c r="S1724" s="96" t="str">
        <f>IF(M1725="","",IF(R1724&lt;15,IF(P1724&gt;850,IF(P1724&lt;1000,"Pass","Fail"),"Fail"),"Fail"))</f>
        <v>Pass</v>
      </c>
      <c r="T1724" s="237">
        <v>1335</v>
      </c>
      <c r="U1724" s="236" t="s">
        <v>231</v>
      </c>
      <c r="V1724" s="300"/>
      <c r="W1724" s="135">
        <v>850</v>
      </c>
      <c r="X1724" s="135">
        <v>970</v>
      </c>
      <c r="Y1724" s="135">
        <v>710</v>
      </c>
      <c r="Z1724" s="135">
        <v>910</v>
      </c>
      <c r="AA1724" s="135">
        <v>14.5</v>
      </c>
      <c r="AB1724" s="139">
        <v>17</v>
      </c>
    </row>
    <row r="1725" spans="1:28" ht="15.75" customHeight="1">
      <c r="A1725"/>
      <c r="B1725" s="93"/>
      <c r="C1725" s="162"/>
      <c r="D1725" s="90" t="s">
        <v>100</v>
      </c>
      <c r="E1725">
        <v>2406.16</v>
      </c>
      <c r="F1725">
        <v>2383.06</v>
      </c>
      <c r="G1725">
        <v>2373.6799999999998</v>
      </c>
      <c r="H1725">
        <v>2373.19</v>
      </c>
      <c r="I1725">
        <v>2394.8200000000002</v>
      </c>
      <c r="J1725">
        <v>2397.85</v>
      </c>
      <c r="K1725">
        <v>2364.42</v>
      </c>
      <c r="L1725">
        <v>2365.0700000000002</v>
      </c>
      <c r="M1725">
        <v>2373.4899999999998</v>
      </c>
      <c r="N1725" s="99"/>
      <c r="O1725" s="99"/>
      <c r="P1725" s="99"/>
      <c r="Q1725" s="99"/>
      <c r="R1725" s="100"/>
      <c r="S1725" s="101"/>
      <c r="T1725" s="241"/>
      <c r="U1725" s="234"/>
      <c r="V1725" s="238"/>
    </row>
    <row r="1726" spans="1:28" ht="26.25" customHeight="1" thickBot="1">
      <c r="A1726"/>
      <c r="B1726" s="105"/>
      <c r="C1726" s="163"/>
      <c r="D1726" s="127" t="s">
        <v>120</v>
      </c>
      <c r="E1726" s="107">
        <f t="shared" ref="E1726:M1726" si="568">IF(((E1724="")*AND(E1725="")),"",(E1724-E1725)*2)</f>
        <v>950.65999999999985</v>
      </c>
      <c r="F1726" s="107">
        <f t="shared" si="568"/>
        <v>796.52000000000044</v>
      </c>
      <c r="G1726" s="107">
        <f t="shared" si="568"/>
        <v>746</v>
      </c>
      <c r="H1726" s="107">
        <f t="shared" si="568"/>
        <v>784.92000000000007</v>
      </c>
      <c r="I1726" s="107">
        <f t="shared" si="568"/>
        <v>908.25999999999931</v>
      </c>
      <c r="J1726" s="107">
        <f t="shared" si="568"/>
        <v>930.73999999999978</v>
      </c>
      <c r="K1726" s="107">
        <f t="shared" si="568"/>
        <v>822.05999999999949</v>
      </c>
      <c r="L1726" s="107">
        <f t="shared" si="568"/>
        <v>796.61999999999989</v>
      </c>
      <c r="M1726" s="107">
        <f t="shared" si="568"/>
        <v>929.24000000000069</v>
      </c>
      <c r="N1726" s="108"/>
      <c r="O1726" s="108"/>
      <c r="P1726" s="108"/>
      <c r="Q1726" s="108"/>
      <c r="R1726" s="109"/>
      <c r="S1726" s="110"/>
      <c r="T1726" s="284"/>
      <c r="U1726" s="283"/>
      <c r="V1726" s="286"/>
    </row>
    <row r="1727" spans="1:28" ht="12.75" customHeight="1">
      <c r="A1727" s="3">
        <v>43657</v>
      </c>
      <c r="B1727" s="111" t="s">
        <v>18</v>
      </c>
      <c r="C1727" s="164" t="s">
        <v>122</v>
      </c>
      <c r="D1727" s="112" t="s">
        <v>99</v>
      </c>
      <c r="E1727" s="370">
        <v>6166.94</v>
      </c>
      <c r="F1727" s="370">
        <v>6218.82</v>
      </c>
      <c r="G1727" s="370">
        <v>6378.86</v>
      </c>
      <c r="H1727" s="370">
        <v>6331.08</v>
      </c>
      <c r="I1727" s="370">
        <v>6290.46</v>
      </c>
      <c r="J1727" s="370">
        <v>6179.38</v>
      </c>
      <c r="K1727" s="370">
        <v>6287.29</v>
      </c>
      <c r="L1727" s="370">
        <v>6299.17</v>
      </c>
      <c r="M1727" s="370">
        <v>6211.49</v>
      </c>
      <c r="N1727" s="113">
        <f>IF((M1728=""),"",MAX(E1729:M1729))</f>
        <v>525.71999999999935</v>
      </c>
      <c r="O1727" s="113">
        <f>IF(M1728="","",MIN(E1729:M1729))</f>
        <v>507.8799999999992</v>
      </c>
      <c r="P1727" s="113">
        <f>IF((M1729=""),"",AVERAGE(E1729:M1729))</f>
        <v>518.63333333333276</v>
      </c>
      <c r="Q1727" s="113">
        <f>IF((M1728=""),"",STDEV(E1729:M1729))</f>
        <v>5.6202135190798792</v>
      </c>
      <c r="R1727" s="114">
        <f>IF((M1728=""),"",(N1727-O1727)/(N1727+O1727)*100)</f>
        <v>1.726006191950481</v>
      </c>
      <c r="S1727" s="115" t="str">
        <f>IF(M1728="","",IF(R1727&lt;10,IF(P1727&gt;430,IF(P1727&lt;590,"Pass","Fail"),"Fail"),"Fail"))</f>
        <v>Pass</v>
      </c>
      <c r="T1727" s="242">
        <v>64</v>
      </c>
      <c r="U1727" s="236" t="s">
        <v>232</v>
      </c>
      <c r="V1727" s="302"/>
      <c r="W1727" s="138">
        <v>490</v>
      </c>
      <c r="X1727" s="135">
        <v>590</v>
      </c>
      <c r="Y1727" s="135">
        <v>430</v>
      </c>
      <c r="Z1727" s="135">
        <v>590</v>
      </c>
      <c r="AA1727" s="137">
        <v>6.3</v>
      </c>
      <c r="AB1727" s="148">
        <v>6.3</v>
      </c>
    </row>
    <row r="1728" spans="1:28" ht="15.75" customHeight="1">
      <c r="A1728"/>
      <c r="B1728" s="93"/>
      <c r="C1728" s="162"/>
      <c r="D1728" s="90" t="s">
        <v>100</v>
      </c>
      <c r="E1728" s="370">
        <v>5904.25</v>
      </c>
      <c r="F1728" s="370">
        <v>5959.77</v>
      </c>
      <c r="G1728" s="370">
        <v>6124.92</v>
      </c>
      <c r="H1728" s="370">
        <v>6074.43</v>
      </c>
      <c r="I1728" s="370">
        <v>6029.41</v>
      </c>
      <c r="J1728" s="370">
        <v>5920.02</v>
      </c>
      <c r="K1728" s="370">
        <v>6028.35</v>
      </c>
      <c r="L1728" s="370">
        <v>6039.86</v>
      </c>
      <c r="M1728" s="370">
        <v>5948.63</v>
      </c>
      <c r="N1728" s="99"/>
      <c r="O1728" s="99"/>
      <c r="P1728" s="99"/>
      <c r="Q1728" s="99"/>
      <c r="R1728" s="100"/>
      <c r="S1728" s="101"/>
      <c r="T1728" s="241"/>
      <c r="U1728" s="234"/>
      <c r="V1728" s="238"/>
    </row>
    <row r="1729" spans="1:28" ht="25.5" customHeight="1" thickBot="1">
      <c r="A1729"/>
      <c r="B1729" s="93"/>
      <c r="C1729" s="162"/>
      <c r="D1729" s="90" t="s">
        <v>120</v>
      </c>
      <c r="E1729" s="29">
        <f t="shared" ref="E1729:M1729" si="569">IF(((E1727="")*AND(E1728="")),"",(E1727-E1728)*2)</f>
        <v>525.3799999999992</v>
      </c>
      <c r="F1729" s="29">
        <f t="shared" si="569"/>
        <v>518.09999999999854</v>
      </c>
      <c r="G1729" s="29">
        <f t="shared" si="569"/>
        <v>507.8799999999992</v>
      </c>
      <c r="H1729" s="29">
        <f t="shared" si="569"/>
        <v>513.29999999999927</v>
      </c>
      <c r="I1729" s="29">
        <f t="shared" si="569"/>
        <v>522.10000000000036</v>
      </c>
      <c r="J1729" s="29">
        <f t="shared" si="569"/>
        <v>518.71999999999935</v>
      </c>
      <c r="K1729" s="29">
        <f t="shared" si="569"/>
        <v>517.8799999999992</v>
      </c>
      <c r="L1729" s="29">
        <f t="shared" si="569"/>
        <v>518.6200000000008</v>
      </c>
      <c r="M1729" s="29">
        <f t="shared" si="569"/>
        <v>525.71999999999935</v>
      </c>
      <c r="N1729" s="102"/>
      <c r="O1729" s="102"/>
      <c r="P1729" s="102"/>
      <c r="Q1729" s="102"/>
      <c r="R1729" s="103"/>
      <c r="S1729" s="104"/>
      <c r="T1729" s="282"/>
      <c r="U1729" s="281"/>
      <c r="V1729" s="285"/>
    </row>
    <row r="1730" spans="1:28" ht="12.75" customHeight="1">
      <c r="A1730" s="3">
        <v>43657</v>
      </c>
      <c r="B1730" s="93" t="s">
        <v>18</v>
      </c>
      <c r="C1730" s="162" t="s">
        <v>123</v>
      </c>
      <c r="D1730" s="90" t="s">
        <v>99</v>
      </c>
      <c r="E1730" s="370">
        <v>6409.71</v>
      </c>
      <c r="F1730" s="370">
        <v>6517.42</v>
      </c>
      <c r="G1730" s="370">
        <v>6681.96</v>
      </c>
      <c r="H1730" s="370">
        <v>6620.45</v>
      </c>
      <c r="I1730" s="370">
        <v>6518.37</v>
      </c>
      <c r="J1730" s="370">
        <v>6419.73</v>
      </c>
      <c r="K1730" s="370">
        <v>6583.81</v>
      </c>
      <c r="L1730" s="370">
        <v>6589.31</v>
      </c>
      <c r="M1730" s="370">
        <v>6444.95</v>
      </c>
      <c r="N1730" s="94">
        <f>IF((M1731=""),"",MAX(E1732:M1732))</f>
        <v>268.42000000000007</v>
      </c>
      <c r="O1730" s="94">
        <f>IF(M1731="","",MIN(E1732:M1732))</f>
        <v>240.15999999999985</v>
      </c>
      <c r="P1730" s="94">
        <f>IF((M1732=""),"",AVERAGE(E1732:M1732))</f>
        <v>256.7999999999999</v>
      </c>
      <c r="Q1730" s="94">
        <f>IF((M1731=""),"",STDEV(E1732:M1732))</f>
        <v>10.31044130966216</v>
      </c>
      <c r="R1730" s="95">
        <f>IF((M1731=""),"",(N1730-O1730)/(N1730+O1730)*100)</f>
        <v>5.5566479216642852</v>
      </c>
      <c r="S1730" s="96" t="str">
        <f>IF(M1731="","",IF(R1730&lt;15,IF(P1730&gt;155,IF(P1730&lt;315,"Pass","Fail"),"Fail"),"Fail"))</f>
        <v>Pass</v>
      </c>
      <c r="T1730" s="237">
        <v>64</v>
      </c>
      <c r="U1730" s="236" t="s">
        <v>232</v>
      </c>
      <c r="V1730" s="300"/>
      <c r="W1730" s="147">
        <v>222</v>
      </c>
      <c r="X1730" s="88">
        <v>340</v>
      </c>
      <c r="Y1730" s="88">
        <v>155</v>
      </c>
      <c r="Z1730" s="88">
        <v>315</v>
      </c>
      <c r="AA1730" s="148">
        <v>15</v>
      </c>
      <c r="AB1730" s="139">
        <v>15</v>
      </c>
    </row>
    <row r="1731" spans="1:28" ht="15.75" customHeight="1">
      <c r="A1731"/>
      <c r="B1731" s="93"/>
      <c r="C1731" s="162"/>
      <c r="D1731" s="90" t="s">
        <v>100</v>
      </c>
      <c r="E1731" s="370">
        <v>6275.5</v>
      </c>
      <c r="F1731" s="370">
        <v>6391.99</v>
      </c>
      <c r="G1731" s="370">
        <v>6561.88</v>
      </c>
      <c r="H1731" s="370">
        <v>6494.04</v>
      </c>
      <c r="I1731" s="370">
        <v>6384.95</v>
      </c>
      <c r="J1731" s="370">
        <v>6286.51</v>
      </c>
      <c r="K1731" s="370">
        <v>6458.92</v>
      </c>
      <c r="L1731" s="370">
        <v>6464.55</v>
      </c>
      <c r="M1731" s="370">
        <v>6311.77</v>
      </c>
      <c r="N1731" s="99"/>
      <c r="O1731" s="99"/>
      <c r="P1731" s="99"/>
      <c r="Q1731" s="99"/>
      <c r="R1731" s="100"/>
      <c r="S1731" s="101"/>
      <c r="T1731" s="241"/>
      <c r="U1731" s="234"/>
      <c r="V1731" s="238"/>
    </row>
    <row r="1732" spans="1:28" ht="25.5" customHeight="1" thickBot="1">
      <c r="A1732"/>
      <c r="B1732" s="93"/>
      <c r="C1732" s="162"/>
      <c r="D1732" s="90" t="s">
        <v>120</v>
      </c>
      <c r="E1732" s="29">
        <f t="shared" ref="E1732:M1732" si="570">IF(((E1730="")*AND(E1731="")),"",(E1730-E1731)*2)</f>
        <v>268.42000000000007</v>
      </c>
      <c r="F1732" s="29">
        <f t="shared" si="570"/>
        <v>250.86000000000058</v>
      </c>
      <c r="G1732" s="29">
        <f t="shared" si="570"/>
        <v>240.15999999999985</v>
      </c>
      <c r="H1732" s="29">
        <f t="shared" si="570"/>
        <v>252.81999999999971</v>
      </c>
      <c r="I1732" s="29">
        <f t="shared" si="570"/>
        <v>266.84000000000015</v>
      </c>
      <c r="J1732" s="29">
        <f t="shared" si="570"/>
        <v>266.43999999999869</v>
      </c>
      <c r="K1732" s="29">
        <f t="shared" si="570"/>
        <v>249.78000000000065</v>
      </c>
      <c r="L1732" s="29">
        <f t="shared" si="570"/>
        <v>249.52000000000044</v>
      </c>
      <c r="M1732" s="29">
        <f t="shared" si="570"/>
        <v>266.35999999999876</v>
      </c>
      <c r="N1732" s="102"/>
      <c r="O1732" s="102"/>
      <c r="P1732" s="102"/>
      <c r="Q1732" s="102"/>
      <c r="R1732" s="103"/>
      <c r="S1732" s="104"/>
      <c r="T1732" s="282"/>
      <c r="U1732" s="281"/>
      <c r="V1732" s="285"/>
    </row>
    <row r="1733" spans="1:28" ht="12.75" customHeight="1">
      <c r="A1733" s="3">
        <v>43657</v>
      </c>
      <c r="B1733" s="121" t="s">
        <v>18</v>
      </c>
      <c r="C1733" s="161" t="s">
        <v>119</v>
      </c>
      <c r="D1733" s="91" t="s">
        <v>99</v>
      </c>
      <c r="E1733" s="370">
        <v>2478.6799999999998</v>
      </c>
      <c r="F1733" s="370">
        <v>2403.62</v>
      </c>
      <c r="G1733" s="370">
        <v>2379.3000000000002</v>
      </c>
      <c r="H1733" s="370">
        <v>2384</v>
      </c>
      <c r="I1733" s="370">
        <v>2449.04</v>
      </c>
      <c r="J1733" s="370">
        <v>2436.61</v>
      </c>
      <c r="K1733" s="370">
        <v>2385.67</v>
      </c>
      <c r="L1733" s="370">
        <v>2392.15</v>
      </c>
      <c r="M1733" s="370">
        <v>2444.73</v>
      </c>
      <c r="N1733" s="94">
        <f>IF((M1734=""),"",MAX(E1735:M1735))</f>
        <v>769.5</v>
      </c>
      <c r="O1733" s="94">
        <f>IF(M1734="","",MIN(E1735:M1735))</f>
        <v>682.60000000000036</v>
      </c>
      <c r="P1733" s="94">
        <f>IF((M1735=""),"",AVERAGE(E1735:M1735))</f>
        <v>728.2311111111112</v>
      </c>
      <c r="Q1733" s="94">
        <f>IF((M1734=""),"",STDEV(E1735:M1735))</f>
        <v>36.096898912662951</v>
      </c>
      <c r="R1733" s="95">
        <f>IF((M1734=""),"",(N1733-O1733)/(N1733+O1733)*100)</f>
        <v>5.9844363335858146</v>
      </c>
      <c r="S1733" s="96" t="str">
        <f>IF(M1734="","",IF(R1733&lt;10,IF(P1733&gt;670,IF(P1733&lt;830,"Pass","Fail"),"Fail"),"Fail"))</f>
        <v>Pass</v>
      </c>
      <c r="T1733" s="237">
        <v>64</v>
      </c>
      <c r="U1733" s="236" t="s">
        <v>232</v>
      </c>
      <c r="V1733" s="300"/>
      <c r="W1733" s="147">
        <v>645</v>
      </c>
      <c r="X1733" s="88">
        <v>790</v>
      </c>
      <c r="Y1733" s="88">
        <v>670</v>
      </c>
      <c r="Z1733" s="88">
        <v>830</v>
      </c>
      <c r="AA1733" s="88">
        <v>8.6999999999999993</v>
      </c>
      <c r="AB1733" s="148">
        <v>10</v>
      </c>
    </row>
    <row r="1734" spans="1:28" ht="15.75" customHeight="1">
      <c r="A1734"/>
      <c r="B1734" s="93"/>
      <c r="C1734" s="162"/>
      <c r="D1734" s="90" t="s">
        <v>100</v>
      </c>
      <c r="E1734">
        <v>2095.14</v>
      </c>
      <c r="F1734">
        <v>2051.7600000000002</v>
      </c>
      <c r="G1734">
        <v>2038</v>
      </c>
      <c r="H1734">
        <v>2034.08</v>
      </c>
      <c r="I1734">
        <v>2065.4899999999998</v>
      </c>
      <c r="J1734">
        <v>2051.86</v>
      </c>
      <c r="K1734">
        <v>2032.53</v>
      </c>
      <c r="L1734">
        <v>2042.36</v>
      </c>
      <c r="M1734">
        <v>2065.54</v>
      </c>
      <c r="N1734" s="99"/>
      <c r="O1734" s="99"/>
      <c r="P1734" s="99"/>
      <c r="Q1734" s="99"/>
      <c r="R1734" s="100"/>
      <c r="S1734" s="101"/>
      <c r="T1734" s="241"/>
      <c r="U1734" s="234"/>
      <c r="V1734" s="238"/>
    </row>
    <row r="1735" spans="1:28" ht="25.5" customHeight="1" thickBot="1">
      <c r="A1735"/>
      <c r="B1735" s="93"/>
      <c r="C1735" s="162"/>
      <c r="D1735" s="90" t="s">
        <v>120</v>
      </c>
      <c r="E1735" s="29">
        <f t="shared" ref="E1735:M1735" si="571">IF(((E1733="")*AND(E1734="")),"",(E1733-E1734)*2)</f>
        <v>767.07999999999993</v>
      </c>
      <c r="F1735" s="29">
        <f t="shared" si="571"/>
        <v>703.71999999999935</v>
      </c>
      <c r="G1735" s="29">
        <f t="shared" si="571"/>
        <v>682.60000000000036</v>
      </c>
      <c r="H1735" s="29">
        <f t="shared" si="571"/>
        <v>699.84000000000015</v>
      </c>
      <c r="I1735" s="29">
        <f t="shared" si="571"/>
        <v>767.10000000000036</v>
      </c>
      <c r="J1735" s="29">
        <f t="shared" si="571"/>
        <v>769.5</v>
      </c>
      <c r="K1735" s="29">
        <f t="shared" si="571"/>
        <v>706.2800000000002</v>
      </c>
      <c r="L1735" s="29">
        <f t="shared" si="571"/>
        <v>699.58000000000038</v>
      </c>
      <c r="M1735" s="29">
        <f t="shared" si="571"/>
        <v>758.38000000000011</v>
      </c>
      <c r="N1735" s="102"/>
      <c r="O1735" s="102"/>
      <c r="P1735" s="102"/>
      <c r="Q1735" s="102"/>
      <c r="R1735" s="103"/>
      <c r="S1735" s="104"/>
      <c r="T1735" s="282"/>
      <c r="U1735" s="281"/>
      <c r="V1735" s="285"/>
    </row>
    <row r="1736" spans="1:28" ht="12.75" customHeight="1">
      <c r="A1736" s="3">
        <v>43657</v>
      </c>
      <c r="B1736" s="93" t="s">
        <v>18</v>
      </c>
      <c r="C1736" s="162" t="s">
        <v>121</v>
      </c>
      <c r="D1736" s="90" t="s">
        <v>99</v>
      </c>
      <c r="E1736" s="370">
        <v>2405.4899999999998</v>
      </c>
      <c r="F1736" s="370">
        <v>2382.2600000000002</v>
      </c>
      <c r="G1736" s="370">
        <v>2372.15</v>
      </c>
      <c r="H1736" s="370">
        <v>2371.0100000000002</v>
      </c>
      <c r="I1736" s="370">
        <v>2394.3200000000002</v>
      </c>
      <c r="J1736" s="370">
        <v>2396.96</v>
      </c>
      <c r="K1736" s="370">
        <v>2380.2800000000002</v>
      </c>
      <c r="L1736" s="370">
        <v>2364.4</v>
      </c>
      <c r="M1736" s="370">
        <v>2370.98</v>
      </c>
      <c r="N1736" s="94">
        <f>IF((M1737=""),"",MAX(E1738:M1738))</f>
        <v>966.76000000000022</v>
      </c>
      <c r="O1736" s="94">
        <f>IF(M1737="","",MIN(E1738:M1738))</f>
        <v>800.66000000000031</v>
      </c>
      <c r="P1736" s="94">
        <f>IF((M1738=""),"",AVERAGE(E1738:M1738))</f>
        <v>890.67777777777803</v>
      </c>
      <c r="Q1736" s="94">
        <f>IF((M1737=""),"",STDEV(E1738:M1738))</f>
        <v>64.489787132880849</v>
      </c>
      <c r="R1736" s="95">
        <f>IF((M1737=""),"",(N1736-O1736)/(N1736+O1736)*100)</f>
        <v>9.397879394824086</v>
      </c>
      <c r="S1736" s="96" t="str">
        <f>IF(M1737="","",IF(R1736&lt;15,IF(P1736&gt;850,IF(P1736&lt;1000,"Pass","Fail"),"Fail"),"Fail"))</f>
        <v>Pass</v>
      </c>
      <c r="T1736" s="237">
        <v>64</v>
      </c>
      <c r="U1736" s="236" t="s">
        <v>232</v>
      </c>
      <c r="V1736" s="300"/>
      <c r="W1736" s="135">
        <v>850</v>
      </c>
      <c r="X1736" s="135">
        <v>970</v>
      </c>
      <c r="Y1736" s="135">
        <v>710</v>
      </c>
      <c r="Z1736" s="135">
        <v>910</v>
      </c>
      <c r="AA1736" s="135">
        <v>14.5</v>
      </c>
      <c r="AB1736" s="139">
        <v>17</v>
      </c>
    </row>
    <row r="1737" spans="1:28" ht="15.75" customHeight="1">
      <c r="A1737"/>
      <c r="B1737" s="93"/>
      <c r="C1737" s="162"/>
      <c r="D1737" s="90" t="s">
        <v>100</v>
      </c>
      <c r="E1737" s="370">
        <v>1923.82</v>
      </c>
      <c r="F1737" s="370">
        <v>1955.86</v>
      </c>
      <c r="G1737" s="370">
        <v>1971.82</v>
      </c>
      <c r="H1737" s="370">
        <v>1950.39</v>
      </c>
      <c r="I1737" s="370">
        <v>1919.55</v>
      </c>
      <c r="J1737" s="370">
        <v>1913.58</v>
      </c>
      <c r="K1737" s="370">
        <v>1954.91</v>
      </c>
      <c r="L1737" s="370">
        <v>1941.93</v>
      </c>
      <c r="M1737" s="370">
        <v>1897.94</v>
      </c>
      <c r="N1737" s="99"/>
      <c r="O1737" s="99"/>
      <c r="P1737" s="99"/>
      <c r="Q1737" s="99"/>
      <c r="R1737" s="100"/>
      <c r="S1737" s="101"/>
      <c r="T1737" s="241"/>
      <c r="U1737" s="234"/>
      <c r="V1737" s="238"/>
    </row>
    <row r="1738" spans="1:28" ht="26.25" customHeight="1" thickBot="1">
      <c r="A1738"/>
      <c r="B1738" s="105"/>
      <c r="C1738" s="163"/>
      <c r="D1738" s="127" t="s">
        <v>120</v>
      </c>
      <c r="E1738" s="107">
        <f t="shared" ref="E1738:M1738" si="572">IF(((E1736="")*AND(E1737="")),"",(E1736-E1737)*2)</f>
        <v>963.33999999999969</v>
      </c>
      <c r="F1738" s="107">
        <f t="shared" si="572"/>
        <v>852.80000000000064</v>
      </c>
      <c r="G1738" s="107">
        <f t="shared" si="572"/>
        <v>800.66000000000031</v>
      </c>
      <c r="H1738" s="107">
        <f t="shared" si="572"/>
        <v>841.24000000000024</v>
      </c>
      <c r="I1738" s="107">
        <f t="shared" si="572"/>
        <v>949.54000000000042</v>
      </c>
      <c r="J1738" s="107">
        <f t="shared" si="572"/>
        <v>966.76000000000022</v>
      </c>
      <c r="K1738" s="107">
        <f t="shared" si="572"/>
        <v>850.74000000000024</v>
      </c>
      <c r="L1738" s="107">
        <f t="shared" si="572"/>
        <v>844.94</v>
      </c>
      <c r="M1738" s="107">
        <f t="shared" si="572"/>
        <v>946.07999999999993</v>
      </c>
      <c r="N1738" s="108"/>
      <c r="O1738" s="108"/>
      <c r="P1738" s="108"/>
      <c r="Q1738" s="108"/>
      <c r="R1738" s="109"/>
      <c r="S1738" s="110"/>
      <c r="T1738" s="284"/>
      <c r="U1738" s="283"/>
      <c r="V1738" s="286"/>
    </row>
    <row r="1739" spans="1:28" ht="12.75" customHeight="1">
      <c r="A1739" s="3">
        <v>43661</v>
      </c>
      <c r="B1739" s="111" t="s">
        <v>18</v>
      </c>
      <c r="C1739" s="164" t="s">
        <v>122</v>
      </c>
      <c r="D1739" s="112" t="s">
        <v>99</v>
      </c>
      <c r="E1739">
        <v>5911.15</v>
      </c>
      <c r="F1739">
        <v>5967.14</v>
      </c>
      <c r="G1739">
        <v>6132.53</v>
      </c>
      <c r="H1739">
        <v>6081.34</v>
      </c>
      <c r="I1739">
        <v>6035.78</v>
      </c>
      <c r="J1739">
        <v>5923.12</v>
      </c>
      <c r="K1739">
        <v>6035.08</v>
      </c>
      <c r="L1739">
        <v>6046.98</v>
      </c>
      <c r="M1739">
        <v>5959.87</v>
      </c>
      <c r="N1739" s="113">
        <f>IF((M1740=""),"",MAX(E1741:M1741))</f>
        <v>506.29999999999927</v>
      </c>
      <c r="O1739" s="113">
        <f>IF(M1740="","",MIN(E1741:M1741))</f>
        <v>497.44000000000051</v>
      </c>
      <c r="P1739" s="113">
        <f>IF((M1741=""),"",AVERAGE(E1741:M1741))</f>
        <v>502.0733333333331</v>
      </c>
      <c r="Q1739" s="113">
        <f>IF((M1740=""),"",STDEV(E1741:M1741))</f>
        <v>3.188118567430406</v>
      </c>
      <c r="R1739" s="114">
        <f>IF((M1740=""),"",(N1739-O1739)/(N1739+O1739)*100)</f>
        <v>0.8826987068363088</v>
      </c>
      <c r="S1739" s="115" t="str">
        <f>IF(M1740="","",IF(R1739&lt;10,IF(P1739&gt;430,IF(P1739&lt;590,"Pass","Fail"),"Fail"),"Fail"))</f>
        <v>Pass</v>
      </c>
      <c r="T1739" s="242" t="s">
        <v>125</v>
      </c>
      <c r="U1739" s="236" t="s">
        <v>234</v>
      </c>
      <c r="V1739" s="302"/>
      <c r="W1739" s="138">
        <v>490</v>
      </c>
      <c r="X1739" s="135">
        <v>590</v>
      </c>
      <c r="Y1739" s="135">
        <v>430</v>
      </c>
      <c r="Z1739" s="135">
        <v>590</v>
      </c>
      <c r="AA1739" s="137">
        <v>6.3</v>
      </c>
      <c r="AB1739" s="148">
        <v>6.3</v>
      </c>
    </row>
    <row r="1740" spans="1:28" ht="15.75" customHeight="1">
      <c r="A1740"/>
      <c r="B1740" s="93"/>
      <c r="C1740" s="162"/>
      <c r="D1740" s="90" t="s">
        <v>100</v>
      </c>
      <c r="E1740">
        <v>5658.07</v>
      </c>
      <c r="F1740">
        <v>5718.42</v>
      </c>
      <c r="G1740">
        <v>5881.91</v>
      </c>
      <c r="H1740">
        <v>5829.55</v>
      </c>
      <c r="I1740">
        <v>5784.54</v>
      </c>
      <c r="J1740">
        <v>5673.57</v>
      </c>
      <c r="K1740">
        <v>5783.28</v>
      </c>
      <c r="L1740">
        <v>5797.6</v>
      </c>
      <c r="M1740">
        <v>5706.72</v>
      </c>
      <c r="N1740" s="99"/>
      <c r="O1740" s="99"/>
      <c r="P1740" s="99"/>
      <c r="Q1740" s="99"/>
      <c r="R1740" s="100"/>
      <c r="S1740" s="101"/>
      <c r="T1740" s="241"/>
      <c r="U1740" s="234"/>
      <c r="V1740" s="238"/>
    </row>
    <row r="1741" spans="1:28" ht="25.5" customHeight="1">
      <c r="A1741"/>
      <c r="B1741" s="93"/>
      <c r="C1741" s="162"/>
      <c r="D1741" s="90" t="s">
        <v>120</v>
      </c>
      <c r="E1741" s="29">
        <f t="shared" ref="E1741:M1741" si="573">IF(((E1739="")*AND(E1740="")),"",(E1739-E1740)*2)</f>
        <v>506.15999999999985</v>
      </c>
      <c r="F1741" s="29">
        <f t="shared" si="573"/>
        <v>497.44000000000051</v>
      </c>
      <c r="G1741" s="29">
        <f t="shared" si="573"/>
        <v>501.23999999999978</v>
      </c>
      <c r="H1741" s="29">
        <f t="shared" si="573"/>
        <v>503.57999999999993</v>
      </c>
      <c r="I1741" s="29">
        <f t="shared" si="573"/>
        <v>502.47999999999956</v>
      </c>
      <c r="J1741" s="29">
        <f t="shared" si="573"/>
        <v>499.10000000000036</v>
      </c>
      <c r="K1741" s="29">
        <f t="shared" si="573"/>
        <v>503.60000000000036</v>
      </c>
      <c r="L1741" s="29">
        <f t="shared" si="573"/>
        <v>498.7599999999984</v>
      </c>
      <c r="M1741" s="29">
        <f t="shared" si="573"/>
        <v>506.29999999999927</v>
      </c>
      <c r="N1741" s="102"/>
      <c r="O1741" s="102"/>
      <c r="P1741" s="102"/>
      <c r="Q1741" s="102"/>
      <c r="R1741" s="103"/>
      <c r="S1741" s="104"/>
      <c r="T1741" s="282"/>
      <c r="U1741" s="281"/>
      <c r="V1741" s="285"/>
    </row>
    <row r="1742" spans="1:28" ht="12.75" customHeight="1">
      <c r="A1742" s="3">
        <v>43661</v>
      </c>
      <c r="B1742" s="93" t="s">
        <v>18</v>
      </c>
      <c r="C1742" s="162" t="s">
        <v>123</v>
      </c>
      <c r="D1742" s="90" t="s">
        <v>99</v>
      </c>
      <c r="E1742">
        <v>6283.27</v>
      </c>
      <c r="F1742">
        <v>6398.99</v>
      </c>
      <c r="G1742">
        <v>6567.15</v>
      </c>
      <c r="H1742">
        <v>6501</v>
      </c>
      <c r="I1742">
        <v>6391.17</v>
      </c>
      <c r="J1742">
        <v>6290.57</v>
      </c>
      <c r="K1742">
        <v>6464.48</v>
      </c>
      <c r="L1742">
        <v>6471.73</v>
      </c>
      <c r="M1742">
        <v>6316.94</v>
      </c>
      <c r="N1742" s="94">
        <f>IF((M1743=""),"",MAX(E1744:M1744))</f>
        <v>265.96000000000095</v>
      </c>
      <c r="O1742" s="94">
        <f>IF(M1743="","",MIN(E1744:M1744))</f>
        <v>236.3799999999992</v>
      </c>
      <c r="P1742" s="94">
        <f>IF((M1744=""),"",AVERAGE(E1744:M1744))</f>
        <v>252.01777777777735</v>
      </c>
      <c r="Q1742" s="94">
        <f>IF((M1743=""),"",STDEV(E1744:M1744))</f>
        <v>9.1963712650394793</v>
      </c>
      <c r="R1742" s="95">
        <f>IF((M1743=""),"",(N1742-O1742)/(N1742+O1742)*100)</f>
        <v>5.8884420910144</v>
      </c>
      <c r="S1742" s="96" t="str">
        <f>IF(M1743="","",IF(R1742&lt;15,IF(P1742&gt;155,IF(P1742&lt;315,"Pass","Fail"),"Fail"),"Fail"))</f>
        <v>Pass</v>
      </c>
      <c r="T1742" s="237" t="s">
        <v>125</v>
      </c>
      <c r="U1742" s="235" t="s">
        <v>234</v>
      </c>
      <c r="V1742" s="300"/>
      <c r="W1742" s="147">
        <v>222</v>
      </c>
      <c r="X1742" s="88">
        <v>340</v>
      </c>
      <c r="Y1742" s="88">
        <v>155</v>
      </c>
      <c r="Z1742" s="88">
        <v>315</v>
      </c>
      <c r="AA1742" s="148">
        <v>15</v>
      </c>
      <c r="AB1742" s="139">
        <v>15</v>
      </c>
    </row>
    <row r="1743" spans="1:28" ht="15.75" customHeight="1">
      <c r="A1743"/>
      <c r="B1743" s="93"/>
      <c r="C1743" s="162"/>
      <c r="D1743" s="90" t="s">
        <v>100</v>
      </c>
      <c r="E1743">
        <v>6150.29</v>
      </c>
      <c r="F1743">
        <v>6275.07</v>
      </c>
      <c r="G1743">
        <v>6448.96</v>
      </c>
      <c r="H1743">
        <v>6378.42</v>
      </c>
      <c r="I1743">
        <v>6261.39</v>
      </c>
      <c r="J1743">
        <v>6160.68</v>
      </c>
      <c r="K1743">
        <v>6340.24</v>
      </c>
      <c r="L1743">
        <v>6347.8</v>
      </c>
      <c r="M1743">
        <v>6188.37</v>
      </c>
      <c r="N1743" s="99"/>
      <c r="O1743" s="99"/>
      <c r="P1743" s="99"/>
      <c r="Q1743" s="99"/>
      <c r="R1743" s="100"/>
      <c r="S1743" s="101"/>
      <c r="T1743" s="241"/>
      <c r="U1743" s="234"/>
      <c r="V1743" s="238"/>
    </row>
    <row r="1744" spans="1:28" ht="25.5" customHeight="1">
      <c r="A1744"/>
      <c r="B1744" s="93"/>
      <c r="C1744" s="162"/>
      <c r="D1744" s="90" t="s">
        <v>120</v>
      </c>
      <c r="E1744" s="29">
        <f t="shared" ref="E1744:M1744" si="574">IF(((E1742="")*AND(E1743="")),"",(E1742-E1743)*2)</f>
        <v>265.96000000000095</v>
      </c>
      <c r="F1744" s="29">
        <f t="shared" si="574"/>
        <v>247.84000000000015</v>
      </c>
      <c r="G1744" s="29">
        <f t="shared" si="574"/>
        <v>236.3799999999992</v>
      </c>
      <c r="H1744" s="29">
        <f t="shared" si="574"/>
        <v>245.15999999999985</v>
      </c>
      <c r="I1744" s="29">
        <f t="shared" si="574"/>
        <v>259.55999999999949</v>
      </c>
      <c r="J1744" s="29">
        <f t="shared" si="574"/>
        <v>259.77999999999884</v>
      </c>
      <c r="K1744" s="29">
        <f t="shared" si="574"/>
        <v>248.47999999999956</v>
      </c>
      <c r="L1744" s="29">
        <f t="shared" si="574"/>
        <v>247.85999999999876</v>
      </c>
      <c r="M1744" s="29">
        <f t="shared" si="574"/>
        <v>257.13999999999942</v>
      </c>
      <c r="N1744" s="102"/>
      <c r="O1744" s="102"/>
      <c r="P1744" s="102"/>
      <c r="Q1744" s="102"/>
      <c r="R1744" s="103"/>
      <c r="S1744" s="104"/>
      <c r="T1744" s="282"/>
      <c r="U1744" s="281"/>
      <c r="V1744" s="285"/>
    </row>
    <row r="1745" spans="1:28" ht="12.75" customHeight="1">
      <c r="A1745" s="3">
        <v>43661</v>
      </c>
      <c r="B1745" s="121" t="s">
        <v>18</v>
      </c>
      <c r="C1745" s="161" t="s">
        <v>119</v>
      </c>
      <c r="D1745" s="91" t="s">
        <v>99</v>
      </c>
      <c r="E1745">
        <v>2892.35</v>
      </c>
      <c r="F1745">
        <v>2788.99</v>
      </c>
      <c r="G1745">
        <v>2752.35</v>
      </c>
      <c r="H1745">
        <v>2771.08</v>
      </c>
      <c r="I1745">
        <v>2862.98</v>
      </c>
      <c r="J1745">
        <v>2850.54</v>
      </c>
      <c r="K1745">
        <v>2773.64</v>
      </c>
      <c r="L1745">
        <v>2773.96</v>
      </c>
      <c r="M1745">
        <v>2844.09</v>
      </c>
      <c r="N1745" s="94">
        <f>IF((M1746=""),"",MAX(E1747:M1747))</f>
        <v>802.18000000000029</v>
      </c>
      <c r="O1745" s="94">
        <f>IF(M1746="","",MIN(E1747:M1747))</f>
        <v>710.34000000000015</v>
      </c>
      <c r="P1745" s="94">
        <f>IF((M1747=""),"",AVERAGE(E1747:M1747))</f>
        <v>758.81777777777779</v>
      </c>
      <c r="Q1745" s="94">
        <f>IF((M1746=""),"",STDEV(E1747:M1747))</f>
        <v>37.555310469284763</v>
      </c>
      <c r="R1745" s="95">
        <f>IF((M1746=""),"",(N1745-O1745)/(N1745+O1745)*100)</f>
        <v>6.0719858249808345</v>
      </c>
      <c r="S1745" s="96" t="str">
        <f>IF(M1746="","",IF(R1745&lt;10,IF(P1745&gt;670,IF(P1745&lt;830,"Pass","Fail"),"Fail"),"Fail"))</f>
        <v>Pass</v>
      </c>
      <c r="T1745" s="237" t="s">
        <v>125</v>
      </c>
      <c r="U1745" s="235" t="s">
        <v>234</v>
      </c>
      <c r="V1745" s="300"/>
      <c r="W1745" s="147">
        <v>645</v>
      </c>
      <c r="X1745" s="88">
        <v>790</v>
      </c>
      <c r="Y1745" s="88">
        <v>670</v>
      </c>
      <c r="Z1745" s="88">
        <v>830</v>
      </c>
      <c r="AA1745" s="88">
        <v>8.6999999999999993</v>
      </c>
      <c r="AB1745" s="148">
        <v>10</v>
      </c>
    </row>
    <row r="1746" spans="1:28" ht="15.75" customHeight="1">
      <c r="A1746"/>
      <c r="B1746" s="93"/>
      <c r="C1746" s="162"/>
      <c r="D1746" s="90" t="s">
        <v>100</v>
      </c>
      <c r="E1746">
        <v>2495.87</v>
      </c>
      <c r="F1746">
        <v>2423.52</v>
      </c>
      <c r="G1746">
        <v>2397.1799999999998</v>
      </c>
      <c r="H1746">
        <v>2404.4299999999998</v>
      </c>
      <c r="I1746">
        <v>2461.89</v>
      </c>
      <c r="J1746">
        <v>2451.12</v>
      </c>
      <c r="K1746">
        <v>2406.84</v>
      </c>
      <c r="L1746">
        <v>2408.65</v>
      </c>
      <c r="M1746">
        <v>2445.8000000000002</v>
      </c>
      <c r="N1746" s="99"/>
      <c r="O1746" s="99"/>
      <c r="P1746" s="99"/>
      <c r="Q1746" s="99"/>
      <c r="R1746" s="100"/>
      <c r="S1746" s="101"/>
      <c r="T1746" s="241"/>
      <c r="U1746" s="234"/>
      <c r="V1746" s="238"/>
    </row>
    <row r="1747" spans="1:28" ht="25.5" customHeight="1">
      <c r="A1747"/>
      <c r="B1747" s="93"/>
      <c r="C1747" s="162"/>
      <c r="D1747" s="90" t="s">
        <v>120</v>
      </c>
      <c r="E1747" s="29">
        <f t="shared" ref="E1747:M1747" si="575">IF(((E1745="")*AND(E1746="")),"",(E1745-E1746)*2)</f>
        <v>792.96</v>
      </c>
      <c r="F1747" s="29">
        <f t="shared" si="575"/>
        <v>730.9399999999996</v>
      </c>
      <c r="G1747" s="29">
        <f t="shared" si="575"/>
        <v>710.34000000000015</v>
      </c>
      <c r="H1747" s="29">
        <f t="shared" si="575"/>
        <v>733.30000000000018</v>
      </c>
      <c r="I1747" s="29">
        <f t="shared" si="575"/>
        <v>802.18000000000029</v>
      </c>
      <c r="J1747" s="29">
        <f t="shared" si="575"/>
        <v>798.84000000000015</v>
      </c>
      <c r="K1747" s="29">
        <f t="shared" si="575"/>
        <v>733.59999999999945</v>
      </c>
      <c r="L1747" s="29">
        <f t="shared" si="575"/>
        <v>730.61999999999989</v>
      </c>
      <c r="M1747" s="29">
        <f t="shared" si="575"/>
        <v>796.57999999999993</v>
      </c>
      <c r="N1747" s="102"/>
      <c r="O1747" s="102"/>
      <c r="P1747" s="102"/>
      <c r="Q1747" s="102"/>
      <c r="R1747" s="103"/>
      <c r="S1747" s="104"/>
      <c r="T1747" s="282"/>
      <c r="U1747" s="281"/>
      <c r="V1747" s="285"/>
    </row>
    <row r="1748" spans="1:28" ht="12.75" customHeight="1">
      <c r="A1748" s="3">
        <v>43661</v>
      </c>
      <c r="B1748" s="93" t="s">
        <v>18</v>
      </c>
      <c r="C1748" s="162" t="s">
        <v>121</v>
      </c>
      <c r="D1748" s="90" t="s">
        <v>99</v>
      </c>
      <c r="E1748">
        <v>2891.16</v>
      </c>
      <c r="F1748">
        <v>2790.77</v>
      </c>
      <c r="G1748">
        <v>2758.25</v>
      </c>
      <c r="H1748">
        <v>2776.25</v>
      </c>
      <c r="I1748">
        <v>2862.9</v>
      </c>
      <c r="J1748">
        <v>2863.7</v>
      </c>
      <c r="K1748">
        <v>2783.56</v>
      </c>
      <c r="L1748">
        <v>2774.19</v>
      </c>
      <c r="M1748">
        <v>2848.65</v>
      </c>
      <c r="N1748" s="94">
        <f>IF((M1749=""),"",MAX(E1750:M1750))</f>
        <v>1013.8999999999996</v>
      </c>
      <c r="O1748" s="94">
        <f>IF(M1749="","",MIN(E1750:M1750))</f>
        <v>854.34000000000015</v>
      </c>
      <c r="P1748" s="94">
        <f>IF((M1750=""),"",AVERAGE(E1750:M1750))</f>
        <v>941.77999999999986</v>
      </c>
      <c r="Q1748" s="94">
        <f>IF((M1749=""),"",STDEV(E1750:M1750))</f>
        <v>64.712904431804731</v>
      </c>
      <c r="R1748" s="95">
        <f>IF((M1749=""),"",(N1748-O1748)/(N1748+O1748)*100)</f>
        <v>8.5406585877617189</v>
      </c>
      <c r="S1748" s="96" t="str">
        <f>IF(M1749="","",IF(R1748&lt;15,IF(P1748&gt;850,IF(P1748&lt;1000,"Pass","Fail"),"Fail"),"Fail"))</f>
        <v>Pass</v>
      </c>
      <c r="T1748" s="237" t="s">
        <v>125</v>
      </c>
      <c r="U1748" s="235" t="s">
        <v>234</v>
      </c>
      <c r="V1748" s="300"/>
      <c r="W1748" s="135">
        <v>850</v>
      </c>
      <c r="X1748" s="135">
        <v>970</v>
      </c>
      <c r="Y1748" s="135">
        <v>710</v>
      </c>
      <c r="Z1748" s="135">
        <v>910</v>
      </c>
      <c r="AA1748" s="135">
        <v>14.5</v>
      </c>
      <c r="AB1748" s="139">
        <v>17</v>
      </c>
    </row>
    <row r="1749" spans="1:28" ht="15.75" customHeight="1">
      <c r="A1749"/>
      <c r="B1749" s="93"/>
      <c r="C1749" s="162"/>
      <c r="D1749" s="90" t="s">
        <v>100</v>
      </c>
      <c r="E1749">
        <v>2384.21</v>
      </c>
      <c r="F1749">
        <v>2340.63</v>
      </c>
      <c r="G1749">
        <v>2331.08</v>
      </c>
      <c r="H1749">
        <v>2329.8000000000002</v>
      </c>
      <c r="I1749">
        <v>2362.4</v>
      </c>
      <c r="J1749">
        <v>2359.4499999999998</v>
      </c>
      <c r="K1749">
        <v>2335.0300000000002</v>
      </c>
      <c r="L1749">
        <v>2325.21</v>
      </c>
      <c r="M1749">
        <v>2343.61</v>
      </c>
      <c r="N1749" s="99"/>
      <c r="O1749" s="99"/>
      <c r="P1749" s="99"/>
      <c r="Q1749" s="99"/>
      <c r="R1749" s="100"/>
      <c r="S1749" s="101"/>
      <c r="T1749" s="241"/>
      <c r="U1749" s="234"/>
      <c r="V1749" s="238"/>
    </row>
    <row r="1750" spans="1:28" ht="26.25" customHeight="1" thickBot="1">
      <c r="A1750"/>
      <c r="B1750" s="105"/>
      <c r="C1750" s="163"/>
      <c r="D1750" s="127" t="s">
        <v>120</v>
      </c>
      <c r="E1750" s="107">
        <f t="shared" ref="E1750:M1750" si="576">IF(((E1748="")*AND(E1749="")),"",(E1748-E1749)*2)</f>
        <v>1013.8999999999996</v>
      </c>
      <c r="F1750" s="107">
        <f t="shared" si="576"/>
        <v>900.27999999999975</v>
      </c>
      <c r="G1750" s="107">
        <f t="shared" si="576"/>
        <v>854.34000000000015</v>
      </c>
      <c r="H1750" s="107">
        <f t="shared" si="576"/>
        <v>892.89999999999964</v>
      </c>
      <c r="I1750" s="107">
        <f t="shared" si="576"/>
        <v>1001</v>
      </c>
      <c r="J1750" s="107">
        <f t="shared" si="576"/>
        <v>1008.5</v>
      </c>
      <c r="K1750" s="107">
        <f t="shared" si="576"/>
        <v>897.05999999999949</v>
      </c>
      <c r="L1750" s="107">
        <f t="shared" si="576"/>
        <v>897.96</v>
      </c>
      <c r="M1750" s="107">
        <f t="shared" si="576"/>
        <v>1010.0799999999999</v>
      </c>
      <c r="N1750" s="108"/>
      <c r="O1750" s="108"/>
      <c r="P1750" s="108"/>
      <c r="Q1750" s="108"/>
      <c r="R1750" s="109"/>
      <c r="S1750" s="110"/>
      <c r="T1750" s="284"/>
      <c r="U1750" s="283"/>
      <c r="V1750" s="286"/>
    </row>
    <row r="1751" spans="1:28" ht="12.75" customHeight="1">
      <c r="A1751" s="3">
        <v>43664</v>
      </c>
      <c r="B1751" s="111" t="s">
        <v>18</v>
      </c>
      <c r="C1751" s="164" t="s">
        <v>122</v>
      </c>
      <c r="D1751" s="112" t="s">
        <v>99</v>
      </c>
      <c r="E1751">
        <v>5659.82</v>
      </c>
      <c r="F1751">
        <v>5718.97</v>
      </c>
      <c r="G1751">
        <v>5881.58</v>
      </c>
      <c r="H1751">
        <v>5830.55</v>
      </c>
      <c r="I1751">
        <v>5783.7</v>
      </c>
      <c r="J1751">
        <v>5672.59</v>
      </c>
      <c r="K1751">
        <v>5784.22</v>
      </c>
      <c r="L1751">
        <v>5797.51</v>
      </c>
      <c r="M1751">
        <v>5707</v>
      </c>
      <c r="N1751" s="113">
        <f>IF((M1752=""),"",MAX(E1753:M1753))</f>
        <v>517.10000000000036</v>
      </c>
      <c r="O1751" s="113">
        <f>IF(M1752="","",MIN(E1753:M1753))</f>
        <v>490.21999999999935</v>
      </c>
      <c r="P1751" s="113">
        <f>IF((M1753=""),"",AVERAGE(E1753:M1753))</f>
        <v>505.43333333333351</v>
      </c>
      <c r="Q1751" s="113">
        <f>IF((M1752=""),"",STDEV(E1753:M1753))</f>
        <v>8.0293897651081991</v>
      </c>
      <c r="R1751" s="114">
        <f>IF((M1752=""),"",(N1751-O1751)/(N1751+O1751)*100)</f>
        <v>2.6684668228567912</v>
      </c>
      <c r="S1751" s="115" t="str">
        <f>IF(M1752="","",IF(R1751&lt;10,IF(P1751&gt;430,IF(P1751&lt;590,"Pass","Fail"),"Fail"),"Fail"))</f>
        <v>Pass</v>
      </c>
      <c r="T1751" s="242">
        <v>1335</v>
      </c>
      <c r="U1751" s="236" t="s">
        <v>235</v>
      </c>
      <c r="V1751" s="302"/>
      <c r="W1751" s="138">
        <v>490</v>
      </c>
      <c r="X1751" s="135">
        <v>590</v>
      </c>
      <c r="Y1751" s="135">
        <v>430</v>
      </c>
      <c r="Z1751" s="135">
        <v>590</v>
      </c>
      <c r="AA1751" s="137">
        <v>6.3</v>
      </c>
      <c r="AB1751" s="148">
        <v>6.3</v>
      </c>
    </row>
    <row r="1752" spans="1:28" ht="15.75" customHeight="1">
      <c r="A1752"/>
      <c r="B1752" s="93"/>
      <c r="C1752" s="162"/>
      <c r="D1752" s="90" t="s">
        <v>100</v>
      </c>
      <c r="E1752">
        <v>5404.83</v>
      </c>
      <c r="F1752">
        <v>5467.83</v>
      </c>
      <c r="G1752">
        <v>5636.47</v>
      </c>
      <c r="H1752">
        <v>5578.98</v>
      </c>
      <c r="I1752">
        <v>5527.29</v>
      </c>
      <c r="J1752">
        <v>5414.04</v>
      </c>
      <c r="K1752">
        <v>5532.95</v>
      </c>
      <c r="L1752">
        <v>5547.29</v>
      </c>
      <c r="M1752">
        <v>5451.81</v>
      </c>
      <c r="N1752" s="99"/>
      <c r="O1752" s="99"/>
      <c r="P1752" s="99"/>
      <c r="Q1752" s="99"/>
      <c r="R1752" s="100"/>
      <c r="S1752" s="101"/>
      <c r="T1752" s="241"/>
      <c r="U1752" s="234"/>
      <c r="V1752" s="238"/>
    </row>
    <row r="1753" spans="1:28" ht="25.5" customHeight="1" thickBot="1">
      <c r="A1753"/>
      <c r="B1753" s="93"/>
      <c r="C1753" s="162"/>
      <c r="D1753" s="90" t="s">
        <v>120</v>
      </c>
      <c r="E1753" s="29">
        <f t="shared" ref="E1753:M1753" si="577">IF(((E1751="")*AND(E1752="")),"",(E1751-E1752)*2)</f>
        <v>509.97999999999956</v>
      </c>
      <c r="F1753" s="29">
        <f t="shared" si="577"/>
        <v>502.28000000000065</v>
      </c>
      <c r="G1753" s="29">
        <f t="shared" si="577"/>
        <v>490.21999999999935</v>
      </c>
      <c r="H1753" s="29">
        <f t="shared" si="577"/>
        <v>503.14000000000124</v>
      </c>
      <c r="I1753" s="29">
        <f t="shared" si="577"/>
        <v>512.81999999999971</v>
      </c>
      <c r="J1753" s="29">
        <f t="shared" si="577"/>
        <v>517.10000000000036</v>
      </c>
      <c r="K1753" s="29">
        <f t="shared" si="577"/>
        <v>502.54000000000087</v>
      </c>
      <c r="L1753" s="29">
        <f t="shared" si="577"/>
        <v>500.44000000000051</v>
      </c>
      <c r="M1753" s="29">
        <f t="shared" si="577"/>
        <v>510.3799999999992</v>
      </c>
      <c r="N1753" s="102"/>
      <c r="O1753" s="102"/>
      <c r="P1753" s="102"/>
      <c r="Q1753" s="102"/>
      <c r="R1753" s="103"/>
      <c r="S1753" s="104"/>
      <c r="T1753" s="282"/>
      <c r="U1753" s="281"/>
      <c r="V1753" s="285"/>
    </row>
    <row r="1754" spans="1:28" ht="12.75" customHeight="1">
      <c r="A1754" s="3">
        <v>43664</v>
      </c>
      <c r="B1754" s="93" t="s">
        <v>18</v>
      </c>
      <c r="C1754" s="162" t="s">
        <v>123</v>
      </c>
      <c r="D1754" s="90" t="s">
        <v>99</v>
      </c>
      <c r="E1754">
        <v>6157.7</v>
      </c>
      <c r="F1754">
        <v>6279.71</v>
      </c>
      <c r="G1754">
        <v>6455.85</v>
      </c>
      <c r="H1754">
        <v>6384.69</v>
      </c>
      <c r="I1754">
        <v>6268.43</v>
      </c>
      <c r="J1754">
        <v>6165.7</v>
      </c>
      <c r="K1754">
        <v>6346.34</v>
      </c>
      <c r="L1754">
        <v>6355.21</v>
      </c>
      <c r="M1754">
        <v>6195.27</v>
      </c>
      <c r="N1754" s="94">
        <f>IF((M1755=""),"",MAX(E1756:M1756))</f>
        <v>272.95999999999913</v>
      </c>
      <c r="O1754" s="94">
        <f>IF(M1755="","",MIN(E1756:M1756))</f>
        <v>238.98000000000138</v>
      </c>
      <c r="P1754" s="94">
        <f>IF((M1756=""),"",AVERAGE(E1756:M1756))</f>
        <v>255.92222222222256</v>
      </c>
      <c r="Q1754" s="94">
        <f>IF((M1755=""),"",STDEV(E1756:M1756))</f>
        <v>13.096963176417413</v>
      </c>
      <c r="R1754" s="95">
        <f>IF((M1755=""),"",(N1754-O1754)/(N1754+O1754)*100)</f>
        <v>6.6374965816302129</v>
      </c>
      <c r="S1754" s="96" t="str">
        <f>IF(M1755="","",IF(R1754&lt;15,IF(P1754&gt;155,IF(P1754&lt;315,"Pass","Fail"),"Fail"),"Fail"))</f>
        <v>Pass</v>
      </c>
      <c r="T1754" s="237">
        <v>1335</v>
      </c>
      <c r="U1754" s="236" t="s">
        <v>235</v>
      </c>
      <c r="V1754" s="300"/>
      <c r="W1754" s="147">
        <v>222</v>
      </c>
      <c r="X1754" s="88">
        <v>340</v>
      </c>
      <c r="Y1754" s="88">
        <v>155</v>
      </c>
      <c r="Z1754" s="88">
        <v>315</v>
      </c>
      <c r="AA1754" s="148">
        <v>15</v>
      </c>
      <c r="AB1754" s="139">
        <v>15</v>
      </c>
    </row>
    <row r="1755" spans="1:28" ht="15.75" customHeight="1">
      <c r="A1755"/>
      <c r="B1755" s="93"/>
      <c r="C1755" s="162"/>
      <c r="D1755" s="90" t="s">
        <v>100</v>
      </c>
      <c r="E1755">
        <v>6022.66</v>
      </c>
      <c r="F1755">
        <v>6156.9</v>
      </c>
      <c r="G1755">
        <v>6336.36</v>
      </c>
      <c r="H1755">
        <v>6260.93</v>
      </c>
      <c r="I1755">
        <v>6135.64</v>
      </c>
      <c r="J1755">
        <v>6029.22</v>
      </c>
      <c r="K1755">
        <v>6223.61</v>
      </c>
      <c r="L1755">
        <v>6230.95</v>
      </c>
      <c r="M1755">
        <v>6060.98</v>
      </c>
      <c r="N1755" s="99"/>
      <c r="O1755" s="99"/>
      <c r="P1755" s="99"/>
      <c r="Q1755" s="99"/>
      <c r="R1755" s="100"/>
      <c r="S1755" s="101"/>
      <c r="T1755" s="241"/>
      <c r="U1755" s="234"/>
      <c r="V1755" s="238"/>
    </row>
    <row r="1756" spans="1:28" ht="25.5" customHeight="1" thickBot="1">
      <c r="A1756"/>
      <c r="B1756" s="93"/>
      <c r="C1756" s="162"/>
      <c r="D1756" s="90" t="s">
        <v>120</v>
      </c>
      <c r="E1756" s="29">
        <f t="shared" ref="E1756:M1756" si="578">IF(((E1754="")*AND(E1755="")),"",(E1754-E1755)*2)</f>
        <v>270.07999999999993</v>
      </c>
      <c r="F1756" s="29">
        <f t="shared" si="578"/>
        <v>245.6200000000008</v>
      </c>
      <c r="G1756" s="29">
        <f t="shared" si="578"/>
        <v>238.98000000000138</v>
      </c>
      <c r="H1756" s="29">
        <f t="shared" si="578"/>
        <v>247.51999999999862</v>
      </c>
      <c r="I1756" s="29">
        <f t="shared" si="578"/>
        <v>265.57999999999993</v>
      </c>
      <c r="J1756" s="29">
        <f t="shared" si="578"/>
        <v>272.95999999999913</v>
      </c>
      <c r="K1756" s="29">
        <f t="shared" si="578"/>
        <v>245.46000000000095</v>
      </c>
      <c r="L1756" s="29">
        <f t="shared" si="578"/>
        <v>248.52000000000044</v>
      </c>
      <c r="M1756" s="29">
        <f t="shared" si="578"/>
        <v>268.58000000000175</v>
      </c>
      <c r="N1756" s="102"/>
      <c r="O1756" s="102"/>
      <c r="P1756" s="102"/>
      <c r="Q1756" s="102"/>
      <c r="R1756" s="103"/>
      <c r="S1756" s="104"/>
      <c r="T1756" s="282"/>
      <c r="U1756" s="281"/>
      <c r="V1756" s="285"/>
    </row>
    <row r="1757" spans="1:28" ht="12.75" customHeight="1">
      <c r="A1757" s="3">
        <v>43664</v>
      </c>
      <c r="B1757" s="121" t="s">
        <v>18</v>
      </c>
      <c r="C1757" s="161" t="s">
        <v>119</v>
      </c>
      <c r="D1757" s="91" t="s">
        <v>99</v>
      </c>
      <c r="E1757">
        <v>2491.5500000000002</v>
      </c>
      <c r="F1757">
        <v>2415.96</v>
      </c>
      <c r="G1757">
        <v>2389.1999999999998</v>
      </c>
      <c r="H1757">
        <v>2396.77</v>
      </c>
      <c r="I1757">
        <v>2456.23</v>
      </c>
      <c r="J1757">
        <v>2445.77</v>
      </c>
      <c r="K1757">
        <v>2400.0300000000002</v>
      </c>
      <c r="L1757">
        <v>2400.91</v>
      </c>
      <c r="M1757">
        <v>2439.92</v>
      </c>
      <c r="N1757" s="94">
        <f>IF((M1758=""),"",MAX(E1759:M1759))</f>
        <v>788.82000000000062</v>
      </c>
      <c r="O1757" s="94">
        <f>IF(M1758="","",MIN(E1759:M1759))</f>
        <v>697.25999999999976</v>
      </c>
      <c r="P1757" s="94">
        <f>IF((M1759=""),"",AVERAGE(E1759:M1759))</f>
        <v>746.4755555555555</v>
      </c>
      <c r="Q1757" s="94">
        <f>IF((M1758=""),"",STDEV(E1759:M1759))</f>
        <v>37.633395777924527</v>
      </c>
      <c r="R1757" s="95">
        <f>IF((M1758=""),"",(N1757-O1757)/(N1757+O1757)*100)</f>
        <v>6.1611757105943719</v>
      </c>
      <c r="S1757" s="96" t="str">
        <f>IF(M1758="","",IF(R1757&lt;10,IF(P1757&gt;670,IF(P1757&lt;830,"Pass","Fail"),"Fail"),"Fail"))</f>
        <v>Pass</v>
      </c>
      <c r="T1757" s="237">
        <v>1335</v>
      </c>
      <c r="U1757" s="236" t="s">
        <v>235</v>
      </c>
      <c r="V1757" s="300"/>
      <c r="W1757" s="147">
        <v>645</v>
      </c>
      <c r="X1757" s="88">
        <v>790</v>
      </c>
      <c r="Y1757" s="88">
        <v>670</v>
      </c>
      <c r="Z1757" s="88">
        <v>830</v>
      </c>
      <c r="AA1757" s="88">
        <v>8.6999999999999993</v>
      </c>
      <c r="AB1757" s="148">
        <v>10</v>
      </c>
    </row>
    <row r="1758" spans="1:28" ht="15.75" customHeight="1">
      <c r="A1758"/>
      <c r="B1758" s="93"/>
      <c r="C1758" s="162"/>
      <c r="D1758" s="90" t="s">
        <v>100</v>
      </c>
      <c r="E1758">
        <v>2097.14</v>
      </c>
      <c r="F1758">
        <v>2056.27</v>
      </c>
      <c r="G1758">
        <v>2040.57</v>
      </c>
      <c r="H1758">
        <v>2036.77</v>
      </c>
      <c r="I1758">
        <v>2062.81</v>
      </c>
      <c r="J1758">
        <v>2055.42</v>
      </c>
      <c r="K1758">
        <v>2040.56</v>
      </c>
      <c r="L1758">
        <v>2040.26</v>
      </c>
      <c r="M1758">
        <v>2047.4</v>
      </c>
      <c r="N1758" s="99"/>
      <c r="O1758" s="99"/>
      <c r="P1758" s="99"/>
      <c r="Q1758" s="99"/>
      <c r="R1758" s="100"/>
      <c r="S1758" s="101"/>
      <c r="T1758" s="241"/>
      <c r="U1758" s="234"/>
      <c r="V1758" s="238"/>
    </row>
    <row r="1759" spans="1:28" ht="25.5" customHeight="1" thickBot="1">
      <c r="A1759"/>
      <c r="B1759" s="93"/>
      <c r="C1759" s="162"/>
      <c r="D1759" s="90" t="s">
        <v>120</v>
      </c>
      <c r="E1759" s="29">
        <f t="shared" ref="E1759:M1759" si="579">IF(((E1757="")*AND(E1758="")),"",(E1757-E1758)*2)</f>
        <v>788.82000000000062</v>
      </c>
      <c r="F1759" s="29">
        <f t="shared" si="579"/>
        <v>719.38000000000011</v>
      </c>
      <c r="G1759" s="29">
        <f t="shared" si="579"/>
        <v>697.25999999999976</v>
      </c>
      <c r="H1759" s="29">
        <f t="shared" si="579"/>
        <v>720</v>
      </c>
      <c r="I1759" s="29">
        <f t="shared" si="579"/>
        <v>786.84000000000015</v>
      </c>
      <c r="J1759" s="29">
        <f t="shared" si="579"/>
        <v>780.69999999999982</v>
      </c>
      <c r="K1759" s="29">
        <f t="shared" si="579"/>
        <v>718.94000000000051</v>
      </c>
      <c r="L1759" s="29">
        <f t="shared" si="579"/>
        <v>721.29999999999973</v>
      </c>
      <c r="M1759" s="29">
        <f t="shared" si="579"/>
        <v>785.04</v>
      </c>
      <c r="N1759" s="102"/>
      <c r="O1759" s="102"/>
      <c r="P1759" s="102"/>
      <c r="Q1759" s="102"/>
      <c r="R1759" s="103"/>
      <c r="S1759" s="104"/>
      <c r="T1759" s="282"/>
      <c r="U1759" s="281"/>
      <c r="V1759" s="285"/>
    </row>
    <row r="1760" spans="1:28" ht="12.75" customHeight="1">
      <c r="A1760" s="3">
        <v>43664</v>
      </c>
      <c r="B1760" s="93" t="s">
        <v>18</v>
      </c>
      <c r="C1760" s="162" t="s">
        <v>121</v>
      </c>
      <c r="D1760" s="90" t="s">
        <v>99</v>
      </c>
      <c r="E1760">
        <v>2385.5100000000002</v>
      </c>
      <c r="F1760">
        <v>2340.67</v>
      </c>
      <c r="G1760">
        <v>2330.1999999999998</v>
      </c>
      <c r="H1760">
        <v>2328.77</v>
      </c>
      <c r="I1760">
        <v>2363.0300000000002</v>
      </c>
      <c r="J1760">
        <v>2360.9899999999998</v>
      </c>
      <c r="K1760">
        <v>2334.67</v>
      </c>
      <c r="L1760">
        <v>2323.21</v>
      </c>
      <c r="M1760">
        <v>2344.17</v>
      </c>
      <c r="N1760" s="94">
        <f>IF((M1761=""),"",MAX(E1762:M1762))</f>
        <v>979.35999999999967</v>
      </c>
      <c r="O1760" s="94">
        <f>IF(M1761="","",MIN(E1762:M1762))</f>
        <v>803.33999999999969</v>
      </c>
      <c r="P1760" s="94">
        <f>IF((M1762=""),"",AVERAGE(E1762:M1762))</f>
        <v>896.86888888888893</v>
      </c>
      <c r="Q1760" s="94">
        <f>IF((M1761=""),"",STDEV(E1762:M1762))</f>
        <v>70.728652688363269</v>
      </c>
      <c r="R1760" s="95">
        <f>IF((M1761=""),"",(N1760-O1760)/(N1760+O1760)*100)</f>
        <v>9.8737869523756121</v>
      </c>
      <c r="S1760" s="96" t="str">
        <f>IF(M1761="","",IF(R1760&lt;15,IF(P1760&gt;850,IF(P1760&lt;1000,"Pass","Fail"),"Fail"),"Fail"))</f>
        <v>Pass</v>
      </c>
      <c r="T1760" s="237">
        <v>1335</v>
      </c>
      <c r="U1760" s="236" t="s">
        <v>235</v>
      </c>
      <c r="V1760" s="300"/>
      <c r="W1760" s="135">
        <v>850</v>
      </c>
      <c r="X1760" s="135">
        <v>970</v>
      </c>
      <c r="Y1760" s="135">
        <v>710</v>
      </c>
      <c r="Z1760" s="135">
        <v>910</v>
      </c>
      <c r="AA1760" s="135">
        <v>14.5</v>
      </c>
      <c r="AB1760" s="139">
        <v>17</v>
      </c>
    </row>
    <row r="1761" spans="1:28" ht="15.75" customHeight="1">
      <c r="A1761"/>
      <c r="B1761" s="93"/>
      <c r="C1761" s="162"/>
      <c r="D1761" s="90" t="s">
        <v>100</v>
      </c>
      <c r="E1761">
        <v>1897.5</v>
      </c>
      <c r="F1761">
        <v>1914.47</v>
      </c>
      <c r="G1761">
        <v>1928.53</v>
      </c>
      <c r="H1761">
        <v>1906.57</v>
      </c>
      <c r="I1761">
        <v>1883.17</v>
      </c>
      <c r="J1761">
        <v>1871.31</v>
      </c>
      <c r="K1761">
        <v>1909.28</v>
      </c>
      <c r="L1761">
        <v>1902.02</v>
      </c>
      <c r="M1761">
        <v>1862.46</v>
      </c>
      <c r="N1761" s="99"/>
      <c r="O1761" s="99"/>
      <c r="P1761" s="99"/>
      <c r="Q1761" s="99"/>
      <c r="R1761" s="100"/>
      <c r="S1761" s="101"/>
      <c r="T1761" s="241"/>
      <c r="U1761" s="234"/>
      <c r="V1761" s="238"/>
    </row>
    <row r="1762" spans="1:28" ht="26.25" customHeight="1" thickBot="1">
      <c r="A1762"/>
      <c r="B1762" s="105"/>
      <c r="C1762" s="163"/>
      <c r="D1762" s="127" t="s">
        <v>120</v>
      </c>
      <c r="E1762" s="107">
        <f t="shared" ref="E1762:M1762" si="580">IF(((E1760="")*AND(E1761="")),"",(E1760-E1761)*2)</f>
        <v>976.02000000000044</v>
      </c>
      <c r="F1762" s="107">
        <f t="shared" si="580"/>
        <v>852.40000000000009</v>
      </c>
      <c r="G1762" s="107">
        <f t="shared" si="580"/>
        <v>803.33999999999969</v>
      </c>
      <c r="H1762" s="107">
        <f t="shared" si="580"/>
        <v>844.40000000000009</v>
      </c>
      <c r="I1762" s="107">
        <f t="shared" si="580"/>
        <v>959.72000000000025</v>
      </c>
      <c r="J1762" s="107">
        <f t="shared" si="580"/>
        <v>979.35999999999967</v>
      </c>
      <c r="K1762" s="107">
        <f t="shared" si="580"/>
        <v>850.7800000000002</v>
      </c>
      <c r="L1762" s="107">
        <f t="shared" si="580"/>
        <v>842.38000000000011</v>
      </c>
      <c r="M1762" s="107">
        <f t="shared" si="580"/>
        <v>963.42000000000007</v>
      </c>
      <c r="N1762" s="108"/>
      <c r="O1762" s="108"/>
      <c r="P1762" s="108"/>
      <c r="Q1762" s="108"/>
      <c r="R1762" s="109"/>
      <c r="S1762" s="110"/>
      <c r="T1762" s="284"/>
      <c r="U1762" s="283"/>
      <c r="V1762" s="286"/>
    </row>
    <row r="1763" spans="1:28" ht="12.75" customHeight="1">
      <c r="A1763" s="3">
        <v>43670</v>
      </c>
      <c r="B1763" s="111" t="s">
        <v>18</v>
      </c>
      <c r="C1763" s="164" t="s">
        <v>122</v>
      </c>
      <c r="D1763" s="112" t="s">
        <v>99</v>
      </c>
      <c r="E1763">
        <v>5420.27</v>
      </c>
      <c r="F1763">
        <v>5484.22</v>
      </c>
      <c r="G1763">
        <v>5653.53</v>
      </c>
      <c r="H1763">
        <v>5596.06</v>
      </c>
      <c r="I1763">
        <v>5542.87</v>
      </c>
      <c r="J1763">
        <v>5431.67</v>
      </c>
      <c r="K1763">
        <v>5549.06</v>
      </c>
      <c r="L1763">
        <v>5565.7</v>
      </c>
      <c r="M1763">
        <v>5467.11</v>
      </c>
      <c r="N1763" s="113">
        <f>IF((M1764=""),"",MAX(E1765:M1765))</f>
        <v>526.23999999999978</v>
      </c>
      <c r="O1763" s="113">
        <f>IF(M1764="","",MIN(E1765:M1765))</f>
        <v>498.77999999999884</v>
      </c>
      <c r="P1763" s="113">
        <f>IF((M1765=""),"",AVERAGE(E1765:M1765))</f>
        <v>513.451111111111</v>
      </c>
      <c r="Q1763" s="113">
        <f>IF((M1764=""),"",STDEV(E1765:M1765))</f>
        <v>8.0518017307379779</v>
      </c>
      <c r="R1763" s="114">
        <f>IF((M1764=""),"",(N1763-O1763)/(N1763+O1763)*100)</f>
        <v>2.6789721176173131</v>
      </c>
      <c r="S1763" s="115" t="str">
        <f>IF(M1764="","",IF(R1763&lt;10,IF(P1763&gt;430,IF(P1763&lt;590,"Pass","Fail"),"Fail"),"Fail"))</f>
        <v>Pass</v>
      </c>
      <c r="T1763" s="242">
        <v>1340</v>
      </c>
      <c r="U1763" s="236"/>
      <c r="V1763" s="302"/>
      <c r="W1763" s="138">
        <v>490</v>
      </c>
      <c r="X1763" s="135">
        <v>590</v>
      </c>
      <c r="Y1763" s="135">
        <v>430</v>
      </c>
      <c r="Z1763" s="135">
        <v>590</v>
      </c>
      <c r="AA1763" s="137">
        <v>6.3</v>
      </c>
      <c r="AB1763" s="148">
        <v>6.3</v>
      </c>
    </row>
    <row r="1764" spans="1:28" ht="15.75" customHeight="1">
      <c r="A1764"/>
      <c r="B1764" s="93"/>
      <c r="C1764" s="162"/>
      <c r="D1764" s="90" t="s">
        <v>100</v>
      </c>
      <c r="E1764">
        <v>5160.04</v>
      </c>
      <c r="F1764">
        <v>5228.05</v>
      </c>
      <c r="G1764">
        <v>5404.14</v>
      </c>
      <c r="H1764">
        <v>5342.57</v>
      </c>
      <c r="I1764">
        <v>5283.84</v>
      </c>
      <c r="J1764">
        <v>5168.55</v>
      </c>
      <c r="K1764">
        <v>5292.6</v>
      </c>
      <c r="L1764">
        <v>5311.14</v>
      </c>
      <c r="M1764">
        <v>5209.03</v>
      </c>
      <c r="N1764" s="99"/>
      <c r="O1764" s="99"/>
      <c r="P1764" s="99"/>
      <c r="Q1764" s="99"/>
      <c r="R1764" s="100"/>
      <c r="S1764" s="101"/>
      <c r="T1764" s="241"/>
      <c r="U1764" s="234"/>
      <c r="V1764" s="238"/>
    </row>
    <row r="1765" spans="1:28" ht="25.5" customHeight="1">
      <c r="A1765"/>
      <c r="B1765" s="93"/>
      <c r="C1765" s="162"/>
      <c r="D1765" s="90" t="s">
        <v>120</v>
      </c>
      <c r="E1765" s="29">
        <f t="shared" ref="E1765:M1765" si="581">IF(((E1763="")*AND(E1764="")),"",(E1763-E1764)*2)</f>
        <v>520.46000000000095</v>
      </c>
      <c r="F1765" s="29">
        <f t="shared" si="581"/>
        <v>512.34000000000015</v>
      </c>
      <c r="G1765" s="29">
        <f t="shared" si="581"/>
        <v>498.77999999999884</v>
      </c>
      <c r="H1765" s="29">
        <f t="shared" si="581"/>
        <v>506.98000000000138</v>
      </c>
      <c r="I1765" s="29">
        <f t="shared" si="581"/>
        <v>518.05999999999949</v>
      </c>
      <c r="J1765" s="29">
        <f t="shared" si="581"/>
        <v>526.23999999999978</v>
      </c>
      <c r="K1765" s="29">
        <f t="shared" si="581"/>
        <v>512.92000000000007</v>
      </c>
      <c r="L1765" s="29">
        <f t="shared" si="581"/>
        <v>509.11999999999898</v>
      </c>
      <c r="M1765" s="29">
        <f t="shared" si="581"/>
        <v>516.15999999999985</v>
      </c>
      <c r="N1765" s="102"/>
      <c r="O1765" s="102"/>
      <c r="P1765" s="102"/>
      <c r="Q1765" s="102"/>
      <c r="R1765" s="103"/>
      <c r="S1765" s="104"/>
      <c r="T1765" s="282"/>
      <c r="U1765" s="281"/>
      <c r="V1765" s="285"/>
    </row>
    <row r="1766" spans="1:28" ht="12.75" customHeight="1">
      <c r="A1766" s="3">
        <v>43670</v>
      </c>
      <c r="B1766" s="93" t="s">
        <v>18</v>
      </c>
      <c r="C1766" s="162" t="s">
        <v>123</v>
      </c>
      <c r="D1766" s="90" t="s">
        <v>99</v>
      </c>
      <c r="E1766">
        <v>6035.31</v>
      </c>
      <c r="F1766">
        <v>6162.39</v>
      </c>
      <c r="G1766">
        <v>6341.12</v>
      </c>
      <c r="H1766">
        <v>6267.76</v>
      </c>
      <c r="I1766">
        <v>6144.68</v>
      </c>
      <c r="J1766">
        <v>6040.18</v>
      </c>
      <c r="K1766">
        <v>6227.39</v>
      </c>
      <c r="L1766">
        <v>6237.89</v>
      </c>
      <c r="M1766">
        <v>6071.89</v>
      </c>
      <c r="N1766" s="94">
        <f>IF((M1767=""),"",MAX(E1768:M1768))</f>
        <v>267.16000000000167</v>
      </c>
      <c r="O1766" s="94">
        <f>IF(M1767="","",MIN(E1768:M1768))</f>
        <v>238.92000000000007</v>
      </c>
      <c r="P1766" s="94">
        <f>IF((M1768=""),"",AVERAGE(E1768:M1768))</f>
        <v>255.10888888888945</v>
      </c>
      <c r="Q1766" s="94">
        <f>IF((M1767=""),"",STDEV(E1768:M1768))</f>
        <v>9.5350884165344691</v>
      </c>
      <c r="R1766" s="95">
        <f>IF((M1767=""),"",(N1766-O1766)/(N1766+O1766)*100)</f>
        <v>5.5801454315526211</v>
      </c>
      <c r="S1766" s="96" t="str">
        <f>IF(M1767="","",IF(R1766&lt;15,IF(P1766&gt;155,IF(P1766&lt;315,"Pass","Fail"),"Fail"),"Fail"))</f>
        <v>Pass</v>
      </c>
      <c r="T1766" s="237">
        <v>1340</v>
      </c>
      <c r="U1766" s="235"/>
      <c r="V1766" s="300"/>
      <c r="W1766" s="147">
        <v>222</v>
      </c>
      <c r="X1766" s="88">
        <v>340</v>
      </c>
      <c r="Y1766" s="88">
        <v>155</v>
      </c>
      <c r="Z1766" s="88">
        <v>315</v>
      </c>
      <c r="AA1766" s="148">
        <v>15</v>
      </c>
      <c r="AB1766" s="139">
        <v>15</v>
      </c>
    </row>
    <row r="1767" spans="1:28" ht="15.75" customHeight="1">
      <c r="A1767"/>
      <c r="B1767" s="93"/>
      <c r="C1767" s="162"/>
      <c r="D1767" s="90" t="s">
        <v>100</v>
      </c>
      <c r="E1767">
        <v>5901.73</v>
      </c>
      <c r="F1767">
        <v>6037.15</v>
      </c>
      <c r="G1767">
        <v>6221.66</v>
      </c>
      <c r="H1767">
        <v>6142.97</v>
      </c>
      <c r="I1767">
        <v>6012.26</v>
      </c>
      <c r="J1767">
        <v>5908.93</v>
      </c>
      <c r="K1767">
        <v>6103.06</v>
      </c>
      <c r="L1767">
        <v>6112.4</v>
      </c>
      <c r="M1767">
        <v>5940.46</v>
      </c>
      <c r="N1767" s="99"/>
      <c r="O1767" s="99"/>
      <c r="P1767" s="99"/>
      <c r="Q1767" s="99"/>
      <c r="R1767" s="100"/>
      <c r="S1767" s="101"/>
      <c r="T1767" s="241"/>
      <c r="U1767" s="234"/>
      <c r="V1767" s="238"/>
    </row>
    <row r="1768" spans="1:28" ht="25.5" customHeight="1">
      <c r="A1768"/>
      <c r="B1768" s="93"/>
      <c r="C1768" s="162"/>
      <c r="D1768" s="90" t="s">
        <v>120</v>
      </c>
      <c r="E1768" s="29">
        <f t="shared" ref="E1768:M1768" si="582">IF(((E1766="")*AND(E1767="")),"",(E1766-E1767)*2)</f>
        <v>267.16000000000167</v>
      </c>
      <c r="F1768" s="29">
        <f t="shared" si="582"/>
        <v>250.48000000000138</v>
      </c>
      <c r="G1768" s="29">
        <f t="shared" si="582"/>
        <v>238.92000000000007</v>
      </c>
      <c r="H1768" s="29">
        <f t="shared" si="582"/>
        <v>249.57999999999993</v>
      </c>
      <c r="I1768" s="29">
        <f t="shared" si="582"/>
        <v>264.84000000000015</v>
      </c>
      <c r="J1768" s="29">
        <f t="shared" si="582"/>
        <v>262.5</v>
      </c>
      <c r="K1768" s="29">
        <f t="shared" si="582"/>
        <v>248.65999999999985</v>
      </c>
      <c r="L1768" s="29">
        <f t="shared" si="582"/>
        <v>250.98000000000138</v>
      </c>
      <c r="M1768" s="29">
        <f t="shared" si="582"/>
        <v>262.86000000000058</v>
      </c>
      <c r="N1768" s="102"/>
      <c r="O1768" s="102"/>
      <c r="P1768" s="102"/>
      <c r="Q1768" s="102"/>
      <c r="R1768" s="103"/>
      <c r="S1768" s="104"/>
      <c r="T1768" s="282"/>
      <c r="U1768" s="281"/>
      <c r="V1768" s="285"/>
    </row>
    <row r="1769" spans="1:28" ht="12.75" customHeight="1">
      <c r="A1769" s="3">
        <v>43670</v>
      </c>
      <c r="B1769" s="121" t="s">
        <v>18</v>
      </c>
      <c r="C1769" s="161" t="s">
        <v>119</v>
      </c>
      <c r="D1769" s="91" t="s">
        <v>99</v>
      </c>
      <c r="E1769">
        <v>2907.31</v>
      </c>
      <c r="F1769">
        <v>2820.45</v>
      </c>
      <c r="G1769">
        <v>2789.22</v>
      </c>
      <c r="H1769">
        <v>2806.22</v>
      </c>
      <c r="I1769">
        <v>2886.34</v>
      </c>
      <c r="J1769">
        <v>2873.92</v>
      </c>
      <c r="K1769">
        <v>2807.77</v>
      </c>
      <c r="L1769">
        <v>2808.01</v>
      </c>
      <c r="M1769">
        <v>2868.62</v>
      </c>
      <c r="N1769" s="94">
        <f>IF((M1770=""),"",MAX(E1771:M1771))</f>
        <v>809.80000000000018</v>
      </c>
      <c r="O1769" s="94">
        <f>IF(M1770="","",MIN(E1771:M1771))</f>
        <v>726.77999999999975</v>
      </c>
      <c r="P1769" s="94">
        <f>IF((M1771=""),"",AVERAGE(E1771:M1771))</f>
        <v>769.63333333333321</v>
      </c>
      <c r="Q1769" s="94">
        <f>IF((M1770=""),"",STDEV(E1771:M1771))</f>
        <v>33.038958821366712</v>
      </c>
      <c r="R1769" s="95">
        <f>IF((M1770=""),"",(N1769-O1769)/(N1769+O1769)*100)</f>
        <v>5.4029077561858436</v>
      </c>
      <c r="S1769" s="96" t="str">
        <f>IF(M1770="","",IF(R1769&lt;10,IF(P1769&gt;670,IF(P1769&lt;830,"Pass","Fail"),"Fail"),"Fail"))</f>
        <v>Pass</v>
      </c>
      <c r="T1769" s="237">
        <v>1340</v>
      </c>
      <c r="U1769" s="235"/>
      <c r="V1769" s="300"/>
      <c r="W1769" s="147">
        <v>645</v>
      </c>
      <c r="X1769" s="88">
        <v>790</v>
      </c>
      <c r="Y1769" s="88">
        <v>670</v>
      </c>
      <c r="Z1769" s="88">
        <v>830</v>
      </c>
      <c r="AA1769" s="88">
        <v>8.6999999999999993</v>
      </c>
      <c r="AB1769" s="148">
        <v>10</v>
      </c>
    </row>
    <row r="1770" spans="1:28" ht="15.75" customHeight="1">
      <c r="A1770"/>
      <c r="B1770" s="93"/>
      <c r="C1770" s="162"/>
      <c r="D1770" s="90" t="s">
        <v>100</v>
      </c>
      <c r="E1770">
        <v>2509.52</v>
      </c>
      <c r="F1770">
        <v>2448.27</v>
      </c>
      <c r="G1770">
        <v>2425.83</v>
      </c>
      <c r="H1770">
        <v>2432.59</v>
      </c>
      <c r="I1770">
        <v>2483.19</v>
      </c>
      <c r="J1770">
        <v>2469.02</v>
      </c>
      <c r="K1770">
        <v>2432.6799999999998</v>
      </c>
      <c r="L1770">
        <v>2436.0700000000002</v>
      </c>
      <c r="M1770">
        <v>2467.34</v>
      </c>
      <c r="N1770" s="99"/>
      <c r="O1770" s="99"/>
      <c r="P1770" s="99"/>
      <c r="Q1770" s="99"/>
      <c r="R1770" s="100"/>
      <c r="S1770" s="101"/>
      <c r="T1770" s="241"/>
      <c r="U1770" s="234"/>
      <c r="V1770" s="238"/>
    </row>
    <row r="1771" spans="1:28" ht="25.5" customHeight="1">
      <c r="A1771"/>
      <c r="B1771" s="93"/>
      <c r="C1771" s="162"/>
      <c r="D1771" s="90" t="s">
        <v>120</v>
      </c>
      <c r="E1771" s="29">
        <f t="shared" ref="E1771:M1771" si="583">IF(((E1769="")*AND(E1770="")),"",(E1769-E1770)*2)</f>
        <v>795.57999999999993</v>
      </c>
      <c r="F1771" s="29">
        <f t="shared" si="583"/>
        <v>744.35999999999967</v>
      </c>
      <c r="G1771" s="29">
        <f t="shared" si="583"/>
        <v>726.77999999999975</v>
      </c>
      <c r="H1771" s="29">
        <f t="shared" si="583"/>
        <v>747.25999999999931</v>
      </c>
      <c r="I1771" s="29">
        <f t="shared" si="583"/>
        <v>806.30000000000018</v>
      </c>
      <c r="J1771" s="29">
        <f t="shared" si="583"/>
        <v>809.80000000000018</v>
      </c>
      <c r="K1771" s="29">
        <f t="shared" si="583"/>
        <v>750.18000000000029</v>
      </c>
      <c r="L1771" s="29">
        <f t="shared" si="583"/>
        <v>743.88000000000011</v>
      </c>
      <c r="M1771" s="29">
        <f t="shared" si="583"/>
        <v>802.55999999999949</v>
      </c>
      <c r="N1771" s="102"/>
      <c r="O1771" s="102"/>
      <c r="P1771" s="102"/>
      <c r="Q1771" s="102"/>
      <c r="R1771" s="103"/>
      <c r="S1771" s="104"/>
      <c r="T1771" s="282"/>
      <c r="U1771" s="281"/>
      <c r="V1771" s="285"/>
    </row>
    <row r="1772" spans="1:28" ht="12.75" customHeight="1">
      <c r="A1772" s="3">
        <v>43670</v>
      </c>
      <c r="B1772" s="93" t="s">
        <v>18</v>
      </c>
      <c r="C1772" s="162" t="s">
        <v>121</v>
      </c>
      <c r="D1772" s="90" t="s">
        <v>99</v>
      </c>
      <c r="E1772">
        <v>2888.38</v>
      </c>
      <c r="F1772">
        <v>2807.17</v>
      </c>
      <c r="G1772">
        <v>2789.76</v>
      </c>
      <c r="H1772">
        <v>2820.35</v>
      </c>
      <c r="I1772">
        <v>2907.3</v>
      </c>
      <c r="J1772">
        <v>2863.01</v>
      </c>
      <c r="K1772">
        <v>2807.21</v>
      </c>
      <c r="L1772">
        <v>2808.1</v>
      </c>
      <c r="M1772">
        <v>2873.71</v>
      </c>
      <c r="N1772" s="94">
        <f>IF((M1773=""),"",MAX(E1774:M1774))</f>
        <v>1005.1800000000003</v>
      </c>
      <c r="O1772" s="94">
        <f>IF(M1773="","",MIN(E1774:M1774))</f>
        <v>852.18000000000029</v>
      </c>
      <c r="P1772" s="94">
        <f>IF((M1774=""),"",AVERAGE(E1774:M1774))</f>
        <v>937.3133333333335</v>
      </c>
      <c r="Q1772" s="94">
        <f>IF((M1773=""),"",STDEV(E1774:M1774))</f>
        <v>61.897976542049719</v>
      </c>
      <c r="R1772" s="95">
        <f>IF((M1773=""),"",(N1772-O1772)/(N1772+O1772)*100)</f>
        <v>8.2374983848042351</v>
      </c>
      <c r="S1772" s="96" t="str">
        <f>IF(M1773="","",IF(R1772&lt;15,IF(P1772&gt;850,IF(P1772&lt;1000,"Pass","Fail"),"Fail"),"Fail"))</f>
        <v>Pass</v>
      </c>
      <c r="T1772" s="237">
        <v>1340</v>
      </c>
      <c r="U1772" s="235"/>
      <c r="V1772" s="300"/>
      <c r="W1772" s="135">
        <v>850</v>
      </c>
      <c r="X1772" s="135">
        <v>970</v>
      </c>
      <c r="Y1772" s="135">
        <v>710</v>
      </c>
      <c r="Z1772" s="135">
        <v>910</v>
      </c>
      <c r="AA1772" s="135">
        <v>14.5</v>
      </c>
      <c r="AB1772" s="139">
        <v>17</v>
      </c>
    </row>
    <row r="1773" spans="1:28" ht="15.75" customHeight="1">
      <c r="A1773"/>
      <c r="B1773" s="93"/>
      <c r="C1773" s="162"/>
      <c r="D1773" s="90" t="s">
        <v>100</v>
      </c>
      <c r="E1773">
        <v>2389.2600000000002</v>
      </c>
      <c r="F1773">
        <v>2359.54</v>
      </c>
      <c r="G1773">
        <v>2363.67</v>
      </c>
      <c r="H1773">
        <v>2372.71</v>
      </c>
      <c r="I1773">
        <v>2406.91</v>
      </c>
      <c r="J1773">
        <v>2363.2199999999998</v>
      </c>
      <c r="K1773">
        <v>2360.7600000000002</v>
      </c>
      <c r="L1773">
        <v>2359.89</v>
      </c>
      <c r="M1773">
        <v>2371.12</v>
      </c>
      <c r="N1773" s="99"/>
      <c r="O1773" s="99"/>
      <c r="P1773" s="99"/>
      <c r="Q1773" s="99"/>
      <c r="R1773" s="100"/>
      <c r="S1773" s="101"/>
      <c r="T1773" s="241"/>
      <c r="U1773" s="234"/>
      <c r="V1773" s="238"/>
    </row>
    <row r="1774" spans="1:28" ht="26.25" customHeight="1" thickBot="1">
      <c r="A1774"/>
      <c r="B1774" s="105"/>
      <c r="C1774" s="163"/>
      <c r="D1774" s="127" t="s">
        <v>120</v>
      </c>
      <c r="E1774" s="107">
        <f t="shared" ref="E1774:M1774" si="584">IF(((E1772="")*AND(E1773="")),"",(E1772-E1773)*2)</f>
        <v>998.23999999999978</v>
      </c>
      <c r="F1774" s="107">
        <f t="shared" si="584"/>
        <v>895.26000000000022</v>
      </c>
      <c r="G1774" s="107">
        <f t="shared" si="584"/>
        <v>852.18000000000029</v>
      </c>
      <c r="H1774" s="107">
        <f t="shared" si="584"/>
        <v>895.27999999999975</v>
      </c>
      <c r="I1774" s="107">
        <f t="shared" si="584"/>
        <v>1000.7800000000007</v>
      </c>
      <c r="J1774" s="107">
        <f t="shared" si="584"/>
        <v>999.58000000000084</v>
      </c>
      <c r="K1774" s="107">
        <f t="shared" si="584"/>
        <v>892.89999999999964</v>
      </c>
      <c r="L1774" s="107">
        <f t="shared" si="584"/>
        <v>896.42000000000007</v>
      </c>
      <c r="M1774" s="107">
        <f t="shared" si="584"/>
        <v>1005.1800000000003</v>
      </c>
      <c r="N1774" s="108"/>
      <c r="O1774" s="108"/>
      <c r="P1774" s="108"/>
      <c r="Q1774" s="108"/>
      <c r="R1774" s="109"/>
      <c r="S1774" s="110"/>
      <c r="T1774" s="284"/>
      <c r="U1774" s="283"/>
      <c r="V1774" s="286"/>
    </row>
    <row r="1775" spans="1:28" ht="12.75" customHeight="1">
      <c r="A1775" s="3">
        <v>43675</v>
      </c>
      <c r="B1775" s="111" t="s">
        <v>18</v>
      </c>
      <c r="C1775" s="164" t="s">
        <v>122</v>
      </c>
      <c r="D1775" s="112" t="s">
        <v>99</v>
      </c>
      <c r="E1775">
        <v>5166.29</v>
      </c>
      <c r="F1775">
        <v>5234.6899999999996</v>
      </c>
      <c r="G1775">
        <v>5411.88</v>
      </c>
      <c r="H1775">
        <v>5350.01</v>
      </c>
      <c r="I1775">
        <v>5289.88</v>
      </c>
      <c r="J1775">
        <v>5172.7700000000004</v>
      </c>
      <c r="K1775">
        <v>5301.15</v>
      </c>
      <c r="L1775">
        <v>5318.61</v>
      </c>
      <c r="M1775">
        <v>5216</v>
      </c>
      <c r="N1775" s="113">
        <f>IF((M1776=""),"",MAX(E1777:M1777))</f>
        <v>510.57999999999993</v>
      </c>
      <c r="O1775" s="113">
        <f>IF(M1776="","",MIN(E1777:M1777))</f>
        <v>493.1200000000008</v>
      </c>
      <c r="P1775" s="113">
        <f>IF((M1777=""),"",AVERAGE(E1777:M1777))</f>
        <v>501.33333333333314</v>
      </c>
      <c r="Q1775" s="113">
        <f>IF((M1776=""),"",STDEV(E1777:M1777))</f>
        <v>6.2712837601265505</v>
      </c>
      <c r="R1775" s="114">
        <f>IF((M1776=""),"",(N1775-O1775)/(N1775+O1775)*100)</f>
        <v>1.739563614625796</v>
      </c>
      <c r="S1775" s="115" t="str">
        <f>IF(M1776="","",IF(R1775&lt;10,IF(P1775&gt;430,IF(P1775&lt;590,"Pass","Fail"),"Fail"),"Fail"))</f>
        <v>Pass</v>
      </c>
      <c r="T1775" s="242">
        <v>1159</v>
      </c>
      <c r="U1775" s="236" t="s">
        <v>236</v>
      </c>
      <c r="V1775" s="302"/>
      <c r="W1775" s="138">
        <v>490</v>
      </c>
      <c r="X1775" s="135">
        <v>590</v>
      </c>
      <c r="Y1775" s="135">
        <v>430</v>
      </c>
      <c r="Z1775" s="135">
        <v>590</v>
      </c>
      <c r="AA1775" s="137">
        <v>6.3</v>
      </c>
      <c r="AB1775" s="148">
        <v>6.3</v>
      </c>
    </row>
    <row r="1776" spans="1:28" ht="15.75" customHeight="1">
      <c r="A1776"/>
      <c r="B1776" s="93"/>
      <c r="C1776" s="162"/>
      <c r="D1776" s="90" t="s">
        <v>100</v>
      </c>
      <c r="E1776">
        <v>4918.0200000000004</v>
      </c>
      <c r="F1776">
        <v>4987.8599999999997</v>
      </c>
      <c r="G1776">
        <v>5163.1400000000003</v>
      </c>
      <c r="H1776">
        <v>5096.57</v>
      </c>
      <c r="I1776">
        <v>5034.59</v>
      </c>
      <c r="J1776">
        <v>4926.21</v>
      </c>
      <c r="K1776">
        <v>5048.46</v>
      </c>
      <c r="L1776">
        <v>5066.97</v>
      </c>
      <c r="M1776">
        <v>4963.46</v>
      </c>
      <c r="N1776" s="99"/>
      <c r="O1776" s="99"/>
      <c r="P1776" s="99"/>
      <c r="Q1776" s="99"/>
      <c r="R1776" s="100"/>
      <c r="S1776" s="101"/>
      <c r="T1776" s="241"/>
      <c r="U1776" s="234"/>
      <c r="V1776" s="238"/>
    </row>
    <row r="1777" spans="1:28" ht="25.5" customHeight="1">
      <c r="A1777"/>
      <c r="B1777" s="93"/>
      <c r="C1777" s="162"/>
      <c r="D1777" s="90" t="s">
        <v>120</v>
      </c>
      <c r="E1777" s="29">
        <f t="shared" ref="E1777:M1777" si="585">IF(((E1775="")*AND(E1776="")),"",(E1775-E1776)*2)</f>
        <v>496.53999999999905</v>
      </c>
      <c r="F1777" s="29">
        <f t="shared" si="585"/>
        <v>493.65999999999985</v>
      </c>
      <c r="G1777" s="29">
        <f t="shared" si="585"/>
        <v>497.47999999999956</v>
      </c>
      <c r="H1777" s="29">
        <f t="shared" si="585"/>
        <v>506.88000000000102</v>
      </c>
      <c r="I1777" s="29">
        <f t="shared" si="585"/>
        <v>510.57999999999993</v>
      </c>
      <c r="J1777" s="29">
        <f t="shared" si="585"/>
        <v>493.1200000000008</v>
      </c>
      <c r="K1777" s="29">
        <f t="shared" si="585"/>
        <v>505.3799999999992</v>
      </c>
      <c r="L1777" s="29">
        <f t="shared" si="585"/>
        <v>503.27999999999884</v>
      </c>
      <c r="M1777" s="29">
        <f t="shared" si="585"/>
        <v>505.07999999999993</v>
      </c>
      <c r="N1777" s="102"/>
      <c r="O1777" s="102"/>
      <c r="P1777" s="102"/>
      <c r="Q1777" s="102"/>
      <c r="R1777" s="103"/>
      <c r="S1777" s="104"/>
      <c r="T1777" s="282"/>
      <c r="U1777" s="281"/>
      <c r="V1777" s="285"/>
    </row>
    <row r="1778" spans="1:28" ht="12.75" customHeight="1">
      <c r="A1778" s="3">
        <v>43675</v>
      </c>
      <c r="B1778" s="93" t="s">
        <v>18</v>
      </c>
      <c r="C1778" s="162" t="s">
        <v>123</v>
      </c>
      <c r="D1778" s="90" t="s">
        <v>99</v>
      </c>
      <c r="E1778">
        <v>5909.19</v>
      </c>
      <c r="F1778">
        <v>6043.07</v>
      </c>
      <c r="G1778">
        <v>6225.57</v>
      </c>
      <c r="H1778">
        <v>6149.3</v>
      </c>
      <c r="I1778">
        <v>6019.93</v>
      </c>
      <c r="J1778">
        <v>5916.77</v>
      </c>
      <c r="K1778">
        <v>6108.56</v>
      </c>
      <c r="L1778">
        <v>6119.89</v>
      </c>
      <c r="M1778">
        <v>5946.97</v>
      </c>
      <c r="N1778" s="94">
        <f>IF((M1779=""),"",MAX(E1780:M1780))</f>
        <v>269.18000000000029</v>
      </c>
      <c r="O1778" s="94">
        <f>IF(M1779="","",MIN(E1780:M1780))</f>
        <v>244.76000000000022</v>
      </c>
      <c r="P1778" s="94">
        <f>IF((M1780=""),"",AVERAGE(E1780:M1780))</f>
        <v>259.54222222222256</v>
      </c>
      <c r="Q1778" s="94">
        <f>IF((M1779=""),"",STDEV(E1780:M1780))</f>
        <v>7.4365680555246838</v>
      </c>
      <c r="R1778" s="95">
        <f>IF((M1779=""),"",(N1778-O1778)/(N1778+O1778)*100)</f>
        <v>4.7515274156516423</v>
      </c>
      <c r="S1778" s="96" t="str">
        <f>IF(M1779="","",IF(R1778&lt;15,IF(P1778&gt;155,IF(P1778&lt;315,"Pass","Fail"),"Fail"),"Fail"))</f>
        <v>Pass</v>
      </c>
      <c r="T1778" s="237">
        <v>1159</v>
      </c>
      <c r="U1778" s="235" t="s">
        <v>236</v>
      </c>
      <c r="V1778" s="300"/>
      <c r="W1778" s="147">
        <v>222</v>
      </c>
      <c r="X1778" s="88">
        <v>340</v>
      </c>
      <c r="Y1778" s="88">
        <v>155</v>
      </c>
      <c r="Z1778" s="88">
        <v>315</v>
      </c>
      <c r="AA1778" s="148">
        <v>15</v>
      </c>
      <c r="AB1778" s="139">
        <v>15</v>
      </c>
    </row>
    <row r="1779" spans="1:28" ht="15.75" customHeight="1">
      <c r="A1779"/>
      <c r="B1779" s="93"/>
      <c r="C1779" s="162"/>
      <c r="D1779" s="90" t="s">
        <v>100</v>
      </c>
      <c r="E1779">
        <v>5776.46</v>
      </c>
      <c r="F1779">
        <v>5914.75</v>
      </c>
      <c r="G1779">
        <v>6103.19</v>
      </c>
      <c r="H1779">
        <v>6021.19</v>
      </c>
      <c r="I1779">
        <v>5885.34</v>
      </c>
      <c r="J1779">
        <v>5783.11</v>
      </c>
      <c r="K1779">
        <v>5980.27</v>
      </c>
      <c r="L1779">
        <v>5990.9</v>
      </c>
      <c r="M1779">
        <v>5816.1</v>
      </c>
      <c r="N1779" s="99"/>
      <c r="O1779" s="99"/>
      <c r="P1779" s="99"/>
      <c r="Q1779" s="99"/>
      <c r="R1779" s="100"/>
      <c r="S1779" s="101"/>
      <c r="T1779" s="241"/>
      <c r="U1779" s="234"/>
      <c r="V1779" s="238"/>
    </row>
    <row r="1780" spans="1:28" ht="25.5" customHeight="1">
      <c r="A1780"/>
      <c r="B1780" s="93"/>
      <c r="C1780" s="162"/>
      <c r="D1780" s="90" t="s">
        <v>120</v>
      </c>
      <c r="E1780" s="29">
        <f t="shared" ref="E1780:M1780" si="586">IF(((E1778="")*AND(E1779="")),"",(E1778-E1779)*2)</f>
        <v>265.45999999999913</v>
      </c>
      <c r="F1780" s="29">
        <f t="shared" si="586"/>
        <v>256.63999999999942</v>
      </c>
      <c r="G1780" s="29">
        <f t="shared" si="586"/>
        <v>244.76000000000022</v>
      </c>
      <c r="H1780" s="29">
        <f t="shared" si="586"/>
        <v>256.22000000000116</v>
      </c>
      <c r="I1780" s="29">
        <f t="shared" si="586"/>
        <v>269.18000000000029</v>
      </c>
      <c r="J1780" s="29">
        <f t="shared" si="586"/>
        <v>267.32000000000153</v>
      </c>
      <c r="K1780" s="29">
        <f t="shared" si="586"/>
        <v>256.57999999999993</v>
      </c>
      <c r="L1780" s="29">
        <f t="shared" si="586"/>
        <v>257.98000000000138</v>
      </c>
      <c r="M1780" s="29">
        <f t="shared" si="586"/>
        <v>261.73999999999978</v>
      </c>
      <c r="N1780" s="102"/>
      <c r="O1780" s="102"/>
      <c r="P1780" s="102"/>
      <c r="Q1780" s="102"/>
      <c r="R1780" s="103"/>
      <c r="S1780" s="104"/>
      <c r="T1780" s="282"/>
      <c r="U1780" s="281"/>
      <c r="V1780" s="285"/>
    </row>
    <row r="1781" spans="1:28" ht="12.75" customHeight="1">
      <c r="A1781" s="3">
        <v>43675</v>
      </c>
      <c r="B1781" s="121" t="s">
        <v>18</v>
      </c>
      <c r="C1781" s="161" t="s">
        <v>119</v>
      </c>
      <c r="D1781" s="91" t="s">
        <v>99</v>
      </c>
      <c r="E1781">
        <v>2883.2</v>
      </c>
      <c r="F1781">
        <v>2803.02</v>
      </c>
      <c r="G1781">
        <v>2784.42</v>
      </c>
      <c r="H1781">
        <v>2815.45</v>
      </c>
      <c r="I1781">
        <v>2902.05</v>
      </c>
      <c r="J1781">
        <v>2861.57</v>
      </c>
      <c r="K1781">
        <v>2802.86</v>
      </c>
      <c r="L1781">
        <v>2803.42</v>
      </c>
      <c r="M1781">
        <v>2871.25</v>
      </c>
      <c r="N1781" s="94">
        <f>IF((M1782=""),"",MAX(E1783:M1783))</f>
        <v>785.46</v>
      </c>
      <c r="O1781" s="94">
        <f>IF(M1782="","",MIN(E1783:M1783))</f>
        <v>700.94000000000051</v>
      </c>
      <c r="P1781" s="94">
        <f>IF((M1783=""),"",AVERAGE(E1783:M1783))</f>
        <v>744.88888888888903</v>
      </c>
      <c r="Q1781" s="94">
        <f>IF((M1782=""),"",STDEV(E1783:M1783))</f>
        <v>33.33760355980867</v>
      </c>
      <c r="R1781" s="95">
        <f>IF((M1782=""),"",(N1781-O1781)/(N1781+O1781)*100)</f>
        <v>5.6862217438105152</v>
      </c>
      <c r="S1781" s="96" t="str">
        <f>IF(M1782="","",IF(R1781&lt;10,IF(P1781&gt;670,IF(P1781&lt;830,"Pass","Fail"),"Fail"),"Fail"))</f>
        <v>Pass</v>
      </c>
      <c r="T1781" s="237">
        <v>1159</v>
      </c>
      <c r="U1781" s="235" t="s">
        <v>236</v>
      </c>
      <c r="V1781" s="300"/>
      <c r="W1781" s="147">
        <v>645</v>
      </c>
      <c r="X1781" s="88">
        <v>790</v>
      </c>
      <c r="Y1781" s="88">
        <v>670</v>
      </c>
      <c r="Z1781" s="88">
        <v>830</v>
      </c>
      <c r="AA1781" s="88">
        <v>8.6999999999999993</v>
      </c>
      <c r="AB1781" s="148">
        <v>10</v>
      </c>
    </row>
    <row r="1782" spans="1:28" ht="15.75" customHeight="1">
      <c r="A1782"/>
      <c r="B1782" s="93"/>
      <c r="C1782" s="162"/>
      <c r="D1782" s="90" t="s">
        <v>100</v>
      </c>
      <c r="E1782">
        <v>2494</v>
      </c>
      <c r="F1782">
        <v>2442.33</v>
      </c>
      <c r="G1782">
        <v>2433.9499999999998</v>
      </c>
      <c r="H1782">
        <v>2454.48</v>
      </c>
      <c r="I1782">
        <v>2513.38</v>
      </c>
      <c r="J1782">
        <v>2473.71</v>
      </c>
      <c r="K1782">
        <v>2442.96</v>
      </c>
      <c r="L1782">
        <v>2441.91</v>
      </c>
      <c r="M1782">
        <v>2478.52</v>
      </c>
      <c r="N1782" s="99"/>
      <c r="O1782" s="99"/>
      <c r="P1782" s="99"/>
      <c r="Q1782" s="99"/>
      <c r="R1782" s="100"/>
      <c r="S1782" s="101"/>
      <c r="T1782" s="241"/>
      <c r="U1782" s="234"/>
      <c r="V1782" s="238"/>
    </row>
    <row r="1783" spans="1:28" ht="25.5" customHeight="1">
      <c r="A1783"/>
      <c r="B1783" s="93"/>
      <c r="C1783" s="162"/>
      <c r="D1783" s="90" t="s">
        <v>120</v>
      </c>
      <c r="E1783" s="29">
        <f t="shared" ref="E1783:M1783" si="587">IF(((E1781="")*AND(E1782="")),"",(E1781-E1782)*2)</f>
        <v>778.39999999999964</v>
      </c>
      <c r="F1783" s="29">
        <f t="shared" si="587"/>
        <v>721.38000000000011</v>
      </c>
      <c r="G1783" s="29">
        <f t="shared" si="587"/>
        <v>700.94000000000051</v>
      </c>
      <c r="H1783" s="29">
        <f t="shared" si="587"/>
        <v>721.9399999999996</v>
      </c>
      <c r="I1783" s="29">
        <f t="shared" si="587"/>
        <v>777.34000000000015</v>
      </c>
      <c r="J1783" s="29">
        <f t="shared" si="587"/>
        <v>775.72000000000025</v>
      </c>
      <c r="K1783" s="29">
        <f t="shared" si="587"/>
        <v>719.80000000000018</v>
      </c>
      <c r="L1783" s="29">
        <f t="shared" si="587"/>
        <v>723.02000000000044</v>
      </c>
      <c r="M1783" s="29">
        <f t="shared" si="587"/>
        <v>785.46</v>
      </c>
      <c r="N1783" s="102"/>
      <c r="O1783" s="102"/>
      <c r="P1783" s="102"/>
      <c r="Q1783" s="102"/>
      <c r="R1783" s="103"/>
      <c r="S1783" s="104"/>
      <c r="T1783" s="282"/>
      <c r="U1783" s="281"/>
      <c r="V1783" s="285"/>
    </row>
    <row r="1784" spans="1:28" ht="12.75" customHeight="1">
      <c r="A1784" s="3">
        <v>43675</v>
      </c>
      <c r="B1784" s="93" t="s">
        <v>18</v>
      </c>
      <c r="C1784" s="162" t="s">
        <v>121</v>
      </c>
      <c r="D1784" s="90" t="s">
        <v>99</v>
      </c>
      <c r="E1784">
        <v>2883.86</v>
      </c>
      <c r="F1784">
        <v>2802.73</v>
      </c>
      <c r="G1784">
        <v>2784.49</v>
      </c>
      <c r="H1784">
        <v>2815.59</v>
      </c>
      <c r="I1784">
        <v>2903.82</v>
      </c>
      <c r="J1784">
        <v>2859.16</v>
      </c>
      <c r="K1784">
        <v>2803.02</v>
      </c>
      <c r="L1784">
        <v>2803.87</v>
      </c>
      <c r="M1784">
        <v>2870.56</v>
      </c>
      <c r="N1784" s="94">
        <f>IF((M1785=""),"",MAX(E1786:M1786))</f>
        <v>991.31999999999971</v>
      </c>
      <c r="O1784" s="94">
        <f>IF(M1785="","",MIN(E1786:M1786))</f>
        <v>832.11999999999989</v>
      </c>
      <c r="P1784" s="94">
        <f>IF((M1786=""),"",AVERAGE(E1786:M1786))</f>
        <v>918.24666666666656</v>
      </c>
      <c r="Q1784" s="94">
        <f>IF((M1785=""),"",STDEV(E1786:M1786))</f>
        <v>60.953043402278205</v>
      </c>
      <c r="R1784" s="95">
        <f>IF((M1785=""),"",(N1784-O1784)/(N1784+O1784)*100)</f>
        <v>8.7307506690650563</v>
      </c>
      <c r="S1784" s="96" t="str">
        <f>IF(M1785="","",IF(R1784&lt;15,IF(P1784&gt;850,IF(P1784&lt;1000,"Pass","Fail"),"Fail"),"Fail"))</f>
        <v>Pass</v>
      </c>
      <c r="T1784" s="237">
        <v>1159</v>
      </c>
      <c r="U1784" s="235" t="s">
        <v>236</v>
      </c>
      <c r="V1784" s="300"/>
      <c r="W1784" s="135">
        <v>850</v>
      </c>
      <c r="X1784" s="135">
        <v>970</v>
      </c>
      <c r="Y1784" s="135">
        <v>710</v>
      </c>
      <c r="Z1784" s="135">
        <v>910</v>
      </c>
      <c r="AA1784" s="135">
        <v>14.5</v>
      </c>
      <c r="AB1784" s="139">
        <v>17</v>
      </c>
    </row>
    <row r="1785" spans="1:28" ht="15.75" customHeight="1">
      <c r="A1785"/>
      <c r="B1785" s="93"/>
      <c r="C1785" s="162"/>
      <c r="D1785" s="90" t="s">
        <v>100</v>
      </c>
      <c r="E1785">
        <v>2391.81</v>
      </c>
      <c r="F1785">
        <v>2362.8200000000002</v>
      </c>
      <c r="G1785">
        <v>2368.4299999999998</v>
      </c>
      <c r="H1785">
        <v>2378.17</v>
      </c>
      <c r="I1785">
        <v>2416</v>
      </c>
      <c r="J1785">
        <v>2363.5</v>
      </c>
      <c r="K1785">
        <v>2361.5</v>
      </c>
      <c r="L1785">
        <v>2367.3000000000002</v>
      </c>
      <c r="M1785">
        <v>2385.46</v>
      </c>
      <c r="N1785" s="99"/>
      <c r="O1785" s="99"/>
      <c r="P1785" s="99"/>
      <c r="Q1785" s="99"/>
      <c r="R1785" s="100"/>
      <c r="S1785" s="101"/>
      <c r="T1785" s="241"/>
      <c r="U1785" s="234"/>
      <c r="V1785" s="238"/>
    </row>
    <row r="1786" spans="1:28" ht="26.25" customHeight="1" thickBot="1">
      <c r="A1786"/>
      <c r="B1786" s="105"/>
      <c r="C1786" s="163"/>
      <c r="D1786" s="127" t="s">
        <v>120</v>
      </c>
      <c r="E1786" s="107">
        <f t="shared" ref="E1786:M1786" si="588">IF(((E1784="")*AND(E1785="")),"",(E1784-E1785)*2)</f>
        <v>984.10000000000036</v>
      </c>
      <c r="F1786" s="107">
        <f t="shared" si="588"/>
        <v>879.81999999999971</v>
      </c>
      <c r="G1786" s="107">
        <f t="shared" si="588"/>
        <v>832.11999999999989</v>
      </c>
      <c r="H1786" s="107">
        <f t="shared" si="588"/>
        <v>874.84000000000015</v>
      </c>
      <c r="I1786" s="107">
        <f t="shared" si="588"/>
        <v>975.64000000000033</v>
      </c>
      <c r="J1786" s="107">
        <f t="shared" si="588"/>
        <v>991.31999999999971</v>
      </c>
      <c r="K1786" s="107">
        <f t="shared" si="588"/>
        <v>883.04</v>
      </c>
      <c r="L1786" s="107">
        <f t="shared" si="588"/>
        <v>873.13999999999942</v>
      </c>
      <c r="M1786" s="107">
        <f t="shared" si="588"/>
        <v>970.19999999999982</v>
      </c>
      <c r="N1786" s="108"/>
      <c r="O1786" s="108"/>
      <c r="P1786" s="108"/>
      <c r="Q1786" s="108"/>
      <c r="R1786" s="109"/>
      <c r="S1786" s="110"/>
      <c r="T1786" s="284"/>
      <c r="U1786" s="283"/>
      <c r="V1786" s="286"/>
    </row>
    <row r="1787" spans="1:28" ht="12.75" customHeight="1">
      <c r="A1787" s="3">
        <v>43678</v>
      </c>
      <c r="B1787" s="111" t="s">
        <v>18</v>
      </c>
      <c r="C1787" s="164" t="s">
        <v>122</v>
      </c>
      <c r="D1787" s="112" t="s">
        <v>99</v>
      </c>
      <c r="E1787">
        <v>4924.84</v>
      </c>
      <c r="F1787">
        <v>4993.34</v>
      </c>
      <c r="G1787">
        <v>5168.68</v>
      </c>
      <c r="H1787">
        <v>5102.6000000000004</v>
      </c>
      <c r="I1787">
        <v>5040.4399999999996</v>
      </c>
      <c r="J1787">
        <v>4930.6899999999996</v>
      </c>
      <c r="K1787">
        <v>5053.9799999999996</v>
      </c>
      <c r="L1787">
        <v>5072.1499999999996</v>
      </c>
      <c r="M1787">
        <v>4968.46</v>
      </c>
      <c r="N1787" s="113">
        <f>IF((M1788=""),"",MAX(E1789:M1789))</f>
        <v>485.96000000000095</v>
      </c>
      <c r="O1787" s="113">
        <f>IF(M1788="","",MIN(E1789:M1789))</f>
        <v>472.92000000000007</v>
      </c>
      <c r="P1787" s="113">
        <f>IF((M1789=""),"",AVERAGE(E1789:M1789))</f>
        <v>480.26666666666665</v>
      </c>
      <c r="Q1787" s="113">
        <f>IF((M1788=""),"",STDEV(E1789:M1789))</f>
        <v>4.470872398094734</v>
      </c>
      <c r="R1787" s="114">
        <f>IF((M1788=""),"",(N1787-O1787)/(N1787+O1787)*100)</f>
        <v>1.3599199065577403</v>
      </c>
      <c r="S1787" s="115" t="str">
        <f>IF(M1788="","",IF(R1787&lt;10,IF(P1787&gt;430,IF(P1787&lt;590,"Pass","Fail"),"Fail"),"Fail"))</f>
        <v>Pass</v>
      </c>
      <c r="T1787" s="242">
        <v>1159</v>
      </c>
      <c r="U1787" s="236" t="s">
        <v>237</v>
      </c>
      <c r="V1787" s="302"/>
      <c r="W1787" s="138">
        <v>490</v>
      </c>
      <c r="X1787" s="135">
        <v>590</v>
      </c>
      <c r="Y1787" s="135">
        <v>430</v>
      </c>
      <c r="Z1787" s="135">
        <v>590</v>
      </c>
      <c r="AA1787" s="137">
        <v>6.3</v>
      </c>
      <c r="AB1787" s="148">
        <v>6.3</v>
      </c>
    </row>
    <row r="1788" spans="1:28" ht="15.75" customHeight="1">
      <c r="A1788"/>
      <c r="B1788" s="93"/>
      <c r="C1788" s="162"/>
      <c r="D1788" s="90" t="s">
        <v>100</v>
      </c>
      <c r="E1788">
        <v>4681.8599999999997</v>
      </c>
      <c r="F1788">
        <v>4756.88</v>
      </c>
      <c r="G1788">
        <v>4927.66</v>
      </c>
      <c r="H1788">
        <v>4861.26</v>
      </c>
      <c r="I1788">
        <v>4798.43</v>
      </c>
      <c r="J1788">
        <v>4690.2299999999996</v>
      </c>
      <c r="K1788">
        <v>4816.8999999999996</v>
      </c>
      <c r="L1788">
        <v>4833.47</v>
      </c>
      <c r="M1788">
        <v>4727.29</v>
      </c>
      <c r="N1788" s="99"/>
      <c r="O1788" s="99"/>
      <c r="P1788" s="99"/>
      <c r="Q1788" s="99"/>
      <c r="R1788" s="100"/>
      <c r="S1788" s="101"/>
      <c r="T1788" s="241"/>
      <c r="U1788" s="234"/>
      <c r="V1788" s="238"/>
    </row>
    <row r="1789" spans="1:28" ht="25.5" customHeight="1">
      <c r="A1789"/>
      <c r="B1789" s="93"/>
      <c r="C1789" s="162"/>
      <c r="D1789" s="90" t="s">
        <v>120</v>
      </c>
      <c r="E1789" s="29">
        <f t="shared" ref="E1789:M1789" si="589">IF(((E1787="")*AND(E1788="")),"",(E1787-E1788)*2)</f>
        <v>485.96000000000095</v>
      </c>
      <c r="F1789" s="29">
        <f t="shared" si="589"/>
        <v>472.92000000000007</v>
      </c>
      <c r="G1789" s="29">
        <f t="shared" si="589"/>
        <v>482.04000000000087</v>
      </c>
      <c r="H1789" s="29">
        <f t="shared" si="589"/>
        <v>482.68000000000029</v>
      </c>
      <c r="I1789" s="29">
        <f t="shared" si="589"/>
        <v>484.01999999999862</v>
      </c>
      <c r="J1789" s="29">
        <f t="shared" si="589"/>
        <v>480.92000000000007</v>
      </c>
      <c r="K1789" s="29">
        <f t="shared" si="589"/>
        <v>474.15999999999985</v>
      </c>
      <c r="L1789" s="29">
        <f t="shared" si="589"/>
        <v>477.35999999999876</v>
      </c>
      <c r="M1789" s="29">
        <f t="shared" si="589"/>
        <v>482.34000000000015</v>
      </c>
      <c r="N1789" s="102"/>
      <c r="O1789" s="102"/>
      <c r="P1789" s="102"/>
      <c r="Q1789" s="102"/>
      <c r="R1789" s="103"/>
      <c r="S1789" s="104"/>
      <c r="T1789" s="282"/>
      <c r="U1789" s="281"/>
      <c r="V1789" s="285"/>
    </row>
    <row r="1790" spans="1:28" ht="12.75" customHeight="1">
      <c r="A1790" s="3">
        <v>43678</v>
      </c>
      <c r="B1790" s="93" t="s">
        <v>18</v>
      </c>
      <c r="C1790" s="162" t="s">
        <v>123</v>
      </c>
      <c r="D1790" s="90" t="s">
        <v>99</v>
      </c>
      <c r="E1790">
        <v>5782.72</v>
      </c>
      <c r="F1790">
        <v>5922.01</v>
      </c>
      <c r="G1790">
        <v>6110.16</v>
      </c>
      <c r="H1790">
        <v>6026.68</v>
      </c>
      <c r="I1790">
        <v>5891.35</v>
      </c>
      <c r="J1790">
        <v>5788.25</v>
      </c>
      <c r="K1790">
        <v>5985.67</v>
      </c>
      <c r="L1790">
        <v>5997.19</v>
      </c>
      <c r="M1790">
        <v>5822.35</v>
      </c>
      <c r="N1790" s="94">
        <f>IF((M1791=""),"",MAX(E1792:M1792))</f>
        <v>263.18000000000029</v>
      </c>
      <c r="O1790" s="94">
        <f>IF(M1791="","",MIN(E1792:M1792))</f>
        <v>242.23999999999978</v>
      </c>
      <c r="P1790" s="94">
        <f>IF((M1792=""),"",AVERAGE(E1792:M1792))</f>
        <v>253.25111111111153</v>
      </c>
      <c r="Q1790" s="94">
        <f>IF((M1791=""),"",STDEV(E1792:M1792))</f>
        <v>7.0106783631200171</v>
      </c>
      <c r="R1790" s="95">
        <f>IF((M1791=""),"",(N1790-O1790)/(N1790+O1790)*100)</f>
        <v>4.1430889161490461</v>
      </c>
      <c r="S1790" s="96" t="str">
        <f>IF(M1791="","",IF(R1790&lt;15,IF(P1790&gt;155,IF(P1790&lt;315,"Pass","Fail"),"Fail"),"Fail"))</f>
        <v>Pass</v>
      </c>
      <c r="T1790" s="237">
        <v>1159</v>
      </c>
      <c r="U1790" s="235" t="s">
        <v>237</v>
      </c>
      <c r="V1790" s="300"/>
      <c r="W1790" s="147">
        <v>222</v>
      </c>
      <c r="X1790" s="88">
        <v>340</v>
      </c>
      <c r="Y1790" s="88">
        <v>155</v>
      </c>
      <c r="Z1790" s="88">
        <v>315</v>
      </c>
      <c r="AA1790" s="148">
        <v>15</v>
      </c>
      <c r="AB1790" s="139">
        <v>15</v>
      </c>
    </row>
    <row r="1791" spans="1:28" ht="15.75" customHeight="1">
      <c r="A1791"/>
      <c r="B1791" s="93"/>
      <c r="C1791" s="162"/>
      <c r="D1791" s="90" t="s">
        <v>100</v>
      </c>
      <c r="E1791">
        <v>5651.13</v>
      </c>
      <c r="F1791">
        <v>5797.91</v>
      </c>
      <c r="G1791">
        <v>5989.04</v>
      </c>
      <c r="H1791">
        <v>5901.3</v>
      </c>
      <c r="I1791">
        <v>5763.15</v>
      </c>
      <c r="J1791">
        <v>5657.19</v>
      </c>
      <c r="K1791">
        <v>5861.41</v>
      </c>
      <c r="L1791">
        <v>5872.16</v>
      </c>
      <c r="M1791">
        <v>5693.46</v>
      </c>
      <c r="N1791" s="99"/>
      <c r="O1791" s="99"/>
      <c r="P1791" s="99"/>
      <c r="Q1791" s="99"/>
      <c r="R1791" s="100"/>
      <c r="S1791" s="101"/>
      <c r="T1791" s="241"/>
      <c r="U1791" s="234"/>
      <c r="V1791" s="238"/>
    </row>
    <row r="1792" spans="1:28" ht="25.5" customHeight="1">
      <c r="A1792"/>
      <c r="B1792" s="93"/>
      <c r="C1792" s="162"/>
      <c r="D1792" s="90" t="s">
        <v>120</v>
      </c>
      <c r="E1792" s="29">
        <f t="shared" ref="E1792:M1792" si="590">IF(((E1790="")*AND(E1791="")),"",(E1790-E1791)*2)</f>
        <v>263.18000000000029</v>
      </c>
      <c r="F1792" s="29">
        <f t="shared" si="590"/>
        <v>248.20000000000073</v>
      </c>
      <c r="G1792" s="29">
        <f t="shared" si="590"/>
        <v>242.23999999999978</v>
      </c>
      <c r="H1792" s="29">
        <f t="shared" si="590"/>
        <v>250.76000000000022</v>
      </c>
      <c r="I1792" s="29">
        <f t="shared" si="590"/>
        <v>256.40000000000146</v>
      </c>
      <c r="J1792" s="29">
        <f t="shared" si="590"/>
        <v>262.1200000000008</v>
      </c>
      <c r="K1792" s="29">
        <f t="shared" si="590"/>
        <v>248.52000000000044</v>
      </c>
      <c r="L1792" s="29">
        <f t="shared" si="590"/>
        <v>250.05999999999949</v>
      </c>
      <c r="M1792" s="29">
        <f t="shared" si="590"/>
        <v>257.78000000000065</v>
      </c>
      <c r="N1792" s="102"/>
      <c r="O1792" s="102"/>
      <c r="P1792" s="102"/>
      <c r="Q1792" s="102"/>
      <c r="R1792" s="103"/>
      <c r="S1792" s="104"/>
      <c r="T1792" s="282"/>
      <c r="U1792" s="281"/>
      <c r="V1792" s="285"/>
    </row>
    <row r="1793" spans="1:28" ht="12.75" customHeight="1">
      <c r="A1793" s="3">
        <v>43678</v>
      </c>
      <c r="B1793" s="121" t="s">
        <v>18</v>
      </c>
      <c r="C1793" s="161" t="s">
        <v>119</v>
      </c>
      <c r="D1793" s="91" t="s">
        <v>99</v>
      </c>
      <c r="E1793">
        <v>2884.62</v>
      </c>
      <c r="F1793">
        <v>2804.95</v>
      </c>
      <c r="G1793">
        <v>2787.43</v>
      </c>
      <c r="H1793">
        <v>2818.04</v>
      </c>
      <c r="I1793">
        <v>2904.59</v>
      </c>
      <c r="J1793">
        <v>2863.65</v>
      </c>
      <c r="K1793">
        <v>2805.85</v>
      </c>
      <c r="L1793">
        <v>2805.68</v>
      </c>
      <c r="M1793">
        <v>2872.95</v>
      </c>
      <c r="N1793" s="94">
        <f>IF((M1794=""),"",MAX(E1795:M1795))</f>
        <v>798.80000000000018</v>
      </c>
      <c r="O1793" s="94">
        <f>IF(M1794="","",MIN(E1795:M1795))</f>
        <v>712.29999999999927</v>
      </c>
      <c r="P1793" s="94">
        <f>IF((M1795=""),"",AVERAGE(E1795:M1795))</f>
        <v>756.34888888888872</v>
      </c>
      <c r="Q1793" s="94">
        <f>IF((M1794=""),"",STDEV(E1795:M1795))</f>
        <v>34.187914693806036</v>
      </c>
      <c r="R1793" s="95">
        <f>IF((M1794=""),"",(N1793-O1793)/(N1793+O1793)*100)</f>
        <v>5.7243067963735648</v>
      </c>
      <c r="S1793" s="96" t="str">
        <f>IF(M1794="","",IF(R1793&lt;10,IF(P1793&gt;670,IF(P1793&lt;830,"Pass","Fail"),"Fail"),"Fail"))</f>
        <v>Pass</v>
      </c>
      <c r="T1793" s="237">
        <v>1159</v>
      </c>
      <c r="U1793" s="235" t="s">
        <v>237</v>
      </c>
      <c r="V1793" s="300"/>
      <c r="W1793" s="147">
        <v>645</v>
      </c>
      <c r="X1793" s="88">
        <v>790</v>
      </c>
      <c r="Y1793" s="88">
        <v>670</v>
      </c>
      <c r="Z1793" s="88">
        <v>830</v>
      </c>
      <c r="AA1793" s="88">
        <v>8.6999999999999993</v>
      </c>
      <c r="AB1793" s="148">
        <v>10</v>
      </c>
    </row>
    <row r="1794" spans="1:28" ht="15.75" customHeight="1">
      <c r="A1794"/>
      <c r="B1794" s="93"/>
      <c r="C1794" s="162"/>
      <c r="D1794" s="90" t="s">
        <v>100</v>
      </c>
      <c r="E1794">
        <v>2489.4899999999998</v>
      </c>
      <c r="F1794">
        <v>2439.31</v>
      </c>
      <c r="G1794">
        <v>2431.2800000000002</v>
      </c>
      <c r="H1794">
        <v>2452.02</v>
      </c>
      <c r="I1794">
        <v>2509.59</v>
      </c>
      <c r="J1794">
        <v>2464.25</v>
      </c>
      <c r="K1794">
        <v>2437.4</v>
      </c>
      <c r="L1794">
        <v>2441.4699999999998</v>
      </c>
      <c r="M1794">
        <v>2479.38</v>
      </c>
      <c r="N1794" s="99"/>
      <c r="O1794" s="99"/>
      <c r="P1794" s="99"/>
      <c r="Q1794" s="99"/>
      <c r="R1794" s="100"/>
      <c r="S1794" s="101"/>
      <c r="T1794" s="241"/>
      <c r="U1794" s="234"/>
      <c r="V1794" s="238"/>
    </row>
    <row r="1795" spans="1:28" ht="25.5" customHeight="1">
      <c r="A1795"/>
      <c r="B1795" s="93"/>
      <c r="C1795" s="162"/>
      <c r="D1795" s="90" t="s">
        <v>120</v>
      </c>
      <c r="E1795" s="29">
        <f t="shared" ref="E1795:M1795" si="591">IF(((E1793="")*AND(E1794="")),"",(E1793-E1794)*2)</f>
        <v>790.26000000000022</v>
      </c>
      <c r="F1795" s="29">
        <f t="shared" si="591"/>
        <v>731.27999999999975</v>
      </c>
      <c r="G1795" s="29">
        <f t="shared" si="591"/>
        <v>712.29999999999927</v>
      </c>
      <c r="H1795" s="29">
        <f t="shared" si="591"/>
        <v>732.04</v>
      </c>
      <c r="I1795" s="29">
        <f t="shared" si="591"/>
        <v>790</v>
      </c>
      <c r="J1795" s="29">
        <f t="shared" si="591"/>
        <v>798.80000000000018</v>
      </c>
      <c r="K1795" s="29">
        <f t="shared" si="591"/>
        <v>736.89999999999964</v>
      </c>
      <c r="L1795" s="29">
        <f t="shared" si="591"/>
        <v>728.42000000000007</v>
      </c>
      <c r="M1795" s="29">
        <f t="shared" si="591"/>
        <v>787.13999999999942</v>
      </c>
      <c r="N1795" s="102"/>
      <c r="O1795" s="102"/>
      <c r="P1795" s="102"/>
      <c r="Q1795" s="102"/>
      <c r="R1795" s="103"/>
      <c r="S1795" s="104"/>
      <c r="T1795" s="282"/>
      <c r="U1795" s="281"/>
      <c r="V1795" s="285"/>
    </row>
    <row r="1796" spans="1:28" ht="12.75" customHeight="1">
      <c r="A1796" s="3">
        <v>43678</v>
      </c>
      <c r="B1796" s="93" t="s">
        <v>18</v>
      </c>
      <c r="C1796" s="162" t="s">
        <v>121</v>
      </c>
      <c r="D1796" s="90" t="s">
        <v>99</v>
      </c>
      <c r="E1796">
        <v>2885.27</v>
      </c>
      <c r="F1796">
        <v>2804.75</v>
      </c>
      <c r="G1796">
        <v>2786.58</v>
      </c>
      <c r="H1796">
        <v>2817.7</v>
      </c>
      <c r="I1796">
        <v>2903.94</v>
      </c>
      <c r="J1796">
        <v>2861.12</v>
      </c>
      <c r="K1796">
        <v>2804.77</v>
      </c>
      <c r="L1796">
        <v>2806</v>
      </c>
      <c r="M1796">
        <v>2871.36</v>
      </c>
      <c r="N1796" s="94">
        <f>IF((M1797=""),"",MAX(E1798:M1798))</f>
        <v>1002.0199999999995</v>
      </c>
      <c r="O1796" s="94">
        <f>IF(M1797="","",MIN(E1798:M1798))</f>
        <v>840.4399999999996</v>
      </c>
      <c r="P1796" s="94">
        <f>IF((M1798=""),"",AVERAGE(E1798:M1798))</f>
        <v>931.24666666666644</v>
      </c>
      <c r="Q1796" s="94">
        <f>IF((M1797=""),"",STDEV(E1798:M1798))</f>
        <v>65.982688638765893</v>
      </c>
      <c r="R1796" s="95">
        <f>IF((M1797=""),"",(N1796-O1796)/(N1796+O1796)*100)</f>
        <v>8.7697969019680215</v>
      </c>
      <c r="S1796" s="96" t="str">
        <f>IF(M1797="","",IF(R1796&lt;15,IF(P1796&gt;850,IF(P1796&lt;1000,"Pass","Fail"),"Fail"),"Fail"))</f>
        <v>Pass</v>
      </c>
      <c r="T1796" s="237">
        <v>1159</v>
      </c>
      <c r="U1796" s="235" t="s">
        <v>237</v>
      </c>
      <c r="V1796" s="300"/>
      <c r="W1796" s="135">
        <v>850</v>
      </c>
      <c r="X1796" s="135">
        <v>970</v>
      </c>
      <c r="Y1796" s="135">
        <v>710</v>
      </c>
      <c r="Z1796" s="135">
        <v>910</v>
      </c>
      <c r="AA1796" s="135">
        <v>14.5</v>
      </c>
      <c r="AB1796" s="139">
        <v>17</v>
      </c>
    </row>
    <row r="1797" spans="1:28" ht="15.75" customHeight="1">
      <c r="A1797"/>
      <c r="B1797" s="93"/>
      <c r="C1797" s="162"/>
      <c r="D1797" s="90" t="s">
        <v>100</v>
      </c>
      <c r="E1797">
        <v>2389.3200000000002</v>
      </c>
      <c r="F1797">
        <v>2362.61</v>
      </c>
      <c r="G1797">
        <v>2366.36</v>
      </c>
      <c r="H1797">
        <v>2373.7199999999998</v>
      </c>
      <c r="I1797">
        <v>2403.73</v>
      </c>
      <c r="J1797">
        <v>2360.11</v>
      </c>
      <c r="K1797">
        <v>2361.7600000000002</v>
      </c>
      <c r="L1797">
        <v>2362.8000000000002</v>
      </c>
      <c r="M1797">
        <v>2370.4699999999998</v>
      </c>
      <c r="N1797" s="99"/>
      <c r="O1797" s="99"/>
      <c r="P1797" s="99"/>
      <c r="Q1797" s="99"/>
      <c r="R1797" s="100"/>
      <c r="S1797" s="101"/>
      <c r="T1797" s="241"/>
      <c r="U1797" s="234"/>
      <c r="V1797" s="238"/>
    </row>
    <row r="1798" spans="1:28" ht="26.25" customHeight="1" thickBot="1">
      <c r="A1798"/>
      <c r="B1798" s="105"/>
      <c r="C1798" s="163"/>
      <c r="D1798" s="127" t="s">
        <v>120</v>
      </c>
      <c r="E1798" s="107">
        <f t="shared" ref="E1798:M1798" si="592">IF(((E1796="")*AND(E1797="")),"",(E1796-E1797)*2)</f>
        <v>991.89999999999964</v>
      </c>
      <c r="F1798" s="107">
        <f t="shared" si="592"/>
        <v>884.27999999999975</v>
      </c>
      <c r="G1798" s="107">
        <f t="shared" si="592"/>
        <v>840.4399999999996</v>
      </c>
      <c r="H1798" s="107">
        <f t="shared" si="592"/>
        <v>887.96</v>
      </c>
      <c r="I1798" s="107">
        <f t="shared" si="592"/>
        <v>1000.4200000000001</v>
      </c>
      <c r="J1798" s="107">
        <f t="shared" si="592"/>
        <v>1002.0199999999995</v>
      </c>
      <c r="K1798" s="107">
        <f t="shared" si="592"/>
        <v>886.01999999999953</v>
      </c>
      <c r="L1798" s="107">
        <f t="shared" si="592"/>
        <v>886.39999999999964</v>
      </c>
      <c r="M1798" s="107">
        <f t="shared" si="592"/>
        <v>1001.7800000000007</v>
      </c>
      <c r="N1798" s="108"/>
      <c r="O1798" s="108"/>
      <c r="P1798" s="108"/>
      <c r="Q1798" s="108"/>
      <c r="R1798" s="109"/>
      <c r="S1798" s="110"/>
      <c r="T1798" s="284"/>
      <c r="U1798" s="283"/>
      <c r="V1798" s="286"/>
    </row>
    <row r="1799" spans="1:28" ht="12.75" customHeight="1">
      <c r="A1799" s="3">
        <v>43690</v>
      </c>
      <c r="B1799" s="111" t="s">
        <v>18</v>
      </c>
      <c r="C1799" s="164" t="s">
        <v>122</v>
      </c>
      <c r="D1799" s="112" t="s">
        <v>99</v>
      </c>
      <c r="E1799">
        <v>4697.5</v>
      </c>
      <c r="F1799">
        <v>4769.7700000000004</v>
      </c>
      <c r="G1799">
        <v>4938.79</v>
      </c>
      <c r="H1799">
        <v>4872.76</v>
      </c>
      <c r="I1799">
        <v>4808.71</v>
      </c>
      <c r="J1799">
        <v>4702.74</v>
      </c>
      <c r="K1799">
        <v>4829.41</v>
      </c>
      <c r="L1799">
        <v>4845.3</v>
      </c>
      <c r="M1799">
        <v>4740.46</v>
      </c>
      <c r="N1799" s="113">
        <f>IF((M1800=""),"",MAX(E1801:M1801))</f>
        <v>512.26000000000022</v>
      </c>
      <c r="O1799" s="113">
        <f>IF(M1800="","",MIN(E1801:M1801))</f>
        <v>461.31999999999971</v>
      </c>
      <c r="P1799" s="113">
        <f>IF((M1801=""),"",AVERAGE(E1801:M1801))</f>
        <v>491.82222222222259</v>
      </c>
      <c r="Q1799" s="113">
        <f>IF((M1800=""),"",STDEV(E1801:M1801))</f>
        <v>16.96157847738273</v>
      </c>
      <c r="R1799" s="114">
        <f>IF((M1800=""),"",(N1799-O1799)/(N1799+O1799)*100)</f>
        <v>5.2322356663037981</v>
      </c>
      <c r="S1799" s="115" t="str">
        <f>IF(M1800="","",IF(R1799&lt;10,IF(P1799&gt;430,IF(P1799&lt;590,"Pass","Fail"),"Fail"),"Fail"))</f>
        <v>Pass</v>
      </c>
      <c r="T1799" s="242">
        <v>1159</v>
      </c>
      <c r="U1799" s="236" t="s">
        <v>245</v>
      </c>
      <c r="V1799" s="302"/>
      <c r="W1799" s="138">
        <v>490</v>
      </c>
      <c r="X1799" s="135">
        <v>590</v>
      </c>
      <c r="Y1799" s="135">
        <v>430</v>
      </c>
      <c r="Z1799" s="135">
        <v>590</v>
      </c>
      <c r="AA1799" s="137">
        <v>6.3</v>
      </c>
      <c r="AB1799" s="148">
        <v>6.3</v>
      </c>
    </row>
    <row r="1800" spans="1:28" ht="15.75" customHeight="1">
      <c r="A1800"/>
      <c r="B1800" s="93"/>
      <c r="C1800" s="162"/>
      <c r="D1800" s="90" t="s">
        <v>100</v>
      </c>
      <c r="E1800">
        <v>4441.37</v>
      </c>
      <c r="F1800">
        <v>4522.03</v>
      </c>
      <c r="G1800">
        <v>4708.13</v>
      </c>
      <c r="H1800">
        <v>4634.59</v>
      </c>
      <c r="I1800">
        <v>4561.1099999999997</v>
      </c>
      <c r="J1800">
        <v>4446.78</v>
      </c>
      <c r="K1800">
        <v>4586.8900000000003</v>
      </c>
      <c r="L1800">
        <v>4603.3999999999996</v>
      </c>
      <c r="M1800">
        <v>4487.9399999999996</v>
      </c>
      <c r="N1800" s="99"/>
      <c r="O1800" s="99"/>
      <c r="P1800" s="99"/>
      <c r="Q1800" s="99"/>
      <c r="R1800" s="100"/>
      <c r="S1800" s="101"/>
      <c r="T1800" s="241"/>
      <c r="U1800" s="234"/>
      <c r="V1800" s="238"/>
    </row>
    <row r="1801" spans="1:28" ht="25.5" customHeight="1">
      <c r="A1801"/>
      <c r="B1801" s="93"/>
      <c r="C1801" s="162"/>
      <c r="D1801" s="90" t="s">
        <v>120</v>
      </c>
      <c r="E1801" s="29">
        <f t="shared" ref="E1801:M1801" si="593">IF(((E1799="")*AND(E1800="")),"",(E1799-E1800)*2)</f>
        <v>512.26000000000022</v>
      </c>
      <c r="F1801" s="29">
        <f t="shared" si="593"/>
        <v>495.48000000000138</v>
      </c>
      <c r="G1801" s="29">
        <f t="shared" si="593"/>
        <v>461.31999999999971</v>
      </c>
      <c r="H1801" s="29">
        <f t="shared" si="593"/>
        <v>476.34000000000015</v>
      </c>
      <c r="I1801" s="29">
        <f t="shared" si="593"/>
        <v>495.20000000000073</v>
      </c>
      <c r="J1801" s="29">
        <f t="shared" si="593"/>
        <v>511.92000000000007</v>
      </c>
      <c r="K1801" s="29">
        <f t="shared" si="593"/>
        <v>485.03999999999905</v>
      </c>
      <c r="L1801" s="29">
        <f t="shared" si="593"/>
        <v>483.80000000000109</v>
      </c>
      <c r="M1801" s="29">
        <f t="shared" si="593"/>
        <v>505.04000000000087</v>
      </c>
      <c r="N1801" s="102"/>
      <c r="O1801" s="102"/>
      <c r="P1801" s="102"/>
      <c r="Q1801" s="102"/>
      <c r="R1801" s="103"/>
      <c r="S1801" s="104"/>
      <c r="T1801" s="282"/>
      <c r="U1801" s="281"/>
      <c r="V1801" s="285"/>
    </row>
    <row r="1802" spans="1:28" ht="12.75" customHeight="1">
      <c r="A1802" s="3">
        <v>43690</v>
      </c>
      <c r="B1802" s="93" t="s">
        <v>18</v>
      </c>
      <c r="C1802" s="162" t="s">
        <v>123</v>
      </c>
      <c r="D1802" s="90" t="s">
        <v>99</v>
      </c>
      <c r="E1802">
        <v>5662.81</v>
      </c>
      <c r="F1802">
        <v>5807.89</v>
      </c>
      <c r="G1802">
        <v>5996.32</v>
      </c>
      <c r="H1802">
        <v>5911.6</v>
      </c>
      <c r="I1802">
        <v>5773.26</v>
      </c>
      <c r="J1802">
        <v>5664.05</v>
      </c>
      <c r="K1802">
        <v>5870.01</v>
      </c>
      <c r="L1802">
        <v>5881.85</v>
      </c>
      <c r="M1802">
        <v>5700.01</v>
      </c>
      <c r="N1802" s="94">
        <f>IF((M1803=""),"",MAX(E1804:M1804))</f>
        <v>269.2400000000016</v>
      </c>
      <c r="O1802" s="94">
        <f>IF(M1803="","",MIN(E1804:M1804))</f>
        <v>238.13999999999942</v>
      </c>
      <c r="P1802" s="94">
        <f>IF((M1804=""),"",AVERAGE(E1804:M1804))</f>
        <v>252.12888888888949</v>
      </c>
      <c r="Q1802" s="94">
        <f>IF((M1803=""),"",STDEV(E1804:M1804))</f>
        <v>12.042471138064959</v>
      </c>
      <c r="R1802" s="95">
        <f>IF((M1803=""),"",(N1802-O1802)/(N1802+O1802)*100)</f>
        <v>6.129528164295424</v>
      </c>
      <c r="S1802" s="96" t="str">
        <f>IF(M1803="","",IF(R1802&lt;15,IF(P1802&gt;155,IF(P1802&lt;315,"Pass","Fail"),"Fail"),"Fail"))</f>
        <v>Pass</v>
      </c>
      <c r="T1802" s="237">
        <v>1159</v>
      </c>
      <c r="U1802" s="235" t="s">
        <v>245</v>
      </c>
      <c r="V1802" s="300"/>
      <c r="W1802" s="147">
        <v>222</v>
      </c>
      <c r="X1802" s="88">
        <v>340</v>
      </c>
      <c r="Y1802" s="88">
        <v>155</v>
      </c>
      <c r="Z1802" s="88">
        <v>315</v>
      </c>
      <c r="AA1802" s="148">
        <v>15</v>
      </c>
      <c r="AB1802" s="139">
        <v>15</v>
      </c>
    </row>
    <row r="1803" spans="1:28" ht="15.75" customHeight="1">
      <c r="A1803"/>
      <c r="B1803" s="93"/>
      <c r="C1803" s="162"/>
      <c r="D1803" s="90" t="s">
        <v>100</v>
      </c>
      <c r="E1803">
        <v>5528.19</v>
      </c>
      <c r="F1803">
        <v>5685.28</v>
      </c>
      <c r="G1803">
        <v>5877.25</v>
      </c>
      <c r="H1803">
        <v>5789.5</v>
      </c>
      <c r="I1803">
        <v>5641.18</v>
      </c>
      <c r="J1803">
        <v>5532.23</v>
      </c>
      <c r="K1803">
        <v>5748.96</v>
      </c>
      <c r="L1803">
        <v>5761</v>
      </c>
      <c r="M1803">
        <v>5569.63</v>
      </c>
      <c r="N1803" s="99"/>
      <c r="O1803" s="99"/>
      <c r="P1803" s="99"/>
      <c r="Q1803" s="99"/>
      <c r="R1803" s="100"/>
      <c r="S1803" s="101"/>
      <c r="T1803" s="241"/>
      <c r="U1803" s="234"/>
      <c r="V1803" s="238"/>
    </row>
    <row r="1804" spans="1:28" ht="25.5" customHeight="1">
      <c r="A1804"/>
      <c r="B1804" s="93"/>
      <c r="C1804" s="162"/>
      <c r="D1804" s="90" t="s">
        <v>120</v>
      </c>
      <c r="E1804" s="29">
        <f t="shared" ref="E1804:M1804" si="594">IF(((E1802="")*AND(E1803="")),"",(E1802-E1803)*2)</f>
        <v>269.2400000000016</v>
      </c>
      <c r="F1804" s="29">
        <f t="shared" si="594"/>
        <v>245.22000000000116</v>
      </c>
      <c r="G1804" s="29">
        <f t="shared" si="594"/>
        <v>238.13999999999942</v>
      </c>
      <c r="H1804" s="29">
        <f t="shared" si="594"/>
        <v>244.20000000000073</v>
      </c>
      <c r="I1804" s="29">
        <f t="shared" si="594"/>
        <v>264.15999999999985</v>
      </c>
      <c r="J1804" s="29">
        <f t="shared" si="594"/>
        <v>263.64000000000124</v>
      </c>
      <c r="K1804" s="29">
        <f t="shared" si="594"/>
        <v>242.10000000000036</v>
      </c>
      <c r="L1804" s="29">
        <f t="shared" si="594"/>
        <v>241.70000000000073</v>
      </c>
      <c r="M1804" s="29">
        <f t="shared" si="594"/>
        <v>260.76000000000022</v>
      </c>
      <c r="N1804" s="102"/>
      <c r="O1804" s="102"/>
      <c r="P1804" s="102"/>
      <c r="Q1804" s="102"/>
      <c r="R1804" s="103"/>
      <c r="S1804" s="104"/>
      <c r="T1804" s="282"/>
      <c r="U1804" s="281"/>
      <c r="V1804" s="285"/>
    </row>
    <row r="1805" spans="1:28" ht="12.75" customHeight="1">
      <c r="A1805" s="3">
        <v>43690</v>
      </c>
      <c r="B1805" s="121" t="s">
        <v>18</v>
      </c>
      <c r="C1805" s="161" t="s">
        <v>119</v>
      </c>
      <c r="D1805" s="91" t="s">
        <v>99</v>
      </c>
      <c r="E1805">
        <v>2905.05</v>
      </c>
      <c r="F1805">
        <v>2807.5</v>
      </c>
      <c r="G1805">
        <v>2773.06</v>
      </c>
      <c r="H1805">
        <v>2792.87</v>
      </c>
      <c r="I1805">
        <v>2881.08</v>
      </c>
      <c r="J1805">
        <v>2859.69</v>
      </c>
      <c r="K1805">
        <v>2795.48</v>
      </c>
      <c r="L1805">
        <v>2791.85</v>
      </c>
      <c r="M1805">
        <v>2859.77</v>
      </c>
      <c r="N1805" s="94">
        <f>IF((M1806=""),"",MAX(E1807:M1807))</f>
        <v>815.5600000000004</v>
      </c>
      <c r="O1805" s="94">
        <f>IF(M1806="","",MIN(E1807:M1807))</f>
        <v>725.65999999999985</v>
      </c>
      <c r="P1805" s="94">
        <f>IF((M1807=""),"",AVERAGE(E1807:M1807))</f>
        <v>771.19333333333338</v>
      </c>
      <c r="Q1805" s="94">
        <f>IF((M1806=""),"",STDEV(E1807:M1807))</f>
        <v>34.797657967167538</v>
      </c>
      <c r="R1805" s="95">
        <f>IF((M1806=""),"",(N1805-O1805)/(N1805+O1805)*100)</f>
        <v>5.8330413568472075</v>
      </c>
      <c r="S1805" s="96" t="str">
        <f>IF(M1806="","",IF(R1805&lt;10,IF(P1805&gt;670,IF(P1805&lt;830,"Pass","Fail"),"Fail"),"Fail"))</f>
        <v>Pass</v>
      </c>
      <c r="T1805" s="237">
        <v>1159</v>
      </c>
      <c r="U1805" s="235" t="s">
        <v>245</v>
      </c>
      <c r="V1805" s="300"/>
      <c r="W1805" s="147">
        <v>645</v>
      </c>
      <c r="X1805" s="88">
        <v>790</v>
      </c>
      <c r="Y1805" s="88">
        <v>670</v>
      </c>
      <c r="Z1805" s="88">
        <v>830</v>
      </c>
      <c r="AA1805" s="88">
        <v>8.6999999999999993</v>
      </c>
      <c r="AB1805" s="148">
        <v>10</v>
      </c>
    </row>
    <row r="1806" spans="1:28" ht="15.75" customHeight="1">
      <c r="A1806"/>
      <c r="B1806" s="93"/>
      <c r="C1806" s="162"/>
      <c r="D1806" s="90" t="s">
        <v>100</v>
      </c>
      <c r="E1806">
        <v>2501.37</v>
      </c>
      <c r="F1806">
        <v>2432.6799999999998</v>
      </c>
      <c r="G1806">
        <v>2410.23</v>
      </c>
      <c r="H1806">
        <v>2420.66</v>
      </c>
      <c r="I1806">
        <v>2479.09</v>
      </c>
      <c r="J1806">
        <v>2451.91</v>
      </c>
      <c r="K1806">
        <v>2420.52</v>
      </c>
      <c r="L1806">
        <v>2420.06</v>
      </c>
      <c r="M1806">
        <v>2459.46</v>
      </c>
      <c r="N1806" s="99"/>
      <c r="O1806" s="99"/>
      <c r="P1806" s="99"/>
      <c r="Q1806" s="99"/>
      <c r="R1806" s="100"/>
      <c r="S1806" s="101"/>
      <c r="T1806" s="241"/>
      <c r="U1806" s="234"/>
      <c r="V1806" s="238"/>
    </row>
    <row r="1807" spans="1:28" ht="25.5" customHeight="1">
      <c r="A1807"/>
      <c r="B1807" s="93"/>
      <c r="C1807" s="162"/>
      <c r="D1807" s="90" t="s">
        <v>120</v>
      </c>
      <c r="E1807" s="29">
        <f t="shared" ref="E1807:M1807" si="595">IF(((E1805="")*AND(E1806="")),"",(E1805-E1806)*2)</f>
        <v>807.36000000000058</v>
      </c>
      <c r="F1807" s="29">
        <f t="shared" si="595"/>
        <v>749.64000000000033</v>
      </c>
      <c r="G1807" s="29">
        <f t="shared" si="595"/>
        <v>725.65999999999985</v>
      </c>
      <c r="H1807" s="29">
        <f t="shared" si="595"/>
        <v>744.42000000000007</v>
      </c>
      <c r="I1807" s="29">
        <f t="shared" si="595"/>
        <v>803.97999999999956</v>
      </c>
      <c r="J1807" s="29">
        <f t="shared" si="595"/>
        <v>815.5600000000004</v>
      </c>
      <c r="K1807" s="29">
        <f t="shared" si="595"/>
        <v>749.92000000000007</v>
      </c>
      <c r="L1807" s="29">
        <f t="shared" si="595"/>
        <v>743.57999999999993</v>
      </c>
      <c r="M1807" s="29">
        <f t="shared" si="595"/>
        <v>800.61999999999989</v>
      </c>
      <c r="N1807" s="102"/>
      <c r="O1807" s="102"/>
      <c r="P1807" s="102"/>
      <c r="Q1807" s="102"/>
      <c r="R1807" s="103"/>
      <c r="S1807" s="104"/>
      <c r="T1807" s="282"/>
      <c r="U1807" s="281"/>
      <c r="V1807" s="285"/>
    </row>
    <row r="1808" spans="1:28" ht="12.75" customHeight="1">
      <c r="A1808" s="3">
        <v>43690</v>
      </c>
      <c r="B1808" s="93" t="s">
        <v>18</v>
      </c>
      <c r="C1808" s="162" t="s">
        <v>121</v>
      </c>
      <c r="D1808" s="90" t="s">
        <v>99</v>
      </c>
      <c r="E1808">
        <v>2894.88</v>
      </c>
      <c r="F1808">
        <v>2802.22</v>
      </c>
      <c r="G1808">
        <v>2772.39</v>
      </c>
      <c r="H1808">
        <v>2790.44</v>
      </c>
      <c r="I1808">
        <v>2858.02</v>
      </c>
      <c r="J1808">
        <v>2891.66</v>
      </c>
      <c r="K1808">
        <v>2801.44</v>
      </c>
      <c r="L1808">
        <v>2788.14</v>
      </c>
      <c r="M1808">
        <v>2846.44</v>
      </c>
      <c r="N1808" s="94">
        <f>IF((M1809=""),"",MAX(E1810:M1810))</f>
        <v>1005.46</v>
      </c>
      <c r="O1808" s="94">
        <f>IF(M1809="","",MIN(E1810:M1810))</f>
        <v>842.35999999999967</v>
      </c>
      <c r="P1808" s="94">
        <f>IF((M1810=""),"",AVERAGE(E1810:M1810))</f>
        <v>933.1377777777775</v>
      </c>
      <c r="Q1808" s="94">
        <f>IF((M1809=""),"",STDEV(E1810:M1810))</f>
        <v>66.57102856682188</v>
      </c>
      <c r="R1808" s="95">
        <f>IF((M1809=""),"",(N1808-O1808)/(N1808+O1808)*100)</f>
        <v>8.8266173112099882</v>
      </c>
      <c r="S1808" s="96" t="str">
        <f>IF(M1809="","",IF(R1808&lt;15,IF(P1808&gt;850,IF(P1808&lt;1000,"Pass","Fail"),"Fail"),"Fail"))</f>
        <v>Pass</v>
      </c>
      <c r="T1808" s="237">
        <v>1159</v>
      </c>
      <c r="U1808" s="235" t="s">
        <v>245</v>
      </c>
      <c r="V1808" s="300"/>
      <c r="W1808" s="135">
        <v>850</v>
      </c>
      <c r="X1808" s="135">
        <v>970</v>
      </c>
      <c r="Y1808" s="135">
        <v>710</v>
      </c>
      <c r="Z1808" s="135">
        <v>910</v>
      </c>
      <c r="AA1808" s="135">
        <v>14.5</v>
      </c>
      <c r="AB1808" s="139">
        <v>17</v>
      </c>
    </row>
    <row r="1809" spans="1:28" ht="15.75" customHeight="1">
      <c r="A1809"/>
      <c r="B1809" s="93"/>
      <c r="C1809" s="162"/>
      <c r="D1809" s="90" t="s">
        <v>100</v>
      </c>
      <c r="E1809">
        <v>2393.9</v>
      </c>
      <c r="F1809">
        <v>2357.4</v>
      </c>
      <c r="G1809">
        <v>2351.21</v>
      </c>
      <c r="H1809">
        <v>2347.83</v>
      </c>
      <c r="I1809">
        <v>2358.17</v>
      </c>
      <c r="J1809">
        <v>2391.92</v>
      </c>
      <c r="K1809">
        <v>2358.79</v>
      </c>
      <c r="L1809">
        <v>2343.58</v>
      </c>
      <c r="M1809">
        <v>2343.71</v>
      </c>
      <c r="N1809" s="99"/>
      <c r="O1809" s="99"/>
      <c r="P1809" s="99"/>
      <c r="Q1809" s="99"/>
      <c r="R1809" s="100"/>
      <c r="S1809" s="101"/>
      <c r="T1809" s="241"/>
      <c r="U1809" s="234"/>
      <c r="V1809" s="238"/>
    </row>
    <row r="1810" spans="1:28" ht="26.25" customHeight="1" thickBot="1">
      <c r="A1810"/>
      <c r="B1810" s="105"/>
      <c r="C1810" s="163"/>
      <c r="D1810" s="127" t="s">
        <v>120</v>
      </c>
      <c r="E1810" s="107">
        <f t="shared" ref="E1810:M1810" si="596">IF(((E1808="")*AND(E1809="")),"",(E1808-E1809)*2)</f>
        <v>1001.96</v>
      </c>
      <c r="F1810" s="107">
        <f t="shared" si="596"/>
        <v>889.63999999999942</v>
      </c>
      <c r="G1810" s="107">
        <f t="shared" si="596"/>
        <v>842.35999999999967</v>
      </c>
      <c r="H1810" s="107">
        <f t="shared" si="596"/>
        <v>885.22000000000025</v>
      </c>
      <c r="I1810" s="107">
        <f t="shared" si="596"/>
        <v>999.69999999999982</v>
      </c>
      <c r="J1810" s="107">
        <f t="shared" si="596"/>
        <v>999.47999999999956</v>
      </c>
      <c r="K1810" s="107">
        <f t="shared" si="596"/>
        <v>885.30000000000018</v>
      </c>
      <c r="L1810" s="107">
        <f t="shared" si="596"/>
        <v>889.11999999999989</v>
      </c>
      <c r="M1810" s="107">
        <f t="shared" si="596"/>
        <v>1005.46</v>
      </c>
      <c r="N1810" s="108"/>
      <c r="O1810" s="108"/>
      <c r="P1810" s="108"/>
      <c r="Q1810" s="108"/>
      <c r="R1810" s="109"/>
      <c r="S1810" s="110"/>
      <c r="T1810" s="284"/>
      <c r="U1810" s="283"/>
      <c r="V1810" s="286"/>
    </row>
    <row r="1811" spans="1:28" ht="12.75" customHeight="1">
      <c r="A1811" s="3">
        <v>43693</v>
      </c>
      <c r="B1811" s="111" t="s">
        <v>18</v>
      </c>
      <c r="C1811" s="164" t="s">
        <v>122</v>
      </c>
      <c r="D1811" s="112" t="s">
        <v>99</v>
      </c>
      <c r="E1811">
        <v>4447.66</v>
      </c>
      <c r="F1811">
        <v>4529.43</v>
      </c>
      <c r="G1811">
        <v>4715.26</v>
      </c>
      <c r="H1811">
        <v>4641.58</v>
      </c>
      <c r="I1811">
        <v>4568.25</v>
      </c>
      <c r="J1811">
        <v>4453.3599999999997</v>
      </c>
      <c r="K1811">
        <v>4593.72</v>
      </c>
      <c r="L1811">
        <v>4611.4399999999996</v>
      </c>
      <c r="M1811">
        <v>4494.5200000000004</v>
      </c>
      <c r="N1811" s="113">
        <f>IF((M1812=""),"",MAX(E1813:M1813))</f>
        <v>520.67999999999847</v>
      </c>
      <c r="O1811" s="113">
        <f>IF(M1812="","",MIN(E1813:M1813))</f>
        <v>495.97999999999956</v>
      </c>
      <c r="P1811" s="113">
        <f>IF((M1813=""),"",AVERAGE(E1813:M1813))</f>
        <v>510.07555555555558</v>
      </c>
      <c r="Q1811" s="113">
        <f>IF((M1812=""),"",STDEV(E1813:M1813))</f>
        <v>7.0229749948127624</v>
      </c>
      <c r="R1811" s="114">
        <f>IF((M1812=""),"",(N1811-O1811)/(N1811+O1811)*100)</f>
        <v>2.4295241280269666</v>
      </c>
      <c r="S1811" s="115" t="str">
        <f>IF(M1812="","",IF(R1811&lt;10,IF(P1811&gt;430,IF(P1811&lt;590,"Pass","Fail"),"Fail"),"Fail"))</f>
        <v>Pass</v>
      </c>
      <c r="T1811" s="242">
        <v>1159</v>
      </c>
      <c r="U1811" s="236" t="s">
        <v>247</v>
      </c>
      <c r="V1811" s="302"/>
      <c r="W1811" s="138">
        <v>490</v>
      </c>
      <c r="X1811" s="135">
        <v>590</v>
      </c>
      <c r="Y1811" s="135">
        <v>430</v>
      </c>
      <c r="Z1811" s="135">
        <v>590</v>
      </c>
      <c r="AA1811" s="137">
        <v>6.3</v>
      </c>
      <c r="AB1811" s="148">
        <v>6.3</v>
      </c>
    </row>
    <row r="1812" spans="1:28" ht="15.75" customHeight="1">
      <c r="A1812"/>
      <c r="B1812" s="93"/>
      <c r="C1812" s="162"/>
      <c r="D1812" s="90" t="s">
        <v>100</v>
      </c>
      <c r="E1812">
        <v>4190.32</v>
      </c>
      <c r="F1812">
        <v>4274.54</v>
      </c>
      <c r="G1812">
        <v>4467.2700000000004</v>
      </c>
      <c r="H1812">
        <v>4388.58</v>
      </c>
      <c r="I1812">
        <v>4310.6400000000003</v>
      </c>
      <c r="J1812">
        <v>4193.0200000000004</v>
      </c>
      <c r="K1812">
        <v>4337.8999999999996</v>
      </c>
      <c r="L1812">
        <v>4358.42</v>
      </c>
      <c r="M1812">
        <v>4239.1899999999996</v>
      </c>
      <c r="N1812" s="99"/>
      <c r="O1812" s="99"/>
      <c r="P1812" s="99"/>
      <c r="Q1812" s="99"/>
      <c r="R1812" s="100"/>
      <c r="S1812" s="101"/>
      <c r="T1812" s="241"/>
      <c r="U1812" s="234"/>
      <c r="V1812" s="238"/>
    </row>
    <row r="1813" spans="1:28" ht="25.5" customHeight="1">
      <c r="A1813"/>
      <c r="B1813" s="93"/>
      <c r="C1813" s="162"/>
      <c r="D1813" s="90" t="s">
        <v>120</v>
      </c>
      <c r="E1813" s="29">
        <f t="shared" ref="E1813:M1813" si="597">IF(((E1811="")*AND(E1812="")),"",(E1811-E1812)*2)</f>
        <v>514.68000000000029</v>
      </c>
      <c r="F1813" s="29">
        <f t="shared" si="597"/>
        <v>509.78000000000065</v>
      </c>
      <c r="G1813" s="29">
        <f t="shared" si="597"/>
        <v>495.97999999999956</v>
      </c>
      <c r="H1813" s="29">
        <f t="shared" si="597"/>
        <v>506</v>
      </c>
      <c r="I1813" s="29">
        <f t="shared" si="597"/>
        <v>515.21999999999935</v>
      </c>
      <c r="J1813" s="29">
        <f t="shared" si="597"/>
        <v>520.67999999999847</v>
      </c>
      <c r="K1813" s="29">
        <f t="shared" si="597"/>
        <v>511.64000000000124</v>
      </c>
      <c r="L1813" s="29">
        <f t="shared" si="597"/>
        <v>506.03999999999905</v>
      </c>
      <c r="M1813" s="29">
        <f t="shared" si="597"/>
        <v>510.66000000000167</v>
      </c>
      <c r="N1813" s="102"/>
      <c r="O1813" s="102"/>
      <c r="P1813" s="102"/>
      <c r="Q1813" s="102"/>
      <c r="R1813" s="103"/>
      <c r="S1813" s="104"/>
      <c r="T1813" s="282"/>
      <c r="U1813" s="281"/>
      <c r="V1813" s="285"/>
    </row>
    <row r="1814" spans="1:28" ht="12.75" customHeight="1">
      <c r="A1814" s="3">
        <v>43693</v>
      </c>
      <c r="B1814" s="93" t="s">
        <v>18</v>
      </c>
      <c r="C1814" s="162" t="s">
        <v>123</v>
      </c>
      <c r="D1814" s="90" t="s">
        <v>99</v>
      </c>
      <c r="E1814">
        <v>5531.15</v>
      </c>
      <c r="F1814">
        <v>5690.14</v>
      </c>
      <c r="G1814">
        <v>5876.55</v>
      </c>
      <c r="H1814">
        <v>5799.51</v>
      </c>
      <c r="I1814">
        <v>5644.55</v>
      </c>
      <c r="J1814">
        <v>5535.87</v>
      </c>
      <c r="K1814">
        <v>5752.87</v>
      </c>
      <c r="L1814">
        <v>5764.3</v>
      </c>
      <c r="M1814">
        <v>5572.58</v>
      </c>
      <c r="N1814" s="94">
        <f>IF((M1815=""),"",MAX(E1816:M1816))</f>
        <v>265.86000000000058</v>
      </c>
      <c r="O1814" s="94">
        <f>IF(M1815="","",MIN(E1816:M1816))</f>
        <v>229.20000000000073</v>
      </c>
      <c r="P1814" s="94">
        <f>IF((M1816=""),"",AVERAGE(E1816:M1816))</f>
        <v>255.24222222222247</v>
      </c>
      <c r="Q1814" s="94">
        <f>IF((M1815=""),"",STDEV(E1816:M1816))</f>
        <v>12.392281648043232</v>
      </c>
      <c r="R1814" s="95">
        <f>IF((M1815=""),"",(N1814-O1814)/(N1814+O1814)*100)</f>
        <v>7.4051630105441273</v>
      </c>
      <c r="S1814" s="96" t="str">
        <f>IF(M1815="","",IF(R1814&lt;15,IF(P1814&gt;155,IF(P1814&lt;315,"Pass","Fail"),"Fail"),"Fail"))</f>
        <v>Pass</v>
      </c>
      <c r="T1814" s="237">
        <v>1159</v>
      </c>
      <c r="U1814" s="235" t="s">
        <v>247</v>
      </c>
      <c r="V1814" s="300"/>
      <c r="W1814" s="147">
        <v>222</v>
      </c>
      <c r="X1814" s="88">
        <v>340</v>
      </c>
      <c r="Y1814" s="88">
        <v>155</v>
      </c>
      <c r="Z1814" s="88">
        <v>315</v>
      </c>
      <c r="AA1814" s="148">
        <v>15</v>
      </c>
      <c r="AB1814" s="139">
        <v>15</v>
      </c>
    </row>
    <row r="1815" spans="1:28" ht="15.75" customHeight="1">
      <c r="A1815"/>
      <c r="B1815" s="93"/>
      <c r="C1815" s="162"/>
      <c r="D1815" s="90" t="s">
        <v>100</v>
      </c>
      <c r="E1815">
        <v>5398.3</v>
      </c>
      <c r="F1815">
        <v>5564.55</v>
      </c>
      <c r="G1815">
        <v>5761.95</v>
      </c>
      <c r="H1815">
        <v>5669.99</v>
      </c>
      <c r="I1815">
        <v>5511.95</v>
      </c>
      <c r="J1815">
        <v>5402.94</v>
      </c>
      <c r="K1815">
        <v>5628.96</v>
      </c>
      <c r="L1815">
        <v>5640.18</v>
      </c>
      <c r="M1815">
        <v>5440.11</v>
      </c>
      <c r="N1815" s="99"/>
      <c r="O1815" s="99"/>
      <c r="P1815" s="99"/>
      <c r="Q1815" s="99"/>
      <c r="R1815" s="100"/>
      <c r="S1815" s="101"/>
      <c r="T1815" s="241"/>
      <c r="U1815" s="234"/>
      <c r="V1815" s="238"/>
    </row>
    <row r="1816" spans="1:28" ht="25.5" customHeight="1">
      <c r="A1816"/>
      <c r="B1816" s="93"/>
      <c r="C1816" s="162"/>
      <c r="D1816" s="90" t="s">
        <v>120</v>
      </c>
      <c r="E1816" s="29">
        <f t="shared" ref="E1816:M1816" si="598">IF(((E1814="")*AND(E1815="")),"",(E1814-E1815)*2)</f>
        <v>265.69999999999891</v>
      </c>
      <c r="F1816" s="29">
        <f t="shared" si="598"/>
        <v>251.18000000000029</v>
      </c>
      <c r="G1816" s="29">
        <f t="shared" si="598"/>
        <v>229.20000000000073</v>
      </c>
      <c r="H1816" s="29">
        <f t="shared" si="598"/>
        <v>259.04000000000087</v>
      </c>
      <c r="I1816" s="29">
        <f t="shared" si="598"/>
        <v>265.20000000000073</v>
      </c>
      <c r="J1816" s="29">
        <f t="shared" si="598"/>
        <v>265.86000000000058</v>
      </c>
      <c r="K1816" s="29">
        <f t="shared" si="598"/>
        <v>247.81999999999971</v>
      </c>
      <c r="L1816" s="29">
        <f t="shared" si="598"/>
        <v>248.23999999999978</v>
      </c>
      <c r="M1816" s="29">
        <f t="shared" si="598"/>
        <v>264.94000000000051</v>
      </c>
      <c r="N1816" s="102"/>
      <c r="O1816" s="102"/>
      <c r="P1816" s="102"/>
      <c r="Q1816" s="102"/>
      <c r="R1816" s="103"/>
      <c r="S1816" s="104"/>
      <c r="T1816" s="282"/>
      <c r="U1816" s="281"/>
      <c r="V1816" s="285"/>
    </row>
    <row r="1817" spans="1:28" ht="12.75" customHeight="1">
      <c r="A1817" s="3">
        <v>43693</v>
      </c>
      <c r="B1817" s="121" t="s">
        <v>18</v>
      </c>
      <c r="C1817" s="161" t="s">
        <v>119</v>
      </c>
      <c r="D1817" s="91" t="s">
        <v>99</v>
      </c>
      <c r="E1817">
        <v>2499.9899999999998</v>
      </c>
      <c r="F1817">
        <v>2430.66</v>
      </c>
      <c r="G1817">
        <v>2408.08</v>
      </c>
      <c r="H1817">
        <v>2418.6799999999998</v>
      </c>
      <c r="I1817">
        <v>2477.75</v>
      </c>
      <c r="J1817">
        <v>2449.83</v>
      </c>
      <c r="K1817">
        <v>2418.7399999999998</v>
      </c>
      <c r="L1817">
        <v>2418.16</v>
      </c>
      <c r="M1817">
        <v>2457.1799999999998</v>
      </c>
      <c r="N1817" s="94">
        <f>IF((M1818=""),"",MAX(E1819:M1819))</f>
        <v>763.33999999999924</v>
      </c>
      <c r="O1817" s="94">
        <f>IF(M1818="","",MIN(E1819:M1819))</f>
        <v>674.63999999999942</v>
      </c>
      <c r="P1817" s="94">
        <f>IF((M1819=""),"",AVERAGE(E1819:M1819))</f>
        <v>721.36222222222182</v>
      </c>
      <c r="Q1817" s="94">
        <f>IF((M1818=""),"",STDEV(E1819:M1819))</f>
        <v>36.394689783599659</v>
      </c>
      <c r="R1817" s="95">
        <f>IF((M1818=""),"",(N1817-O1817)/(N1817+O1817)*100)</f>
        <v>6.1683750817118392</v>
      </c>
      <c r="S1817" s="96" t="str">
        <f>IF(M1818="","",IF(R1817&lt;10,IF(P1817&gt;670,IF(P1817&lt;830,"Pass","Fail"),"Fail"),"Fail"))</f>
        <v>Pass</v>
      </c>
      <c r="T1817" s="237">
        <v>1159</v>
      </c>
      <c r="U1817" s="235" t="s">
        <v>247</v>
      </c>
      <c r="V1817" s="300"/>
      <c r="W1817" s="147">
        <v>645</v>
      </c>
      <c r="X1817" s="88">
        <v>790</v>
      </c>
      <c r="Y1817" s="88">
        <v>670</v>
      </c>
      <c r="Z1817" s="88">
        <v>830</v>
      </c>
      <c r="AA1817" s="88">
        <v>8.6999999999999993</v>
      </c>
      <c r="AB1817" s="148">
        <v>10</v>
      </c>
    </row>
    <row r="1818" spans="1:28" ht="15.75" customHeight="1">
      <c r="A1818"/>
      <c r="B1818" s="93"/>
      <c r="C1818" s="162"/>
      <c r="D1818" s="90" t="s">
        <v>100</v>
      </c>
      <c r="E1818">
        <v>2118.3200000000002</v>
      </c>
      <c r="F1818">
        <v>2082.69</v>
      </c>
      <c r="G1818">
        <v>2070.7600000000002</v>
      </c>
      <c r="H1818">
        <v>2071</v>
      </c>
      <c r="I1818">
        <v>2096.9</v>
      </c>
      <c r="J1818">
        <v>2073.36</v>
      </c>
      <c r="K1818">
        <v>2071.37</v>
      </c>
      <c r="L1818">
        <v>2070.3200000000002</v>
      </c>
      <c r="M1818">
        <v>2078.2199999999998</v>
      </c>
      <c r="N1818" s="99"/>
      <c r="O1818" s="99"/>
      <c r="P1818" s="99"/>
      <c r="Q1818" s="99"/>
      <c r="R1818" s="100"/>
      <c r="S1818" s="101"/>
      <c r="T1818" s="241"/>
      <c r="U1818" s="234"/>
      <c r="V1818" s="238"/>
    </row>
    <row r="1819" spans="1:28" ht="25.5" customHeight="1">
      <c r="A1819"/>
      <c r="B1819" s="93"/>
      <c r="C1819" s="162"/>
      <c r="D1819" s="90" t="s">
        <v>120</v>
      </c>
      <c r="E1819" s="29">
        <f t="shared" ref="E1819:M1819" si="599">IF(((E1817="")*AND(E1818="")),"",(E1817-E1818)*2)</f>
        <v>763.33999999999924</v>
      </c>
      <c r="F1819" s="29">
        <f t="shared" si="599"/>
        <v>695.9399999999996</v>
      </c>
      <c r="G1819" s="29">
        <f t="shared" si="599"/>
        <v>674.63999999999942</v>
      </c>
      <c r="H1819" s="29">
        <f t="shared" si="599"/>
        <v>695.35999999999967</v>
      </c>
      <c r="I1819" s="29">
        <f t="shared" si="599"/>
        <v>761.69999999999982</v>
      </c>
      <c r="J1819" s="29">
        <f t="shared" si="599"/>
        <v>752.9399999999996</v>
      </c>
      <c r="K1819" s="29">
        <f t="shared" si="599"/>
        <v>694.73999999999978</v>
      </c>
      <c r="L1819" s="29">
        <f t="shared" si="599"/>
        <v>695.67999999999938</v>
      </c>
      <c r="M1819" s="29">
        <f t="shared" si="599"/>
        <v>757.92000000000007</v>
      </c>
      <c r="N1819" s="102"/>
      <c r="O1819" s="102"/>
      <c r="P1819" s="102"/>
      <c r="Q1819" s="102"/>
      <c r="R1819" s="103"/>
      <c r="S1819" s="104"/>
      <c r="T1819" s="282"/>
      <c r="U1819" s="281"/>
      <c r="V1819" s="285"/>
    </row>
    <row r="1820" spans="1:28" ht="12.75" customHeight="1">
      <c r="A1820" s="3">
        <v>43693</v>
      </c>
      <c r="B1820" s="93" t="s">
        <v>18</v>
      </c>
      <c r="C1820" s="162" t="s">
        <v>121</v>
      </c>
      <c r="D1820" s="90" t="s">
        <v>99</v>
      </c>
      <c r="E1820">
        <v>2902.32</v>
      </c>
      <c r="F1820">
        <v>2803.06</v>
      </c>
      <c r="G1820">
        <v>2767.02</v>
      </c>
      <c r="H1820">
        <v>2785.66</v>
      </c>
      <c r="I1820">
        <v>2873.18</v>
      </c>
      <c r="J1820">
        <v>2864.46</v>
      </c>
      <c r="K1820">
        <v>2786.04</v>
      </c>
      <c r="L1820">
        <v>2789.67</v>
      </c>
      <c r="M1820">
        <v>2868.03</v>
      </c>
      <c r="N1820" s="94">
        <f>IF((M1821=""),"",MAX(E1822:M1822))</f>
        <v>1009.6400000000003</v>
      </c>
      <c r="O1820" s="94">
        <f>IF(M1821="","",MIN(E1822:M1822))</f>
        <v>843.9399999999996</v>
      </c>
      <c r="P1820" s="94">
        <f>IF((M1822=""),"",AVERAGE(E1822:M1822))</f>
        <v>936.84444444444432</v>
      </c>
      <c r="Q1820" s="94">
        <f>IF((M1821=""),"",STDEV(E1822:M1822))</f>
        <v>66.553041085873232</v>
      </c>
      <c r="R1820" s="95">
        <f>IF((M1821=""),"",(N1820-O1820)/(N1820+O1820)*100)</f>
        <v>8.9394576980761951</v>
      </c>
      <c r="S1820" s="96" t="str">
        <f>IF(M1821="","",IF(R1820&lt;15,IF(P1820&gt;850,IF(P1820&lt;1000,"Pass","Fail"),"Fail"),"Fail"))</f>
        <v>Pass</v>
      </c>
      <c r="T1820" s="237">
        <v>1159</v>
      </c>
      <c r="U1820" s="235" t="s">
        <v>247</v>
      </c>
      <c r="V1820" s="300"/>
      <c r="W1820" s="135">
        <v>850</v>
      </c>
      <c r="X1820" s="135">
        <v>970</v>
      </c>
      <c r="Y1820" s="135">
        <v>710</v>
      </c>
      <c r="Z1820" s="135">
        <v>910</v>
      </c>
      <c r="AA1820" s="135">
        <v>14.5</v>
      </c>
      <c r="AB1820" s="139">
        <v>17</v>
      </c>
    </row>
    <row r="1821" spans="1:28" ht="15.75" customHeight="1">
      <c r="A1821"/>
      <c r="B1821" s="93"/>
      <c r="C1821" s="162"/>
      <c r="D1821" s="90" t="s">
        <v>100</v>
      </c>
      <c r="E1821">
        <v>2400.17</v>
      </c>
      <c r="F1821">
        <v>2355.91</v>
      </c>
      <c r="G1821">
        <v>2345.0500000000002</v>
      </c>
      <c r="H1821">
        <v>2339.8200000000002</v>
      </c>
      <c r="I1821">
        <v>2370.5300000000002</v>
      </c>
      <c r="J1821">
        <v>2363.87</v>
      </c>
      <c r="K1821">
        <v>2341.67</v>
      </c>
      <c r="L1821">
        <v>2343.41</v>
      </c>
      <c r="M1821">
        <v>2363.21</v>
      </c>
      <c r="N1821" s="99"/>
      <c r="O1821" s="99"/>
      <c r="P1821" s="99"/>
      <c r="Q1821" s="99"/>
      <c r="R1821" s="100"/>
      <c r="S1821" s="101"/>
      <c r="T1821" s="241"/>
      <c r="U1821" s="234"/>
      <c r="V1821" s="238"/>
    </row>
    <row r="1822" spans="1:28" ht="26.25" customHeight="1" thickBot="1">
      <c r="A1822"/>
      <c r="B1822" s="105"/>
      <c r="C1822" s="163"/>
      <c r="D1822" s="127" t="s">
        <v>120</v>
      </c>
      <c r="E1822" s="107">
        <f t="shared" ref="E1822:M1822" si="600">IF(((E1820="")*AND(E1821="")),"",(E1820-E1821)*2)</f>
        <v>1004.3000000000002</v>
      </c>
      <c r="F1822" s="107">
        <f t="shared" si="600"/>
        <v>894.30000000000018</v>
      </c>
      <c r="G1822" s="107">
        <f t="shared" si="600"/>
        <v>843.9399999999996</v>
      </c>
      <c r="H1822" s="107">
        <f t="shared" si="600"/>
        <v>891.67999999999938</v>
      </c>
      <c r="I1822" s="107">
        <f t="shared" si="600"/>
        <v>1005.2999999999993</v>
      </c>
      <c r="J1822" s="107">
        <f t="shared" si="600"/>
        <v>1001.1800000000003</v>
      </c>
      <c r="K1822" s="107">
        <f t="shared" si="600"/>
        <v>888.73999999999978</v>
      </c>
      <c r="L1822" s="107">
        <f t="shared" si="600"/>
        <v>892.52000000000044</v>
      </c>
      <c r="M1822" s="107">
        <f t="shared" si="600"/>
        <v>1009.6400000000003</v>
      </c>
      <c r="N1822" s="108"/>
      <c r="O1822" s="108"/>
      <c r="P1822" s="108"/>
      <c r="Q1822" s="108"/>
      <c r="R1822" s="109"/>
      <c r="S1822" s="110"/>
      <c r="T1822" s="284"/>
      <c r="U1822" s="283"/>
      <c r="V1822" s="286"/>
    </row>
    <row r="1823" spans="1:28" ht="12.75" customHeight="1">
      <c r="A1823" s="3">
        <v>43697</v>
      </c>
      <c r="B1823" s="111" t="s">
        <v>18</v>
      </c>
      <c r="C1823" s="164" t="s">
        <v>122</v>
      </c>
      <c r="D1823" s="112" t="s">
        <v>99</v>
      </c>
      <c r="E1823">
        <v>4190.32</v>
      </c>
      <c r="F1823">
        <v>4274.54</v>
      </c>
      <c r="G1823">
        <v>4467.2700000000004</v>
      </c>
      <c r="H1823">
        <v>4388.58</v>
      </c>
      <c r="I1823">
        <v>4310.6400000000003</v>
      </c>
      <c r="J1823">
        <v>4193.0200000000004</v>
      </c>
      <c r="K1823">
        <v>4337.8999999999996</v>
      </c>
      <c r="L1823">
        <v>4358.42</v>
      </c>
      <c r="M1823">
        <v>4239.1899999999996</v>
      </c>
      <c r="N1823" s="113">
        <f>IF((M1824=""),"",MAX(E1825:M1825))</f>
        <v>251.50000000000091</v>
      </c>
      <c r="O1823" s="113">
        <f>IF(M1824="","",MIN(E1825:M1825))</f>
        <v>217</v>
      </c>
      <c r="P1823" s="113">
        <f>IF((M1825=""),"",AVERAGE(E1825:M1825))</f>
        <v>236.44</v>
      </c>
      <c r="Q1823" s="113">
        <f>IF((M1824=""),"",STDEV(E1825:M1825))</f>
        <v>12.994310293355742</v>
      </c>
      <c r="R1823" s="114">
        <f>IF((M1824=""),"",(N1823-O1823)/(N1823+O1823)*100)</f>
        <v>7.3639274279617597</v>
      </c>
      <c r="S1823" s="115" t="str">
        <f>IF(M1824="","",IF(R1823&lt;10,IF(P1823&gt;430,IF(P1823&lt;590,"Pass","Fail"),"Fail"),"Fail"))</f>
        <v>Fail</v>
      </c>
      <c r="T1823" s="242">
        <v>1340</v>
      </c>
      <c r="U1823" s="236"/>
      <c r="V1823" s="302"/>
      <c r="W1823" s="138">
        <v>490</v>
      </c>
      <c r="X1823" s="135">
        <v>590</v>
      </c>
      <c r="Y1823" s="135">
        <v>430</v>
      </c>
      <c r="Z1823" s="135">
        <v>590</v>
      </c>
      <c r="AA1823" s="137">
        <v>6.3</v>
      </c>
      <c r="AB1823" s="148">
        <v>6.3</v>
      </c>
    </row>
    <row r="1824" spans="1:28" ht="15.75" customHeight="1">
      <c r="A1824"/>
      <c r="B1824" s="93"/>
      <c r="C1824" s="162"/>
      <c r="D1824" s="90" t="s">
        <v>100</v>
      </c>
      <c r="E1824">
        <v>4065.79</v>
      </c>
      <c r="F1824">
        <v>4160.3599999999997</v>
      </c>
      <c r="G1824">
        <v>4358.7700000000004</v>
      </c>
      <c r="H1824">
        <v>4274.79</v>
      </c>
      <c r="I1824">
        <v>4186.1899999999996</v>
      </c>
      <c r="J1824">
        <v>4067.27</v>
      </c>
      <c r="K1824">
        <v>4224.3</v>
      </c>
      <c r="L1824">
        <v>4243.67</v>
      </c>
      <c r="M1824">
        <v>4114.76</v>
      </c>
      <c r="N1824" s="99"/>
      <c r="O1824" s="99"/>
      <c r="P1824" s="99"/>
      <c r="Q1824" s="99"/>
      <c r="R1824" s="100"/>
      <c r="S1824" s="101"/>
      <c r="T1824" s="241"/>
      <c r="U1824" s="234"/>
      <c r="V1824" s="238"/>
    </row>
    <row r="1825" spans="1:28" ht="25.5" customHeight="1">
      <c r="A1825"/>
      <c r="B1825" s="93"/>
      <c r="C1825" s="162"/>
      <c r="D1825" s="90" t="s">
        <v>120</v>
      </c>
      <c r="E1825" s="29">
        <f t="shared" ref="E1825:M1825" si="601">IF(((E1823="")*AND(E1824="")),"",(E1823-E1824)*2)</f>
        <v>249.05999999999949</v>
      </c>
      <c r="F1825" s="29">
        <f t="shared" si="601"/>
        <v>228.36000000000058</v>
      </c>
      <c r="G1825" s="29">
        <f t="shared" si="601"/>
        <v>217</v>
      </c>
      <c r="H1825" s="29">
        <f t="shared" si="601"/>
        <v>227.57999999999993</v>
      </c>
      <c r="I1825" s="29">
        <f t="shared" si="601"/>
        <v>248.90000000000146</v>
      </c>
      <c r="J1825" s="29">
        <f t="shared" si="601"/>
        <v>251.50000000000091</v>
      </c>
      <c r="K1825" s="29">
        <f t="shared" si="601"/>
        <v>227.19999999999891</v>
      </c>
      <c r="L1825" s="29">
        <f t="shared" si="601"/>
        <v>229.5</v>
      </c>
      <c r="M1825" s="29">
        <f t="shared" si="601"/>
        <v>248.85999999999876</v>
      </c>
      <c r="N1825" s="102"/>
      <c r="O1825" s="102"/>
      <c r="P1825" s="102"/>
      <c r="Q1825" s="102"/>
      <c r="R1825" s="103"/>
      <c r="S1825" s="104"/>
      <c r="T1825" s="282"/>
      <c r="U1825" s="281"/>
      <c r="V1825" s="285"/>
    </row>
    <row r="1826" spans="1:28" ht="12.75" customHeight="1">
      <c r="A1826" s="3">
        <v>43697</v>
      </c>
      <c r="B1826" s="93" t="s">
        <v>18</v>
      </c>
      <c r="C1826" s="162" t="s">
        <v>123</v>
      </c>
      <c r="D1826" s="90" t="s">
        <v>99</v>
      </c>
      <c r="E1826">
        <v>5398.3</v>
      </c>
      <c r="F1826">
        <v>5564.55</v>
      </c>
      <c r="G1826">
        <v>5761.95</v>
      </c>
      <c r="H1826">
        <v>5669.99</v>
      </c>
      <c r="I1826">
        <v>5511.95</v>
      </c>
      <c r="J1826">
        <v>5402.94</v>
      </c>
      <c r="K1826">
        <v>5628.96</v>
      </c>
      <c r="L1826">
        <v>5640.18</v>
      </c>
      <c r="M1826">
        <v>5440.11</v>
      </c>
      <c r="N1826" s="94">
        <f>IF((M1827=""),"",MAX(E1828:M1828))</f>
        <v>256.73999999999978</v>
      </c>
      <c r="O1826" s="94">
        <f>IF(M1827="","",MIN(E1828:M1828))</f>
        <v>225.27999999999884</v>
      </c>
      <c r="P1826" s="94">
        <f>IF((M1828=""),"",AVERAGE(E1828:M1828))</f>
        <v>244.26888888888848</v>
      </c>
      <c r="Q1826" s="94">
        <f>IF((M1827=""),"",STDEV(E1828:M1828))</f>
        <v>11.457526395829026</v>
      </c>
      <c r="R1826" s="95">
        <f>IF((M1827=""),"",(N1826-O1826)/(N1826+O1826)*100)</f>
        <v>6.5267001369239939</v>
      </c>
      <c r="S1826" s="96" t="str">
        <f>IF(M1827="","",IF(R1826&lt;15,IF(P1826&gt;155,IF(P1826&lt;315,"Pass","Fail"),"Fail"),"Fail"))</f>
        <v>Pass</v>
      </c>
      <c r="T1826" s="237">
        <v>1340</v>
      </c>
      <c r="U1826" s="235"/>
      <c r="V1826" s="300"/>
      <c r="W1826" s="147">
        <v>222</v>
      </c>
      <c r="X1826" s="88">
        <v>340</v>
      </c>
      <c r="Y1826" s="88">
        <v>155</v>
      </c>
      <c r="Z1826" s="88">
        <v>315</v>
      </c>
      <c r="AA1826" s="148">
        <v>15</v>
      </c>
      <c r="AB1826" s="139">
        <v>15</v>
      </c>
    </row>
    <row r="1827" spans="1:28" ht="15.75" customHeight="1">
      <c r="A1827"/>
      <c r="B1827" s="93"/>
      <c r="C1827" s="162"/>
      <c r="D1827" s="90" t="s">
        <v>100</v>
      </c>
      <c r="E1827">
        <v>5269.93</v>
      </c>
      <c r="F1827">
        <v>5444.28</v>
      </c>
      <c r="G1827">
        <v>5649.31</v>
      </c>
      <c r="H1827">
        <v>5552.59</v>
      </c>
      <c r="I1827">
        <v>5385.1</v>
      </c>
      <c r="J1827">
        <v>5274.62</v>
      </c>
      <c r="K1827">
        <v>5509.29</v>
      </c>
      <c r="L1827">
        <v>5521.81</v>
      </c>
      <c r="M1827">
        <v>5312.79</v>
      </c>
      <c r="N1827" s="99"/>
      <c r="O1827" s="99"/>
      <c r="P1827" s="99"/>
      <c r="Q1827" s="99"/>
      <c r="R1827" s="100"/>
      <c r="S1827" s="101"/>
      <c r="T1827" s="241"/>
      <c r="U1827" s="234"/>
      <c r="V1827" s="238"/>
    </row>
    <row r="1828" spans="1:28" ht="25.5" customHeight="1">
      <c r="A1828"/>
      <c r="B1828" s="93"/>
      <c r="C1828" s="162"/>
      <c r="D1828" s="90" t="s">
        <v>120</v>
      </c>
      <c r="E1828" s="29">
        <f t="shared" ref="E1828:M1828" si="602">IF(((E1826="")*AND(E1827="")),"",(E1826-E1827)*2)</f>
        <v>256.73999999999978</v>
      </c>
      <c r="F1828" s="29">
        <f t="shared" si="602"/>
        <v>240.54000000000087</v>
      </c>
      <c r="G1828" s="29">
        <f t="shared" si="602"/>
        <v>225.27999999999884</v>
      </c>
      <c r="H1828" s="29">
        <f t="shared" si="602"/>
        <v>234.79999999999927</v>
      </c>
      <c r="I1828" s="29">
        <f t="shared" si="602"/>
        <v>253.69999999999891</v>
      </c>
      <c r="J1828" s="29">
        <f t="shared" si="602"/>
        <v>256.63999999999942</v>
      </c>
      <c r="K1828" s="29">
        <f t="shared" si="602"/>
        <v>239.34000000000015</v>
      </c>
      <c r="L1828" s="29">
        <f t="shared" si="602"/>
        <v>236.73999999999978</v>
      </c>
      <c r="M1828" s="29">
        <f t="shared" si="602"/>
        <v>254.63999999999942</v>
      </c>
      <c r="N1828" s="102"/>
      <c r="O1828" s="102"/>
      <c r="P1828" s="102"/>
      <c r="Q1828" s="102"/>
      <c r="R1828" s="103"/>
      <c r="S1828" s="104"/>
      <c r="T1828" s="282"/>
      <c r="U1828" s="281"/>
      <c r="V1828" s="285"/>
    </row>
    <row r="1829" spans="1:28" ht="12.75" customHeight="1">
      <c r="A1829" s="3">
        <v>43697</v>
      </c>
      <c r="B1829" s="121" t="s">
        <v>18</v>
      </c>
      <c r="C1829" s="161" t="s">
        <v>119</v>
      </c>
      <c r="D1829" s="91" t="s">
        <v>99</v>
      </c>
      <c r="E1829">
        <v>3087.35</v>
      </c>
      <c r="F1829">
        <v>2999.08</v>
      </c>
      <c r="G1829">
        <v>2971.27</v>
      </c>
      <c r="H1829">
        <v>2990.77</v>
      </c>
      <c r="I1829">
        <v>3072.16</v>
      </c>
      <c r="J1829">
        <v>3128.56</v>
      </c>
      <c r="K1829">
        <v>3014.9</v>
      </c>
      <c r="L1829">
        <v>2985.09</v>
      </c>
      <c r="M1829">
        <v>3069.26</v>
      </c>
      <c r="N1829" s="94">
        <f>IF((M1830=""),"",MAX(E1831:M1831))</f>
        <v>773.96</v>
      </c>
      <c r="O1829" s="94">
        <f>IF(M1830="","",MIN(E1831:M1831))</f>
        <v>698.39999999999964</v>
      </c>
      <c r="P1829" s="94">
        <f>IF((M1831=""),"",AVERAGE(E1831:M1831))</f>
        <v>737.4666666666667</v>
      </c>
      <c r="Q1829" s="94">
        <f>IF((M1830=""),"",STDEV(E1831:M1831))</f>
        <v>29.488046730836192</v>
      </c>
      <c r="R1829" s="95">
        <f>IF((M1830=""),"",(N1829-O1829)/(N1829+O1829)*100)</f>
        <v>5.1318970903855314</v>
      </c>
      <c r="S1829" s="96" t="str">
        <f>IF(M1830="","",IF(R1829&lt;10,IF(P1829&gt;670,IF(P1829&lt;830,"Pass","Fail"),"Fail"),"Fail"))</f>
        <v>Pass</v>
      </c>
      <c r="T1829" s="237">
        <v>1340</v>
      </c>
      <c r="U1829" s="235"/>
      <c r="V1829" s="300"/>
      <c r="W1829" s="147">
        <v>645</v>
      </c>
      <c r="X1829" s="88">
        <v>790</v>
      </c>
      <c r="Y1829" s="88">
        <v>670</v>
      </c>
      <c r="Z1829" s="88">
        <v>830</v>
      </c>
      <c r="AA1829" s="88">
        <v>8.6999999999999993</v>
      </c>
      <c r="AB1829" s="148">
        <v>10</v>
      </c>
    </row>
    <row r="1830" spans="1:28" ht="15.75" customHeight="1">
      <c r="A1830"/>
      <c r="B1830" s="93"/>
      <c r="C1830" s="162"/>
      <c r="D1830" s="90" t="s">
        <v>100</v>
      </c>
      <c r="E1830">
        <v>2706.78</v>
      </c>
      <c r="F1830">
        <v>2641.16</v>
      </c>
      <c r="G1830">
        <v>2622.07</v>
      </c>
      <c r="H1830">
        <v>2631.62</v>
      </c>
      <c r="I1830">
        <v>2685.18</v>
      </c>
      <c r="J1830">
        <v>2744.17</v>
      </c>
      <c r="K1830">
        <v>2656.05</v>
      </c>
      <c r="L1830">
        <v>2627.06</v>
      </c>
      <c r="M1830">
        <v>2685.75</v>
      </c>
      <c r="N1830" s="99"/>
      <c r="O1830" s="99"/>
      <c r="P1830" s="99"/>
      <c r="Q1830" s="99"/>
      <c r="R1830" s="100"/>
      <c r="S1830" s="101"/>
      <c r="T1830" s="241"/>
      <c r="U1830" s="234"/>
      <c r="V1830" s="238"/>
    </row>
    <row r="1831" spans="1:28" ht="25.5" customHeight="1">
      <c r="A1831"/>
      <c r="B1831" s="93"/>
      <c r="C1831" s="162"/>
      <c r="D1831" s="90" t="s">
        <v>120</v>
      </c>
      <c r="E1831" s="29">
        <f t="shared" ref="E1831:M1831" si="603">IF(((E1829="")*AND(E1830="")),"",(E1829-E1830)*2)</f>
        <v>761.13999999999942</v>
      </c>
      <c r="F1831" s="29">
        <f t="shared" si="603"/>
        <v>715.84000000000015</v>
      </c>
      <c r="G1831" s="29">
        <f t="shared" si="603"/>
        <v>698.39999999999964</v>
      </c>
      <c r="H1831" s="29">
        <f t="shared" si="603"/>
        <v>718.30000000000018</v>
      </c>
      <c r="I1831" s="29">
        <f t="shared" si="603"/>
        <v>773.96</v>
      </c>
      <c r="J1831" s="29">
        <f t="shared" si="603"/>
        <v>768.77999999999975</v>
      </c>
      <c r="K1831" s="29">
        <f t="shared" si="603"/>
        <v>717.69999999999982</v>
      </c>
      <c r="L1831" s="29">
        <f t="shared" si="603"/>
        <v>716.0600000000004</v>
      </c>
      <c r="M1831" s="29">
        <f t="shared" si="603"/>
        <v>767.02000000000044</v>
      </c>
      <c r="N1831" s="102"/>
      <c r="O1831" s="102"/>
      <c r="P1831" s="102"/>
      <c r="Q1831" s="102"/>
      <c r="R1831" s="103"/>
      <c r="S1831" s="104"/>
      <c r="T1831" s="282"/>
      <c r="U1831" s="281"/>
      <c r="V1831" s="285"/>
    </row>
    <row r="1832" spans="1:28" ht="12.75" customHeight="1">
      <c r="A1832" s="3">
        <v>43697</v>
      </c>
      <c r="B1832" s="93" t="s">
        <v>18</v>
      </c>
      <c r="C1832" s="162" t="s">
        <v>121</v>
      </c>
      <c r="D1832" s="90" t="s">
        <v>99</v>
      </c>
      <c r="E1832">
        <v>3097.71</v>
      </c>
      <c r="F1832">
        <v>3001.38</v>
      </c>
      <c r="G1832">
        <v>2971.38</v>
      </c>
      <c r="H1832">
        <v>2989.28</v>
      </c>
      <c r="I1832">
        <v>3065.97</v>
      </c>
      <c r="J1832">
        <v>3125.96</v>
      </c>
      <c r="K1832">
        <v>3013.19</v>
      </c>
      <c r="L1832">
        <v>2984.41</v>
      </c>
      <c r="M1832">
        <v>3063.45</v>
      </c>
      <c r="N1832" s="94">
        <f>IF((M1833=""),"",MAX(E1834:M1834))</f>
        <v>782.14000000000033</v>
      </c>
      <c r="O1832" s="94">
        <f>IF(M1833="","",MIN(E1834:M1834))</f>
        <v>708.98000000000047</v>
      </c>
      <c r="P1832" s="94">
        <f>IF((M1834=""),"",AVERAGE(E1834:M1834))</f>
        <v>747.52888888888901</v>
      </c>
      <c r="Q1832" s="94">
        <f>IF((M1833=""),"",STDEV(E1834:M1834))</f>
        <v>29.532123376264927</v>
      </c>
      <c r="R1832" s="95">
        <f>IF((M1833=""),"",(N1832-O1832)/(N1832+O1832)*100)</f>
        <v>4.9063790975910599</v>
      </c>
      <c r="S1832" s="96" t="str">
        <f>IF(M1833="","",IF(R1832&lt;15,IF(P1832&gt;850,IF(P1832&lt;1000,"Pass","Fail"),"Fail"),"Fail"))</f>
        <v>Fail</v>
      </c>
      <c r="T1832" s="237">
        <v>1340</v>
      </c>
      <c r="U1832" s="235"/>
      <c r="V1832" s="300"/>
      <c r="W1832" s="135">
        <v>850</v>
      </c>
      <c r="X1832" s="135">
        <v>970</v>
      </c>
      <c r="Y1832" s="135">
        <v>710</v>
      </c>
      <c r="Z1832" s="135">
        <v>910</v>
      </c>
      <c r="AA1832" s="135">
        <v>14.5</v>
      </c>
      <c r="AB1832" s="139">
        <v>17</v>
      </c>
    </row>
    <row r="1833" spans="1:28" ht="15.75" customHeight="1">
      <c r="A1833"/>
      <c r="B1833" s="93"/>
      <c r="C1833" s="162"/>
      <c r="D1833" s="90" t="s">
        <v>100</v>
      </c>
      <c r="E1833">
        <v>2706.64</v>
      </c>
      <c r="F1833">
        <v>2636.06</v>
      </c>
      <c r="G1833">
        <v>2616.89</v>
      </c>
      <c r="H1833">
        <v>2627.03</v>
      </c>
      <c r="I1833">
        <v>2678.31</v>
      </c>
      <c r="J1833">
        <v>2735.14</v>
      </c>
      <c r="K1833">
        <v>2650.37</v>
      </c>
      <c r="L1833">
        <v>2621.17</v>
      </c>
      <c r="M1833">
        <v>2677.24</v>
      </c>
      <c r="N1833" s="99"/>
      <c r="O1833" s="99"/>
      <c r="P1833" s="99"/>
      <c r="Q1833" s="99"/>
      <c r="R1833" s="100"/>
      <c r="S1833" s="101"/>
      <c r="T1833" s="241"/>
      <c r="U1833" s="234"/>
      <c r="V1833" s="238"/>
    </row>
    <row r="1834" spans="1:28" ht="26.25" customHeight="1" thickBot="1">
      <c r="A1834"/>
      <c r="B1834" s="105"/>
      <c r="C1834" s="163"/>
      <c r="D1834" s="127" t="s">
        <v>120</v>
      </c>
      <c r="E1834" s="107">
        <f t="shared" ref="E1834:M1834" si="604">IF(((E1832="")*AND(E1833="")),"",(E1832-E1833)*2)</f>
        <v>782.14000000000033</v>
      </c>
      <c r="F1834" s="107">
        <f t="shared" si="604"/>
        <v>730.64000000000033</v>
      </c>
      <c r="G1834" s="107">
        <f t="shared" si="604"/>
        <v>708.98000000000047</v>
      </c>
      <c r="H1834" s="107">
        <f t="shared" si="604"/>
        <v>724.5</v>
      </c>
      <c r="I1834" s="107">
        <f t="shared" si="604"/>
        <v>775.31999999999971</v>
      </c>
      <c r="J1834" s="107">
        <f t="shared" si="604"/>
        <v>781.64000000000033</v>
      </c>
      <c r="K1834" s="107">
        <f t="shared" si="604"/>
        <v>725.64000000000033</v>
      </c>
      <c r="L1834" s="107">
        <f t="shared" si="604"/>
        <v>726.47999999999956</v>
      </c>
      <c r="M1834" s="107">
        <f t="shared" si="604"/>
        <v>772.42000000000007</v>
      </c>
      <c r="N1834" s="108"/>
      <c r="O1834" s="108"/>
      <c r="P1834" s="108"/>
      <c r="Q1834" s="108"/>
      <c r="R1834" s="109"/>
      <c r="S1834" s="110"/>
      <c r="T1834" s="284"/>
      <c r="U1834" s="283"/>
      <c r="V1834" s="286"/>
    </row>
    <row r="1835" spans="1:28" ht="12.75" customHeight="1">
      <c r="A1835" s="3">
        <v>43697</v>
      </c>
      <c r="B1835" s="111" t="s">
        <v>18</v>
      </c>
      <c r="C1835" s="164" t="s">
        <v>122</v>
      </c>
      <c r="D1835" s="112" t="s">
        <v>99</v>
      </c>
      <c r="E1835">
        <v>5269.93</v>
      </c>
      <c r="F1835">
        <v>5444.28</v>
      </c>
      <c r="G1835">
        <v>5649.31</v>
      </c>
      <c r="H1835">
        <v>5552.59</v>
      </c>
      <c r="I1835">
        <v>5385.1</v>
      </c>
      <c r="J1835">
        <v>5274.62</v>
      </c>
      <c r="K1835">
        <v>5509.29</v>
      </c>
      <c r="L1835">
        <v>5521.81</v>
      </c>
      <c r="M1835">
        <v>5312.79</v>
      </c>
      <c r="N1835" s="113">
        <f>IF((M1836=""),"",MAX(E1837:M1837))</f>
        <v>538.34000000000015</v>
      </c>
      <c r="O1835" s="113">
        <f>IF(M1836="","",MIN(E1837:M1837))</f>
        <v>517.26000000000022</v>
      </c>
      <c r="P1835" s="113">
        <f>IF((M1837=""),"",AVERAGE(E1837:M1837))</f>
        <v>527.56666666666706</v>
      </c>
      <c r="Q1835" s="113">
        <f>IF((M1836=""),"",STDEV(E1837:M1837))</f>
        <v>7.6309763464453653</v>
      </c>
      <c r="R1835" s="114">
        <f>IF((M1836=""),"",(N1835-O1835)/(N1835+O1835)*100)</f>
        <v>1.9969685486926791</v>
      </c>
      <c r="S1835" s="115" t="str">
        <f>IF(M1836="","",IF(R1835&lt;10,IF(P1835&gt;430,IF(P1835&lt;590,"Pass","Fail"),"Fail"),"Fail"))</f>
        <v>Pass</v>
      </c>
      <c r="T1835" s="242">
        <v>121</v>
      </c>
      <c r="U1835" s="236" t="s">
        <v>249</v>
      </c>
      <c r="V1835" s="302"/>
      <c r="W1835" s="138">
        <v>490</v>
      </c>
      <c r="X1835" s="135">
        <v>590</v>
      </c>
      <c r="Y1835" s="135">
        <v>430</v>
      </c>
      <c r="Z1835" s="135">
        <v>590</v>
      </c>
      <c r="AA1835" s="137">
        <v>6.3</v>
      </c>
      <c r="AB1835" s="148">
        <v>6.3</v>
      </c>
    </row>
    <row r="1836" spans="1:28" ht="15.75" customHeight="1">
      <c r="A1836"/>
      <c r="B1836" s="93"/>
      <c r="C1836" s="162"/>
      <c r="D1836" s="90" t="s">
        <v>100</v>
      </c>
      <c r="E1836">
        <v>5010.51</v>
      </c>
      <c r="F1836">
        <v>5176.28</v>
      </c>
      <c r="G1836">
        <v>5387.21</v>
      </c>
      <c r="H1836">
        <v>5284.94</v>
      </c>
      <c r="I1836">
        <v>5123.71</v>
      </c>
      <c r="J1836">
        <v>5011.3</v>
      </c>
      <c r="K1836">
        <v>5240.12</v>
      </c>
      <c r="L1836">
        <v>5257.44</v>
      </c>
      <c r="M1836">
        <v>5054.16</v>
      </c>
      <c r="N1836" s="99"/>
      <c r="O1836" s="99"/>
      <c r="P1836" s="99"/>
      <c r="Q1836" s="99"/>
      <c r="R1836" s="100"/>
      <c r="S1836" s="101"/>
      <c r="T1836" s="241"/>
      <c r="U1836" s="234"/>
      <c r="V1836" s="238"/>
    </row>
    <row r="1837" spans="1:28" ht="25.5" customHeight="1">
      <c r="A1837"/>
      <c r="B1837" s="93"/>
      <c r="C1837" s="162"/>
      <c r="D1837" s="90" t="s">
        <v>120</v>
      </c>
      <c r="E1837" s="29">
        <f t="shared" ref="E1837:M1837" si="605">IF(((E1835="")*AND(E1836="")),"",(E1835-E1836)*2)</f>
        <v>518.84000000000015</v>
      </c>
      <c r="F1837" s="29">
        <f t="shared" si="605"/>
        <v>536</v>
      </c>
      <c r="G1837" s="29">
        <f t="shared" si="605"/>
        <v>524.20000000000073</v>
      </c>
      <c r="H1837" s="29">
        <f t="shared" si="605"/>
        <v>535.30000000000109</v>
      </c>
      <c r="I1837" s="29">
        <f t="shared" si="605"/>
        <v>522.78000000000065</v>
      </c>
      <c r="J1837" s="29">
        <f t="shared" si="605"/>
        <v>526.63999999999942</v>
      </c>
      <c r="K1837" s="29">
        <f t="shared" si="605"/>
        <v>538.34000000000015</v>
      </c>
      <c r="L1837" s="29">
        <f t="shared" si="605"/>
        <v>528.7400000000016</v>
      </c>
      <c r="M1837" s="29">
        <f t="shared" si="605"/>
        <v>517.26000000000022</v>
      </c>
      <c r="N1837" s="102"/>
      <c r="O1837" s="102"/>
      <c r="P1837" s="102"/>
      <c r="Q1837" s="102"/>
      <c r="R1837" s="103"/>
      <c r="S1837" s="104"/>
      <c r="T1837" s="282"/>
      <c r="U1837" s="281"/>
      <c r="V1837" s="285"/>
    </row>
    <row r="1838" spans="1:28" ht="12.75" customHeight="1">
      <c r="A1838" s="3">
        <v>43697</v>
      </c>
      <c r="B1838" s="93" t="s">
        <v>18</v>
      </c>
      <c r="C1838" s="162" t="s">
        <v>121</v>
      </c>
      <c r="D1838" s="90" t="s">
        <v>99</v>
      </c>
      <c r="E1838">
        <v>2706.78</v>
      </c>
      <c r="F1838">
        <v>2641.16</v>
      </c>
      <c r="G1838">
        <v>2622.07</v>
      </c>
      <c r="H1838">
        <v>2631.62</v>
      </c>
      <c r="I1838">
        <v>2685.18</v>
      </c>
      <c r="J1838">
        <v>2744.17</v>
      </c>
      <c r="K1838">
        <v>2656.05</v>
      </c>
      <c r="L1838">
        <v>2627.06</v>
      </c>
      <c r="M1838">
        <v>2685.75</v>
      </c>
      <c r="N1838" s="94">
        <f>IF((M1839=""),"",MAX(E1840:M1840))</f>
        <v>1010.4000000000005</v>
      </c>
      <c r="O1838" s="94">
        <f>IF(M1839="","",MIN(E1840:M1840))</f>
        <v>827.88000000000011</v>
      </c>
      <c r="P1838" s="94">
        <f>IF((M1840=""),"",AVERAGE(E1840:M1840))</f>
        <v>926.23333333333335</v>
      </c>
      <c r="Q1838" s="94">
        <f>IF((M1839=""),"",STDEV(E1840:M1840))</f>
        <v>73.056254352382254</v>
      </c>
      <c r="R1838" s="95">
        <f>IF((M1839=""),"",(N1838-O1838)/(N1838+O1838)*100)</f>
        <v>9.9288465304524003</v>
      </c>
      <c r="S1838" s="96" t="str">
        <f>IF(M1839="","",IF(R1838&lt;15,IF(P1838&gt;850,IF(P1838&lt;1000,"Pass","Fail"),"Fail"),"Fail"))</f>
        <v>Pass</v>
      </c>
      <c r="T1838" s="237">
        <v>121</v>
      </c>
      <c r="U1838" s="235" t="s">
        <v>249</v>
      </c>
      <c r="V1838" s="300"/>
      <c r="W1838" s="135">
        <v>850</v>
      </c>
      <c r="X1838" s="135">
        <v>970</v>
      </c>
      <c r="Y1838" s="135">
        <v>710</v>
      </c>
      <c r="Z1838" s="135">
        <v>910</v>
      </c>
      <c r="AA1838" s="135">
        <v>14.5</v>
      </c>
      <c r="AB1838" s="139">
        <v>17</v>
      </c>
    </row>
    <row r="1839" spans="1:28" ht="15.75" customHeight="1">
      <c r="A1839"/>
      <c r="B1839" s="93"/>
      <c r="C1839" s="162"/>
      <c r="D1839" s="90" t="s">
        <v>100</v>
      </c>
      <c r="E1839">
        <v>2201.58</v>
      </c>
      <c r="F1839">
        <v>2200.37</v>
      </c>
      <c r="G1839">
        <v>2208.13</v>
      </c>
      <c r="H1839">
        <v>2196.36</v>
      </c>
      <c r="I1839">
        <v>2191.04</v>
      </c>
      <c r="J1839">
        <v>2239.0700000000002</v>
      </c>
      <c r="K1839">
        <v>2216.64</v>
      </c>
      <c r="L1839">
        <v>2190.71</v>
      </c>
      <c r="M1839">
        <v>2187.89</v>
      </c>
      <c r="N1839" s="99"/>
      <c r="O1839" s="99"/>
      <c r="P1839" s="99"/>
      <c r="Q1839" s="99"/>
      <c r="R1839" s="100"/>
      <c r="S1839" s="101"/>
      <c r="T1839" s="241"/>
      <c r="U1839" s="234"/>
      <c r="V1839" s="238"/>
    </row>
    <row r="1840" spans="1:28" ht="26.25" customHeight="1" thickBot="1">
      <c r="A1840"/>
      <c r="B1840" s="105"/>
      <c r="C1840" s="163"/>
      <c r="D1840" s="127" t="s">
        <v>120</v>
      </c>
      <c r="E1840" s="107">
        <f t="shared" ref="E1840:M1840" si="606">IF(((E1838="")*AND(E1839="")),"",(E1838-E1839)*2)</f>
        <v>1010.4000000000005</v>
      </c>
      <c r="F1840" s="107">
        <f t="shared" si="606"/>
        <v>881.57999999999993</v>
      </c>
      <c r="G1840" s="107">
        <f t="shared" si="606"/>
        <v>827.88000000000011</v>
      </c>
      <c r="H1840" s="107">
        <f t="shared" si="606"/>
        <v>870.51999999999953</v>
      </c>
      <c r="I1840" s="107">
        <f t="shared" si="606"/>
        <v>988.27999999999975</v>
      </c>
      <c r="J1840" s="107">
        <f t="shared" si="606"/>
        <v>1010.1999999999998</v>
      </c>
      <c r="K1840" s="107">
        <f t="shared" si="606"/>
        <v>878.82000000000062</v>
      </c>
      <c r="L1840" s="107">
        <f t="shared" si="606"/>
        <v>872.69999999999982</v>
      </c>
      <c r="M1840" s="107">
        <f t="shared" si="606"/>
        <v>995.72000000000025</v>
      </c>
      <c r="N1840" s="108"/>
      <c r="O1840" s="108"/>
      <c r="P1840" s="108"/>
      <c r="Q1840" s="108"/>
      <c r="R1840" s="109"/>
      <c r="S1840" s="110"/>
      <c r="T1840" s="284"/>
      <c r="U1840" s="283"/>
      <c r="V1840" s="286"/>
    </row>
    <row r="1841" spans="1:28" ht="12.75" customHeight="1">
      <c r="A1841" s="3">
        <v>43338</v>
      </c>
      <c r="B1841" s="111" t="s">
        <v>18</v>
      </c>
      <c r="C1841" s="164" t="s">
        <v>122</v>
      </c>
      <c r="D1841" s="112" t="s">
        <v>99</v>
      </c>
      <c r="E1841">
        <v>4075.85</v>
      </c>
      <c r="F1841">
        <v>4169.9799999999996</v>
      </c>
      <c r="G1841">
        <v>4369.1099999999997</v>
      </c>
      <c r="H1841">
        <v>4284.4799999999996</v>
      </c>
      <c r="I1841">
        <v>4196.3900000000003</v>
      </c>
      <c r="J1841">
        <v>4079.64</v>
      </c>
      <c r="K1841">
        <v>4233.97</v>
      </c>
      <c r="L1841">
        <v>4254.07</v>
      </c>
      <c r="M1841">
        <v>4123.8100000000004</v>
      </c>
      <c r="N1841" s="113">
        <f>IF((M1842=""),"",MAX(E1843:M1843))</f>
        <v>532.75999999999931</v>
      </c>
      <c r="O1841" s="113">
        <f>IF(M1842="","",MIN(E1843:M1843))</f>
        <v>506</v>
      </c>
      <c r="P1841" s="113">
        <f>IF((M1843=""),"",AVERAGE(E1843:M1843))</f>
        <v>519.41111111111093</v>
      </c>
      <c r="Q1841" s="113">
        <f>IF((M1842=""),"",STDEV(E1843:M1843))</f>
        <v>8.0138137681863455</v>
      </c>
      <c r="R1841" s="114">
        <f>IF((M1842=""),"",(N1841-O1841)/(N1841+O1841)*100)</f>
        <v>2.5761484847317306</v>
      </c>
      <c r="S1841" s="115" t="str">
        <f>IF(M1842="","",IF(R1841&lt;10,IF(P1841&gt;430,IF(P1841&lt;590,"Pass","Fail"),"Fail"),"Fail"))</f>
        <v>Pass</v>
      </c>
      <c r="T1841" s="242">
        <v>121</v>
      </c>
      <c r="U1841" s="236" t="s">
        <v>251</v>
      </c>
      <c r="V1841" s="302"/>
      <c r="W1841" s="138">
        <v>490</v>
      </c>
      <c r="X1841" s="135">
        <v>590</v>
      </c>
      <c r="Y1841" s="135">
        <v>430</v>
      </c>
      <c r="Z1841" s="135">
        <v>590</v>
      </c>
      <c r="AA1841" s="137">
        <v>6.3</v>
      </c>
      <c r="AB1841" s="148">
        <v>6.3</v>
      </c>
    </row>
    <row r="1842" spans="1:28" ht="15.75" customHeight="1">
      <c r="A1842"/>
      <c r="B1842" s="93"/>
      <c r="C1842" s="162"/>
      <c r="D1842" s="90" t="s">
        <v>100</v>
      </c>
      <c r="E1842">
        <v>3813.6</v>
      </c>
      <c r="F1842">
        <v>3912.19</v>
      </c>
      <c r="G1842">
        <v>4116.1099999999997</v>
      </c>
      <c r="H1842">
        <v>4026.57</v>
      </c>
      <c r="I1842">
        <v>3932.78</v>
      </c>
      <c r="J1842">
        <v>3813.26</v>
      </c>
      <c r="K1842">
        <v>3974.4</v>
      </c>
      <c r="L1842">
        <v>3997.52</v>
      </c>
      <c r="M1842">
        <v>3863.52</v>
      </c>
      <c r="N1842" s="99"/>
      <c r="O1842" s="99"/>
      <c r="P1842" s="99"/>
      <c r="Q1842" s="99"/>
      <c r="R1842" s="100"/>
      <c r="S1842" s="101"/>
      <c r="T1842" s="241"/>
      <c r="U1842" s="234"/>
      <c r="V1842" s="238"/>
    </row>
    <row r="1843" spans="1:28" ht="25.5" customHeight="1">
      <c r="A1843"/>
      <c r="B1843" s="93"/>
      <c r="C1843" s="162"/>
      <c r="D1843" s="90" t="s">
        <v>120</v>
      </c>
      <c r="E1843" s="29">
        <f t="shared" ref="E1843:M1843" si="607">IF(((E1841="")*AND(E1842="")),"",(E1841-E1842)*2)</f>
        <v>524.5</v>
      </c>
      <c r="F1843" s="29">
        <f t="shared" si="607"/>
        <v>515.57999999999902</v>
      </c>
      <c r="G1843" s="29">
        <f t="shared" si="607"/>
        <v>506</v>
      </c>
      <c r="H1843" s="29">
        <f t="shared" si="607"/>
        <v>515.8199999999988</v>
      </c>
      <c r="I1843" s="29">
        <f t="shared" si="607"/>
        <v>527.22000000000025</v>
      </c>
      <c r="J1843" s="29">
        <f t="shared" si="607"/>
        <v>532.75999999999931</v>
      </c>
      <c r="K1843" s="29">
        <f t="shared" si="607"/>
        <v>519.14000000000033</v>
      </c>
      <c r="L1843" s="29">
        <f t="shared" si="607"/>
        <v>513.09999999999945</v>
      </c>
      <c r="M1843" s="29">
        <f t="shared" si="607"/>
        <v>520.58000000000084</v>
      </c>
      <c r="N1843" s="102"/>
      <c r="O1843" s="102"/>
      <c r="P1843" s="102"/>
      <c r="Q1843" s="102"/>
      <c r="R1843" s="103"/>
      <c r="S1843" s="104"/>
      <c r="T1843" s="282"/>
      <c r="U1843" s="281"/>
      <c r="V1843" s="285"/>
    </row>
    <row r="1844" spans="1:28" ht="12.75" customHeight="1">
      <c r="A1844" s="3">
        <v>43338</v>
      </c>
      <c r="B1844" s="93" t="s">
        <v>18</v>
      </c>
      <c r="C1844" s="162" t="s">
        <v>123</v>
      </c>
      <c r="D1844" s="90" t="s">
        <v>99</v>
      </c>
      <c r="E1844">
        <v>5017.78</v>
      </c>
      <c r="F1844">
        <v>5182.3900000000003</v>
      </c>
      <c r="G1844">
        <v>5393.23</v>
      </c>
      <c r="H1844">
        <v>5292.06</v>
      </c>
      <c r="I1844">
        <v>5128.8500000000004</v>
      </c>
      <c r="J1844">
        <v>5015.41</v>
      </c>
      <c r="K1844">
        <v>5247.59</v>
      </c>
      <c r="L1844">
        <v>5261.93</v>
      </c>
      <c r="M1844">
        <v>5056.67</v>
      </c>
      <c r="N1844" s="94">
        <f>IF((M1845=""),"",MAX(E1846:M1846))</f>
        <v>258.07999999999993</v>
      </c>
      <c r="O1844" s="94">
        <f>IF(M1845="","",MIN(E1846:M1846))</f>
        <v>241.04000000000087</v>
      </c>
      <c r="P1844" s="94">
        <f>IF((M1846=""),"",AVERAGE(E1846:M1846))</f>
        <v>251.62444444444452</v>
      </c>
      <c r="Q1844" s="94">
        <f>IF((M1845=""),"",STDEV(E1846:M1846))</f>
        <v>6.2281520355378008</v>
      </c>
      <c r="R1844" s="95">
        <f>IF((M1845=""),"",(N1844-O1844)/(N1844+O1844)*100)</f>
        <v>3.4140086552330153</v>
      </c>
      <c r="S1844" s="96" t="str">
        <f>IF(M1845="","",IF(R1844&lt;15,IF(P1844&gt;155,IF(P1844&lt;315,"Pass","Fail"),"Fail"),"Fail"))</f>
        <v>Pass</v>
      </c>
      <c r="T1844" s="237">
        <v>121</v>
      </c>
      <c r="U1844" s="235" t="s">
        <v>251</v>
      </c>
      <c r="V1844" s="300"/>
      <c r="W1844" s="147">
        <v>222</v>
      </c>
      <c r="X1844" s="88">
        <v>340</v>
      </c>
      <c r="Y1844" s="88">
        <v>155</v>
      </c>
      <c r="Z1844" s="88">
        <v>315</v>
      </c>
      <c r="AA1844" s="148">
        <v>15</v>
      </c>
      <c r="AB1844" s="139">
        <v>15</v>
      </c>
    </row>
    <row r="1845" spans="1:28" ht="15.75" customHeight="1">
      <c r="A1845"/>
      <c r="B1845" s="93"/>
      <c r="C1845" s="162"/>
      <c r="D1845" s="90" t="s">
        <v>100</v>
      </c>
      <c r="E1845">
        <v>4892.3500000000004</v>
      </c>
      <c r="F1845">
        <v>5056.67</v>
      </c>
      <c r="G1845">
        <v>5270.01</v>
      </c>
      <c r="H1845">
        <v>5163.99</v>
      </c>
      <c r="I1845">
        <v>4999.8100000000004</v>
      </c>
      <c r="J1845">
        <v>4892.67</v>
      </c>
      <c r="K1845">
        <v>5118.62</v>
      </c>
      <c r="L1845">
        <v>5133.33</v>
      </c>
      <c r="M1845">
        <v>4936.1499999999996</v>
      </c>
      <c r="N1845" s="99"/>
      <c r="O1845" s="99"/>
      <c r="P1845" s="99"/>
      <c r="Q1845" s="99"/>
      <c r="R1845" s="100"/>
      <c r="S1845" s="101"/>
      <c r="T1845" s="241"/>
      <c r="U1845" s="234"/>
      <c r="V1845" s="238"/>
    </row>
    <row r="1846" spans="1:28" ht="25.5" customHeight="1">
      <c r="A1846"/>
      <c r="B1846" s="93"/>
      <c r="C1846" s="162"/>
      <c r="D1846" s="90" t="s">
        <v>120</v>
      </c>
      <c r="E1846" s="29">
        <f t="shared" ref="E1846:M1846" si="608">IF(((E1844="")*AND(E1845="")),"",(E1844-E1845)*2)</f>
        <v>250.85999999999876</v>
      </c>
      <c r="F1846" s="29">
        <f t="shared" si="608"/>
        <v>251.44000000000051</v>
      </c>
      <c r="G1846" s="29">
        <f t="shared" si="608"/>
        <v>246.43999999999869</v>
      </c>
      <c r="H1846" s="29">
        <f t="shared" si="608"/>
        <v>256.14000000000124</v>
      </c>
      <c r="I1846" s="29">
        <f t="shared" si="608"/>
        <v>258.07999999999993</v>
      </c>
      <c r="J1846" s="29">
        <f t="shared" si="608"/>
        <v>245.47999999999956</v>
      </c>
      <c r="K1846" s="29">
        <f t="shared" si="608"/>
        <v>257.94000000000051</v>
      </c>
      <c r="L1846" s="29">
        <f t="shared" si="608"/>
        <v>257.20000000000073</v>
      </c>
      <c r="M1846" s="29">
        <f t="shared" si="608"/>
        <v>241.04000000000087</v>
      </c>
      <c r="N1846" s="102"/>
      <c r="O1846" s="102"/>
      <c r="P1846" s="102"/>
      <c r="Q1846" s="102"/>
      <c r="R1846" s="103"/>
      <c r="S1846" s="104"/>
      <c r="T1846" s="282"/>
      <c r="U1846" s="281"/>
      <c r="V1846" s="285"/>
    </row>
    <row r="1847" spans="1:28" ht="12.75" customHeight="1">
      <c r="A1847" s="3">
        <v>43338</v>
      </c>
      <c r="B1847" s="121" t="s">
        <v>18</v>
      </c>
      <c r="C1847" s="161" t="s">
        <v>119</v>
      </c>
      <c r="D1847" s="91" t="s">
        <v>99</v>
      </c>
      <c r="E1847">
        <v>2197.08</v>
      </c>
      <c r="F1847">
        <v>2195.0700000000002</v>
      </c>
      <c r="G1847">
        <v>2202.79</v>
      </c>
      <c r="H1847">
        <v>2190.7399999999998</v>
      </c>
      <c r="I1847">
        <v>2187.06</v>
      </c>
      <c r="J1847">
        <v>2234.52</v>
      </c>
      <c r="K1847">
        <v>2211.14</v>
      </c>
      <c r="L1847">
        <v>2185.94</v>
      </c>
      <c r="M1847">
        <v>2183.12</v>
      </c>
      <c r="N1847" s="94">
        <f>IF((M1848=""),"",MAX(E1849:M1849))</f>
        <v>757.59999999999991</v>
      </c>
      <c r="O1847" s="94">
        <f>IF(M1848="","",MIN(E1849:M1849))</f>
        <v>672.25999999999976</v>
      </c>
      <c r="P1847" s="94">
        <f>IF((M1849=""),"",AVERAGE(E1849:M1849))</f>
        <v>718.55111111111103</v>
      </c>
      <c r="Q1847" s="94">
        <f>IF((M1848=""),"",STDEV(E1849:M1849))</f>
        <v>36.415274420371524</v>
      </c>
      <c r="R1847" s="95">
        <f>IF((M1848=""),"",(N1847-O1847)/(N1847+O1847)*100)</f>
        <v>5.9684164883275406</v>
      </c>
      <c r="S1847" s="96" t="str">
        <f>IF(M1848="","",IF(R1847&lt;10,IF(P1847&gt;670,IF(P1847&lt;830,"Pass","Fail"),"Fail"),"Fail"))</f>
        <v>Pass</v>
      </c>
      <c r="T1847" s="237">
        <v>121</v>
      </c>
      <c r="U1847" s="235" t="s">
        <v>251</v>
      </c>
      <c r="V1847" s="300"/>
      <c r="W1847" s="147">
        <v>645</v>
      </c>
      <c r="X1847" s="88">
        <v>790</v>
      </c>
      <c r="Y1847" s="88">
        <v>670</v>
      </c>
      <c r="Z1847" s="88">
        <v>830</v>
      </c>
      <c r="AA1847" s="88">
        <v>8.6999999999999993</v>
      </c>
      <c r="AB1847" s="148">
        <v>10</v>
      </c>
    </row>
    <row r="1848" spans="1:28" ht="15.75" customHeight="1">
      <c r="A1848"/>
      <c r="B1848" s="93"/>
      <c r="C1848" s="162"/>
      <c r="D1848" s="90" t="s">
        <v>100</v>
      </c>
      <c r="E1848">
        <v>1819.67</v>
      </c>
      <c r="F1848">
        <v>1848.75</v>
      </c>
      <c r="G1848">
        <v>1866.66</v>
      </c>
      <c r="H1848">
        <v>1845.3</v>
      </c>
      <c r="I1848">
        <v>1808.93</v>
      </c>
      <c r="J1848">
        <v>1856.19</v>
      </c>
      <c r="K1848">
        <v>1864.85</v>
      </c>
      <c r="L1848">
        <v>1839.31</v>
      </c>
      <c r="M1848">
        <v>1804.32</v>
      </c>
      <c r="N1848" s="99"/>
      <c r="O1848" s="99"/>
      <c r="P1848" s="99"/>
      <c r="Q1848" s="99"/>
      <c r="R1848" s="100"/>
      <c r="S1848" s="101"/>
      <c r="T1848" s="241"/>
      <c r="U1848" s="234"/>
      <c r="V1848" s="238"/>
    </row>
    <row r="1849" spans="1:28" ht="25.5" customHeight="1">
      <c r="A1849"/>
      <c r="B1849" s="93"/>
      <c r="C1849" s="162"/>
      <c r="D1849" s="90" t="s">
        <v>120</v>
      </c>
      <c r="E1849" s="29">
        <f t="shared" ref="E1849:M1849" si="609">IF(((E1847="")*AND(E1848="")),"",(E1847-E1848)*2)</f>
        <v>754.81999999999971</v>
      </c>
      <c r="F1849" s="29">
        <f t="shared" si="609"/>
        <v>692.64000000000033</v>
      </c>
      <c r="G1849" s="29">
        <f t="shared" si="609"/>
        <v>672.25999999999976</v>
      </c>
      <c r="H1849" s="29">
        <f t="shared" si="609"/>
        <v>690.87999999999965</v>
      </c>
      <c r="I1849" s="29">
        <f t="shared" si="609"/>
        <v>756.25999999999976</v>
      </c>
      <c r="J1849" s="29">
        <f t="shared" si="609"/>
        <v>756.65999999999985</v>
      </c>
      <c r="K1849" s="29">
        <f t="shared" si="609"/>
        <v>692.57999999999993</v>
      </c>
      <c r="L1849" s="29">
        <f t="shared" si="609"/>
        <v>693.26000000000022</v>
      </c>
      <c r="M1849" s="29">
        <f t="shared" si="609"/>
        <v>757.59999999999991</v>
      </c>
      <c r="N1849" s="102"/>
      <c r="O1849" s="102"/>
      <c r="P1849" s="102"/>
      <c r="Q1849" s="102"/>
      <c r="R1849" s="103"/>
      <c r="S1849" s="104"/>
      <c r="T1849" s="282"/>
      <c r="U1849" s="281"/>
      <c r="V1849" s="285"/>
    </row>
    <row r="1850" spans="1:28" ht="12.75" customHeight="1">
      <c r="A1850" s="3">
        <v>43338</v>
      </c>
      <c r="B1850" s="93" t="s">
        <v>18</v>
      </c>
      <c r="C1850" s="162" t="s">
        <v>121</v>
      </c>
      <c r="D1850" s="90" t="s">
        <v>99</v>
      </c>
      <c r="E1850">
        <v>2706.72</v>
      </c>
      <c r="F1850">
        <v>2636.36</v>
      </c>
      <c r="G1850">
        <v>2622.55</v>
      </c>
      <c r="H1850">
        <v>2626.6</v>
      </c>
      <c r="I1850">
        <v>2680.03</v>
      </c>
      <c r="J1850">
        <v>2735.59</v>
      </c>
      <c r="K1850">
        <v>2649.77</v>
      </c>
      <c r="L1850">
        <v>2620.2399999999998</v>
      </c>
      <c r="M1850">
        <v>2676.66</v>
      </c>
      <c r="N1850" s="94">
        <f>IF((M1851=""),"",MAX(E1852:M1852))</f>
        <v>1005.54</v>
      </c>
      <c r="O1850" s="94">
        <f>IF(M1851="","",MIN(E1852:M1852))</f>
        <v>844.38000000000011</v>
      </c>
      <c r="P1850" s="94">
        <f>IF((M1852=""),"",AVERAGE(E1852:M1852))</f>
        <v>931.00666666666677</v>
      </c>
      <c r="Q1850" s="94">
        <f>IF((M1851=""),"",STDEV(E1852:M1852))</f>
        <v>70.259579418041895</v>
      </c>
      <c r="R1850" s="95">
        <f>IF((M1851=""),"",(N1850-O1850)/(N1850+O1850)*100)</f>
        <v>8.7117280747275476</v>
      </c>
      <c r="S1850" s="96" t="str">
        <f>IF(M1851="","",IF(R1850&lt;15,IF(P1850&gt;850,IF(P1850&lt;1000,"Pass","Fail"),"Fail"),"Fail"))</f>
        <v>Pass</v>
      </c>
      <c r="T1850" s="237">
        <v>121</v>
      </c>
      <c r="U1850" s="235" t="s">
        <v>251</v>
      </c>
      <c r="V1850" s="300"/>
      <c r="W1850" s="135">
        <v>850</v>
      </c>
      <c r="X1850" s="135">
        <v>970</v>
      </c>
      <c r="Y1850" s="135">
        <v>710</v>
      </c>
      <c r="Z1850" s="135">
        <v>910</v>
      </c>
      <c r="AA1850" s="135">
        <v>14.5</v>
      </c>
      <c r="AB1850" s="139">
        <v>17</v>
      </c>
    </row>
    <row r="1851" spans="1:28" ht="15.75" customHeight="1">
      <c r="A1851"/>
      <c r="B1851" s="93"/>
      <c r="C1851" s="162"/>
      <c r="D1851" s="90" t="s">
        <v>100</v>
      </c>
      <c r="E1851">
        <v>2203.9499999999998</v>
      </c>
      <c r="F1851">
        <v>2195.2800000000002</v>
      </c>
      <c r="G1851">
        <v>2200.36</v>
      </c>
      <c r="H1851">
        <v>2187.64</v>
      </c>
      <c r="I1851">
        <v>2178.9699999999998</v>
      </c>
      <c r="J1851">
        <v>2233.65</v>
      </c>
      <c r="K1851">
        <v>2209.29</v>
      </c>
      <c r="L1851">
        <v>2181.64</v>
      </c>
      <c r="M1851">
        <v>2174.21</v>
      </c>
      <c r="N1851" s="99"/>
      <c r="O1851" s="99"/>
      <c r="P1851" s="99"/>
      <c r="Q1851" s="99"/>
      <c r="R1851" s="100"/>
      <c r="S1851" s="101"/>
      <c r="T1851" s="241"/>
      <c r="U1851" s="234"/>
      <c r="V1851" s="238"/>
    </row>
    <row r="1852" spans="1:28" ht="26.25" customHeight="1" thickBot="1">
      <c r="A1852"/>
      <c r="B1852" s="105"/>
      <c r="C1852" s="163"/>
      <c r="D1852" s="127" t="s">
        <v>120</v>
      </c>
      <c r="E1852" s="107">
        <f t="shared" ref="E1852:M1852" si="610">IF(((E1850="")*AND(E1851="")),"",(E1850-E1851)*2)</f>
        <v>1005.54</v>
      </c>
      <c r="F1852" s="107">
        <f t="shared" si="610"/>
        <v>882.15999999999985</v>
      </c>
      <c r="G1852" s="107">
        <f t="shared" si="610"/>
        <v>844.38000000000011</v>
      </c>
      <c r="H1852" s="107">
        <f t="shared" si="610"/>
        <v>877.92000000000007</v>
      </c>
      <c r="I1852" s="107">
        <f t="shared" si="610"/>
        <v>1002.1200000000008</v>
      </c>
      <c r="J1852" s="107">
        <f t="shared" si="610"/>
        <v>1003.8800000000001</v>
      </c>
      <c r="K1852" s="107">
        <f t="shared" si="610"/>
        <v>880.96</v>
      </c>
      <c r="L1852" s="107">
        <f t="shared" si="610"/>
        <v>877.19999999999982</v>
      </c>
      <c r="M1852" s="107">
        <f t="shared" si="610"/>
        <v>1004.8999999999996</v>
      </c>
      <c r="N1852" s="108"/>
      <c r="O1852" s="108"/>
      <c r="P1852" s="108"/>
      <c r="Q1852" s="108"/>
      <c r="R1852" s="109"/>
      <c r="S1852" s="110"/>
      <c r="T1852" s="284"/>
      <c r="U1852" s="283"/>
      <c r="V1852" s="286"/>
    </row>
    <row r="1853" spans="1:28" ht="12.75" customHeight="1">
      <c r="A1853" s="3">
        <v>43341</v>
      </c>
      <c r="B1853" s="111" t="s">
        <v>18</v>
      </c>
      <c r="C1853" s="164" t="s">
        <v>122</v>
      </c>
      <c r="D1853" s="112" t="s">
        <v>99</v>
      </c>
      <c r="E1853">
        <v>3819.11</v>
      </c>
      <c r="F1853">
        <v>3919.38</v>
      </c>
      <c r="G1853">
        <v>4121.5600000000004</v>
      </c>
      <c r="H1853">
        <v>4032.41</v>
      </c>
      <c r="I1853">
        <v>3939.1</v>
      </c>
      <c r="J1853">
        <v>3817.3</v>
      </c>
      <c r="K1853">
        <v>3980.79</v>
      </c>
      <c r="L1853">
        <v>4003.56</v>
      </c>
      <c r="M1853">
        <v>3869.65</v>
      </c>
      <c r="N1853" s="113">
        <f>IF((M1854=""),"",MAX(E1855:M1855))</f>
        <v>521.55999999999949</v>
      </c>
      <c r="O1853" s="113">
        <f>IF(M1854="","",MIN(E1855:M1855))</f>
        <v>500.48000000000047</v>
      </c>
      <c r="P1853" s="113">
        <f>IF((M1855=""),"",AVERAGE(E1855:M1855))</f>
        <v>510.92000000000007</v>
      </c>
      <c r="Q1853" s="113">
        <f>IF((M1854=""),"",STDEV(E1855:M1855))</f>
        <v>7.1428075712527894</v>
      </c>
      <c r="R1853" s="114">
        <f>IF((M1854=""),"",(N1853-O1853)/(N1853+O1853)*100)</f>
        <v>2.0625415834995713</v>
      </c>
      <c r="S1853" s="115" t="str">
        <f>IF(M1854="","",IF(R1853&lt;10,IF(P1853&gt;430,IF(P1853&lt;590,"Pass","Fail"),"Fail"),"Fail"))</f>
        <v>Pass</v>
      </c>
      <c r="T1853" s="242">
        <v>1159</v>
      </c>
      <c r="U1853" s="236" t="s">
        <v>253</v>
      </c>
      <c r="V1853" s="302"/>
      <c r="W1853" s="138">
        <v>490</v>
      </c>
      <c r="X1853" s="135">
        <v>590</v>
      </c>
      <c r="Y1853" s="135">
        <v>430</v>
      </c>
      <c r="Z1853" s="135">
        <v>590</v>
      </c>
      <c r="AA1853" s="137">
        <v>6.3</v>
      </c>
      <c r="AB1853" s="148">
        <v>6.3</v>
      </c>
    </row>
    <row r="1854" spans="1:28" ht="15.75" customHeight="1">
      <c r="A1854"/>
      <c r="B1854" s="93"/>
      <c r="C1854" s="162"/>
      <c r="D1854" s="90" t="s">
        <v>100</v>
      </c>
      <c r="E1854">
        <v>3561.23</v>
      </c>
      <c r="F1854">
        <v>3662.48</v>
      </c>
      <c r="G1854">
        <v>3871.32</v>
      </c>
      <c r="H1854">
        <v>3778.06</v>
      </c>
      <c r="I1854">
        <v>3678.32</v>
      </c>
      <c r="J1854">
        <v>3563.08</v>
      </c>
      <c r="K1854">
        <v>3727.1</v>
      </c>
      <c r="L1854">
        <v>3752.06</v>
      </c>
      <c r="M1854">
        <v>3610.07</v>
      </c>
      <c r="N1854" s="99"/>
      <c r="O1854" s="99"/>
      <c r="P1854" s="99"/>
      <c r="Q1854" s="99"/>
      <c r="R1854" s="100"/>
      <c r="S1854" s="101"/>
      <c r="T1854" s="241"/>
      <c r="U1854" s="234"/>
      <c r="V1854" s="238"/>
    </row>
    <row r="1855" spans="1:28" ht="25.5" customHeight="1">
      <c r="A1855"/>
      <c r="B1855" s="93"/>
      <c r="C1855" s="162"/>
      <c r="D1855" s="90" t="s">
        <v>120</v>
      </c>
      <c r="E1855" s="29">
        <f t="shared" ref="E1855:M1855" si="611">IF(((E1853="")*AND(E1854="")),"",(E1853-E1854)*2)</f>
        <v>515.76000000000022</v>
      </c>
      <c r="F1855" s="29">
        <f t="shared" si="611"/>
        <v>513.80000000000018</v>
      </c>
      <c r="G1855" s="29">
        <f t="shared" si="611"/>
        <v>500.48000000000047</v>
      </c>
      <c r="H1855" s="29">
        <f t="shared" si="611"/>
        <v>508.69999999999982</v>
      </c>
      <c r="I1855" s="29">
        <f t="shared" si="611"/>
        <v>521.55999999999949</v>
      </c>
      <c r="J1855" s="29">
        <f t="shared" si="611"/>
        <v>508.44000000000051</v>
      </c>
      <c r="K1855" s="29">
        <f t="shared" si="611"/>
        <v>507.38000000000011</v>
      </c>
      <c r="L1855" s="29">
        <f t="shared" si="611"/>
        <v>503</v>
      </c>
      <c r="M1855" s="29">
        <f t="shared" si="611"/>
        <v>519.15999999999985</v>
      </c>
      <c r="N1855" s="102"/>
      <c r="O1855" s="102"/>
      <c r="P1855" s="102"/>
      <c r="Q1855" s="102"/>
      <c r="R1855" s="103"/>
      <c r="S1855" s="104"/>
      <c r="T1855" s="282"/>
      <c r="U1855" s="281"/>
      <c r="V1855" s="285"/>
    </row>
    <row r="1856" spans="1:28" ht="12.75" customHeight="1">
      <c r="A1856" s="3">
        <v>43341</v>
      </c>
      <c r="B1856" s="93" t="s">
        <v>18</v>
      </c>
      <c r="C1856" s="162" t="s">
        <v>123</v>
      </c>
      <c r="D1856" s="90" t="s">
        <v>99</v>
      </c>
      <c r="E1856">
        <v>4899.49</v>
      </c>
      <c r="F1856">
        <v>5062.25</v>
      </c>
      <c r="G1856">
        <v>5277.52</v>
      </c>
      <c r="H1856">
        <v>5170.3100000000004</v>
      </c>
      <c r="I1856">
        <v>5006.3</v>
      </c>
      <c r="J1856">
        <v>4899.13</v>
      </c>
      <c r="K1856">
        <v>5122.8999999999996</v>
      </c>
      <c r="L1856">
        <v>5141.93</v>
      </c>
      <c r="M1856">
        <v>4941.4799999999996</v>
      </c>
      <c r="N1856" s="94">
        <f>IF((M1857=""),"",MAX(E1858:M1858))</f>
        <v>249.44000000000051</v>
      </c>
      <c r="O1856" s="94">
        <f>IF(M1857="","",MIN(E1858:M1858))</f>
        <v>239.44000000000051</v>
      </c>
      <c r="P1856" s="94">
        <f>IF((M1858=""),"",AVERAGE(E1858:M1858))</f>
        <v>243.58000000000013</v>
      </c>
      <c r="Q1856" s="94">
        <f>IF((M1857=""),"",STDEV(E1858:M1858))</f>
        <v>3.4743056860309189</v>
      </c>
      <c r="R1856" s="95">
        <f>IF((M1857=""),"",(N1856-O1856)/(N1856+O1856)*100)</f>
        <v>2.0454917362133815</v>
      </c>
      <c r="S1856" s="96" t="str">
        <f>IF(M1857="","",IF(R1856&lt;15,IF(P1856&gt;155,IF(P1856&lt;315,"Pass","Fail"),"Fail"),"Fail"))</f>
        <v>Pass</v>
      </c>
      <c r="T1856" s="237">
        <v>1159</v>
      </c>
      <c r="U1856" s="235" t="s">
        <v>253</v>
      </c>
      <c r="V1856" s="300"/>
      <c r="W1856" s="147">
        <v>222</v>
      </c>
      <c r="X1856" s="88">
        <v>340</v>
      </c>
      <c r="Y1856" s="88">
        <v>155</v>
      </c>
      <c r="Z1856" s="88">
        <v>315</v>
      </c>
      <c r="AA1856" s="148">
        <v>15</v>
      </c>
      <c r="AB1856" s="139">
        <v>15</v>
      </c>
    </row>
    <row r="1857" spans="1:28" ht="15.75" customHeight="1">
      <c r="A1857"/>
      <c r="B1857" s="93"/>
      <c r="C1857" s="162"/>
      <c r="D1857" s="90" t="s">
        <v>100</v>
      </c>
      <c r="E1857">
        <v>4778.88</v>
      </c>
      <c r="F1857">
        <v>4942.53</v>
      </c>
      <c r="G1857">
        <v>5156.79</v>
      </c>
      <c r="H1857">
        <v>5047.01</v>
      </c>
      <c r="I1857">
        <v>4884.0200000000004</v>
      </c>
      <c r="J1857">
        <v>4774.41</v>
      </c>
      <c r="K1857">
        <v>5001.13</v>
      </c>
      <c r="L1857">
        <v>5018.7</v>
      </c>
      <c r="M1857">
        <v>4821.7299999999996</v>
      </c>
      <c r="N1857" s="99"/>
      <c r="O1857" s="99"/>
      <c r="P1857" s="99"/>
      <c r="Q1857" s="99"/>
      <c r="R1857" s="100"/>
      <c r="S1857" s="101"/>
      <c r="T1857" s="241"/>
      <c r="U1857" s="234"/>
      <c r="V1857" s="238"/>
    </row>
    <row r="1858" spans="1:28" ht="25.5" customHeight="1">
      <c r="A1858"/>
      <c r="B1858" s="93"/>
      <c r="C1858" s="162"/>
      <c r="D1858" s="90" t="s">
        <v>120</v>
      </c>
      <c r="E1858" s="29">
        <f t="shared" ref="E1858:M1858" si="612">IF(((E1856="")*AND(E1857="")),"",(E1856-E1857)*2)</f>
        <v>241.21999999999935</v>
      </c>
      <c r="F1858" s="29">
        <f t="shared" si="612"/>
        <v>239.44000000000051</v>
      </c>
      <c r="G1858" s="29">
        <f t="shared" si="612"/>
        <v>241.46000000000095</v>
      </c>
      <c r="H1858" s="29">
        <f t="shared" si="612"/>
        <v>246.60000000000036</v>
      </c>
      <c r="I1858" s="29">
        <f t="shared" si="612"/>
        <v>244.55999999999949</v>
      </c>
      <c r="J1858" s="29">
        <f t="shared" si="612"/>
        <v>249.44000000000051</v>
      </c>
      <c r="K1858" s="29">
        <f t="shared" si="612"/>
        <v>243.53999999999905</v>
      </c>
      <c r="L1858" s="29">
        <f t="shared" si="612"/>
        <v>246.46000000000095</v>
      </c>
      <c r="M1858" s="29">
        <f t="shared" si="612"/>
        <v>239.5</v>
      </c>
      <c r="N1858" s="102"/>
      <c r="O1858" s="102"/>
      <c r="P1858" s="102"/>
      <c r="Q1858" s="102"/>
      <c r="R1858" s="103"/>
      <c r="S1858" s="104"/>
      <c r="T1858" s="282"/>
      <c r="U1858" s="281"/>
      <c r="V1858" s="285"/>
    </row>
    <row r="1859" spans="1:28" ht="12.75" customHeight="1">
      <c r="A1859" s="3">
        <v>43341</v>
      </c>
      <c r="B1859" s="121" t="s">
        <v>18</v>
      </c>
      <c r="C1859" s="161" t="s">
        <v>119</v>
      </c>
      <c r="D1859" s="91" t="s">
        <v>99</v>
      </c>
      <c r="E1859">
        <v>3085.37</v>
      </c>
      <c r="F1859">
        <v>3000.75</v>
      </c>
      <c r="G1859">
        <v>2974.61</v>
      </c>
      <c r="H1859">
        <v>2993.61</v>
      </c>
      <c r="I1859">
        <v>3073.37</v>
      </c>
      <c r="J1859">
        <v>3129.3</v>
      </c>
      <c r="K1859">
        <v>3017.31</v>
      </c>
      <c r="L1859">
        <v>2986.98</v>
      </c>
      <c r="M1859">
        <v>3069.66</v>
      </c>
      <c r="N1859" s="94">
        <f>IF((M1860=""),"",MAX(E1861:M1861))</f>
        <v>804.18000000000029</v>
      </c>
      <c r="O1859" s="94">
        <f>IF(M1860="","",MIN(E1861:M1861))</f>
        <v>725.69999999999982</v>
      </c>
      <c r="P1859" s="94">
        <f>IF((M1861=""),"",AVERAGE(E1861:M1861))</f>
        <v>765.82444444444423</v>
      </c>
      <c r="Q1859" s="94">
        <f>IF((M1860=""),"",STDEV(E1861:M1861))</f>
        <v>31.093513435728671</v>
      </c>
      <c r="R1859" s="95">
        <f>IF((M1860=""),"",(N1859-O1859)/(N1859+O1859)*100)</f>
        <v>5.1298141030669377</v>
      </c>
      <c r="S1859" s="96" t="str">
        <f>IF(M1860="","",IF(R1859&lt;10,IF(P1859&gt;670,IF(P1859&lt;830,"Pass","Fail"),"Fail"),"Fail"))</f>
        <v>Pass</v>
      </c>
      <c r="T1859" s="237">
        <v>1159</v>
      </c>
      <c r="U1859" s="235" t="s">
        <v>253</v>
      </c>
      <c r="V1859" s="300"/>
      <c r="W1859" s="147">
        <v>645</v>
      </c>
      <c r="X1859" s="88">
        <v>790</v>
      </c>
      <c r="Y1859" s="88">
        <v>670</v>
      </c>
      <c r="Z1859" s="88">
        <v>830</v>
      </c>
      <c r="AA1859" s="88">
        <v>8.6999999999999993</v>
      </c>
      <c r="AB1859" s="148">
        <v>10</v>
      </c>
    </row>
    <row r="1860" spans="1:28" ht="15.75" customHeight="1">
      <c r="A1860"/>
      <c r="B1860" s="93"/>
      <c r="C1860" s="162"/>
      <c r="D1860" s="90" t="s">
        <v>100</v>
      </c>
      <c r="E1860">
        <v>2685.84</v>
      </c>
      <c r="F1860">
        <v>2627.67</v>
      </c>
      <c r="G1860">
        <v>2611.7600000000002</v>
      </c>
      <c r="H1860">
        <v>2622.03</v>
      </c>
      <c r="I1860">
        <v>2674.97</v>
      </c>
      <c r="J1860">
        <v>2727.21</v>
      </c>
      <c r="K1860">
        <v>2645.03</v>
      </c>
      <c r="L1860">
        <v>2616.21</v>
      </c>
      <c r="M1860">
        <v>2674.03</v>
      </c>
      <c r="N1860" s="99"/>
      <c r="O1860" s="99"/>
      <c r="P1860" s="99"/>
      <c r="Q1860" s="99"/>
      <c r="R1860" s="100"/>
      <c r="S1860" s="101"/>
      <c r="T1860" s="241"/>
      <c r="U1860" s="234"/>
      <c r="V1860" s="238"/>
    </row>
    <row r="1861" spans="1:28" ht="25.5" customHeight="1">
      <c r="A1861"/>
      <c r="B1861" s="93"/>
      <c r="C1861" s="162"/>
      <c r="D1861" s="90" t="s">
        <v>120</v>
      </c>
      <c r="E1861" s="29">
        <f t="shared" ref="E1861:M1861" si="613">IF(((E1859="")*AND(E1860="")),"",(E1859-E1860)*2)</f>
        <v>799.05999999999949</v>
      </c>
      <c r="F1861" s="29">
        <f t="shared" si="613"/>
        <v>746.15999999999985</v>
      </c>
      <c r="G1861" s="29">
        <f t="shared" si="613"/>
        <v>725.69999999999982</v>
      </c>
      <c r="H1861" s="29">
        <f t="shared" si="613"/>
        <v>743.15999999999985</v>
      </c>
      <c r="I1861" s="29">
        <f t="shared" si="613"/>
        <v>796.80000000000018</v>
      </c>
      <c r="J1861" s="29">
        <f t="shared" si="613"/>
        <v>804.18000000000029</v>
      </c>
      <c r="K1861" s="29">
        <f t="shared" si="613"/>
        <v>744.55999999999949</v>
      </c>
      <c r="L1861" s="29">
        <f t="shared" si="613"/>
        <v>741.54</v>
      </c>
      <c r="M1861" s="29">
        <f t="shared" si="613"/>
        <v>791.25999999999931</v>
      </c>
      <c r="N1861" s="102"/>
      <c r="O1861" s="102"/>
      <c r="P1861" s="102"/>
      <c r="Q1861" s="102"/>
      <c r="R1861" s="103"/>
      <c r="S1861" s="104"/>
      <c r="T1861" s="282"/>
      <c r="U1861" s="281"/>
      <c r="V1861" s="285"/>
    </row>
    <row r="1862" spans="1:28" ht="12.75" customHeight="1">
      <c r="A1862" s="3">
        <v>43341</v>
      </c>
      <c r="B1862" s="93" t="s">
        <v>18</v>
      </c>
      <c r="C1862" s="162" t="s">
        <v>121</v>
      </c>
      <c r="D1862" s="90" t="s">
        <v>99</v>
      </c>
      <c r="E1862">
        <v>3086.21</v>
      </c>
      <c r="F1862">
        <v>3000.69</v>
      </c>
      <c r="G1862">
        <v>2974.21</v>
      </c>
      <c r="H1862">
        <v>2993.12</v>
      </c>
      <c r="I1862">
        <v>3072.48</v>
      </c>
      <c r="J1862">
        <v>3128.3</v>
      </c>
      <c r="K1862">
        <v>3017.24</v>
      </c>
      <c r="L1862">
        <v>2986.41</v>
      </c>
      <c r="M1862">
        <v>3068.04</v>
      </c>
      <c r="N1862" s="94">
        <f>IF((M1863=""),"",MAX(E1864:M1864))</f>
        <v>1000.2800000000007</v>
      </c>
      <c r="O1862" s="94">
        <f>IF(M1863="","",MIN(E1864:M1864))</f>
        <v>837.38000000000011</v>
      </c>
      <c r="P1862" s="94">
        <f>IF((M1864=""),"",AVERAGE(E1864:M1864))</f>
        <v>925.04888888888911</v>
      </c>
      <c r="Q1862" s="94">
        <f>IF((M1863=""),"",STDEV(E1864:M1864))</f>
        <v>62.660988749866149</v>
      </c>
      <c r="R1862" s="95">
        <f>IF((M1863=""),"",(N1862-O1862)/(N1862+O1862)*100)</f>
        <v>8.8645342446372268</v>
      </c>
      <c r="S1862" s="96" t="str">
        <f>IF(M1863="","",IF(R1862&lt;15,IF(P1862&gt;850,IF(P1862&lt;1000,"Pass","Fail"),"Fail"),"Fail"))</f>
        <v>Pass</v>
      </c>
      <c r="T1862" s="237">
        <v>1159</v>
      </c>
      <c r="U1862" s="235" t="s">
        <v>253</v>
      </c>
      <c r="V1862" s="300"/>
      <c r="W1862" s="135">
        <v>850</v>
      </c>
      <c r="X1862" s="135">
        <v>970</v>
      </c>
      <c r="Y1862" s="135">
        <v>710</v>
      </c>
      <c r="Z1862" s="135">
        <v>910</v>
      </c>
      <c r="AA1862" s="135">
        <v>14.5</v>
      </c>
      <c r="AB1862" s="139">
        <v>17</v>
      </c>
    </row>
    <row r="1863" spans="1:28" ht="15.75" customHeight="1">
      <c r="A1863"/>
      <c r="B1863" s="93"/>
      <c r="C1863" s="162"/>
      <c r="D1863" s="90" t="s">
        <v>100</v>
      </c>
      <c r="E1863">
        <v>2591.4499999999998</v>
      </c>
      <c r="F1863">
        <v>2558.89</v>
      </c>
      <c r="G1863">
        <v>2555.52</v>
      </c>
      <c r="H1863">
        <v>2551.41</v>
      </c>
      <c r="I1863">
        <v>2580</v>
      </c>
      <c r="J1863">
        <v>2628.16</v>
      </c>
      <c r="K1863">
        <v>2574.2399999999998</v>
      </c>
      <c r="L1863">
        <v>2547.06</v>
      </c>
      <c r="M1863">
        <v>2577.25</v>
      </c>
      <c r="N1863" s="99"/>
      <c r="O1863" s="99"/>
      <c r="P1863" s="99"/>
      <c r="Q1863" s="99"/>
      <c r="R1863" s="100"/>
      <c r="S1863" s="101"/>
      <c r="T1863" s="241"/>
      <c r="U1863" s="234"/>
      <c r="V1863" s="238"/>
    </row>
    <row r="1864" spans="1:28" ht="26.25" customHeight="1" thickBot="1">
      <c r="A1864"/>
      <c r="B1864" s="105"/>
      <c r="C1864" s="163"/>
      <c r="D1864" s="127" t="s">
        <v>120</v>
      </c>
      <c r="E1864" s="107">
        <f t="shared" ref="E1864:M1864" si="614">IF(((E1862="")*AND(E1863="")),"",(E1862-E1863)*2)</f>
        <v>989.52000000000044</v>
      </c>
      <c r="F1864" s="107">
        <f t="shared" si="614"/>
        <v>883.60000000000036</v>
      </c>
      <c r="G1864" s="107">
        <f t="shared" si="614"/>
        <v>837.38000000000011</v>
      </c>
      <c r="H1864" s="107">
        <f t="shared" si="614"/>
        <v>883.42000000000007</v>
      </c>
      <c r="I1864" s="107">
        <f t="shared" si="614"/>
        <v>984.96</v>
      </c>
      <c r="J1864" s="107">
        <f t="shared" si="614"/>
        <v>1000.2800000000007</v>
      </c>
      <c r="K1864" s="107">
        <f t="shared" si="614"/>
        <v>886</v>
      </c>
      <c r="L1864" s="107">
        <f t="shared" si="614"/>
        <v>878.69999999999982</v>
      </c>
      <c r="M1864" s="107">
        <f t="shared" si="614"/>
        <v>981.57999999999993</v>
      </c>
      <c r="N1864" s="108"/>
      <c r="O1864" s="108"/>
      <c r="P1864" s="108"/>
      <c r="Q1864" s="108"/>
      <c r="R1864" s="109"/>
      <c r="S1864" s="110"/>
      <c r="T1864" s="284"/>
      <c r="U1864" s="283"/>
      <c r="V1864" s="286"/>
    </row>
    <row r="1865" spans="1:28" ht="12.75" customHeight="1">
      <c r="A1865" s="3">
        <v>43713</v>
      </c>
      <c r="B1865" s="111" t="s">
        <v>18</v>
      </c>
      <c r="C1865" s="164" t="s">
        <v>122</v>
      </c>
      <c r="D1865" s="112" t="s">
        <v>99</v>
      </c>
      <c r="E1865">
        <v>3571.07</v>
      </c>
      <c r="F1865">
        <v>3670.13</v>
      </c>
      <c r="G1865">
        <v>3878.32</v>
      </c>
      <c r="H1865">
        <v>3784.33</v>
      </c>
      <c r="I1865">
        <v>3685.41</v>
      </c>
      <c r="J1865">
        <v>3564.82</v>
      </c>
      <c r="K1865">
        <v>3733.38</v>
      </c>
      <c r="L1865">
        <v>3754.09</v>
      </c>
      <c r="M1865">
        <v>3617.54</v>
      </c>
      <c r="N1865" s="113">
        <f>IF((M1866=""),"",MAX(E1867:M1867))</f>
        <v>511.72000000000025</v>
      </c>
      <c r="O1865" s="113">
        <f>IF(M1866="","",MIN(E1867:M1867))</f>
        <v>494.61999999999989</v>
      </c>
      <c r="P1865" s="113">
        <f>IF((M1867=""),"",AVERAGE(E1867:M1867))</f>
        <v>501.87333333333351</v>
      </c>
      <c r="Q1865" s="113">
        <f>IF((M1866=""),"",STDEV(E1867:M1867))</f>
        <v>5.5407761189224329</v>
      </c>
      <c r="R1865" s="114">
        <f>IF((M1866=""),"",(N1865-O1865)/(N1865+O1865)*100)</f>
        <v>1.6992269014448755</v>
      </c>
      <c r="S1865" s="115" t="str">
        <f>IF(M1866="","",IF(R1865&lt;10,IF(P1865&gt;430,IF(P1865&lt;590,"Pass","Fail"),"Fail"),"Fail"))</f>
        <v>Pass</v>
      </c>
      <c r="T1865" s="242">
        <v>1428</v>
      </c>
      <c r="U1865" s="235" t="s">
        <v>255</v>
      </c>
      <c r="V1865" s="302"/>
      <c r="W1865" s="138">
        <v>490</v>
      </c>
      <c r="X1865" s="135">
        <v>590</v>
      </c>
      <c r="Y1865" s="135">
        <v>430</v>
      </c>
      <c r="Z1865" s="135">
        <v>590</v>
      </c>
      <c r="AA1865" s="137">
        <v>6.3</v>
      </c>
      <c r="AB1865" s="148">
        <v>6.3</v>
      </c>
    </row>
    <row r="1866" spans="1:28" ht="15.75" customHeight="1">
      <c r="A1866"/>
      <c r="B1866" s="93"/>
      <c r="C1866" s="162"/>
      <c r="D1866" s="90" t="s">
        <v>100</v>
      </c>
      <c r="E1866">
        <v>3315.21</v>
      </c>
      <c r="F1866">
        <v>3422.82</v>
      </c>
      <c r="G1866">
        <v>3628.49</v>
      </c>
      <c r="H1866">
        <v>3534.49</v>
      </c>
      <c r="I1866">
        <v>3433.86</v>
      </c>
      <c r="J1866">
        <v>3310.83</v>
      </c>
      <c r="K1866">
        <v>3484.82</v>
      </c>
      <c r="L1866">
        <v>3505.1</v>
      </c>
      <c r="M1866">
        <v>3365.04</v>
      </c>
      <c r="N1866" s="99"/>
      <c r="O1866" s="99"/>
      <c r="P1866" s="99"/>
      <c r="Q1866" s="99"/>
      <c r="R1866" s="100"/>
      <c r="S1866" s="101"/>
      <c r="T1866" s="241"/>
      <c r="U1866" s="234"/>
      <c r="V1866" s="238"/>
    </row>
    <row r="1867" spans="1:28" ht="25.5" customHeight="1">
      <c r="A1867"/>
      <c r="B1867" s="93"/>
      <c r="C1867" s="162"/>
      <c r="D1867" s="90" t="s">
        <v>120</v>
      </c>
      <c r="E1867" s="29">
        <f t="shared" ref="E1867:M1867" si="615">IF(((E1865="")*AND(E1866="")),"",(E1865-E1866)*2)</f>
        <v>511.72000000000025</v>
      </c>
      <c r="F1867" s="29">
        <f t="shared" si="615"/>
        <v>494.61999999999989</v>
      </c>
      <c r="G1867" s="29">
        <f t="shared" si="615"/>
        <v>499.66000000000076</v>
      </c>
      <c r="H1867" s="29">
        <f t="shared" si="615"/>
        <v>499.68000000000029</v>
      </c>
      <c r="I1867" s="29">
        <f t="shared" si="615"/>
        <v>503.09999999999945</v>
      </c>
      <c r="J1867" s="29">
        <f t="shared" si="615"/>
        <v>507.98000000000047</v>
      </c>
      <c r="K1867" s="29">
        <f t="shared" si="615"/>
        <v>497.11999999999989</v>
      </c>
      <c r="L1867" s="29">
        <f t="shared" si="615"/>
        <v>497.98000000000047</v>
      </c>
      <c r="M1867" s="29">
        <f t="shared" si="615"/>
        <v>505</v>
      </c>
      <c r="N1867" s="102"/>
      <c r="O1867" s="102"/>
      <c r="P1867" s="102"/>
      <c r="Q1867" s="102"/>
      <c r="R1867" s="103"/>
      <c r="S1867" s="104"/>
      <c r="T1867" s="282"/>
      <c r="U1867" s="281"/>
      <c r="V1867" s="285"/>
    </row>
    <row r="1868" spans="1:28" ht="12.75" customHeight="1">
      <c r="A1868" s="3">
        <v>43713</v>
      </c>
      <c r="B1868" s="93" t="s">
        <v>18</v>
      </c>
      <c r="C1868" s="162" t="s">
        <v>123</v>
      </c>
      <c r="D1868" s="90" t="s">
        <v>99</v>
      </c>
      <c r="E1868">
        <v>4786.62</v>
      </c>
      <c r="F1868">
        <v>4947.54</v>
      </c>
      <c r="G1868">
        <v>5161.78</v>
      </c>
      <c r="H1868">
        <v>5051.17</v>
      </c>
      <c r="I1868">
        <v>4890.53</v>
      </c>
      <c r="J1868">
        <v>4780.6400000000003</v>
      </c>
      <c r="K1868">
        <v>5005.83</v>
      </c>
      <c r="L1868">
        <v>5023.16</v>
      </c>
      <c r="M1868">
        <v>4825.74</v>
      </c>
      <c r="N1868" s="94">
        <f>IF((M1869=""),"",MAX(E1870:M1870))</f>
        <v>256.02000000000044</v>
      </c>
      <c r="O1868" s="94">
        <f>IF(M1869="","",MIN(E1870:M1870))</f>
        <v>230.28000000000065</v>
      </c>
      <c r="P1868" s="94">
        <f>IF((M1870=""),"",AVERAGE(E1870:M1870))</f>
        <v>242.20444444444445</v>
      </c>
      <c r="Q1868" s="94">
        <f>IF((M1869=""),"",STDEV(E1870:M1870))</f>
        <v>9.2938677512534387</v>
      </c>
      <c r="R1868" s="95">
        <f>IF((M1869=""),"",(N1868-O1868)/(N1868+O1868)*100)</f>
        <v>5.2930289944478144</v>
      </c>
      <c r="S1868" s="96" t="str">
        <f>IF(M1869="","",IF(R1868&lt;15,IF(P1868&gt;155,IF(P1868&lt;315,"Pass","Fail"),"Fail"),"Fail"))</f>
        <v>Pass</v>
      </c>
      <c r="T1868" s="237">
        <v>1428</v>
      </c>
      <c r="U1868" s="235" t="s">
        <v>255</v>
      </c>
      <c r="V1868" s="300"/>
      <c r="W1868" s="147">
        <v>222</v>
      </c>
      <c r="X1868" s="88">
        <v>340</v>
      </c>
      <c r="Y1868" s="88">
        <v>155</v>
      </c>
      <c r="Z1868" s="88">
        <v>315</v>
      </c>
      <c r="AA1868" s="148">
        <v>15</v>
      </c>
      <c r="AB1868" s="139">
        <v>15</v>
      </c>
    </row>
    <row r="1869" spans="1:28" ht="15.75" customHeight="1">
      <c r="A1869"/>
      <c r="B1869" s="93"/>
      <c r="C1869" s="162"/>
      <c r="D1869" s="90" t="s">
        <v>100</v>
      </c>
      <c r="E1869">
        <v>4658.83</v>
      </c>
      <c r="F1869">
        <v>4832.3999999999996</v>
      </c>
      <c r="G1869">
        <v>5041.55</v>
      </c>
      <c r="H1869">
        <v>4933.3599999999997</v>
      </c>
      <c r="I1869">
        <v>4767.6499999999996</v>
      </c>
      <c r="J1869">
        <v>4652.63</v>
      </c>
      <c r="K1869">
        <v>4889.03</v>
      </c>
      <c r="L1869">
        <v>4904.88</v>
      </c>
      <c r="M1869">
        <v>4702.76</v>
      </c>
      <c r="N1869" s="99"/>
      <c r="O1869" s="99"/>
      <c r="P1869" s="99"/>
      <c r="Q1869" s="99"/>
      <c r="R1869" s="100"/>
      <c r="S1869" s="101"/>
      <c r="T1869" s="241"/>
      <c r="U1869" s="234"/>
      <c r="V1869" s="238"/>
    </row>
    <row r="1870" spans="1:28" ht="25.5" customHeight="1">
      <c r="A1870"/>
      <c r="B1870" s="93"/>
      <c r="C1870" s="162"/>
      <c r="D1870" s="90" t="s">
        <v>120</v>
      </c>
      <c r="E1870" s="29">
        <f t="shared" ref="E1870:M1870" si="616">IF(((E1868="")*AND(E1869="")),"",(E1868-E1869)*2)</f>
        <v>255.57999999999993</v>
      </c>
      <c r="F1870" s="29">
        <f t="shared" si="616"/>
        <v>230.28000000000065</v>
      </c>
      <c r="G1870" s="29">
        <f t="shared" si="616"/>
        <v>240.45999999999913</v>
      </c>
      <c r="H1870" s="29">
        <f t="shared" si="616"/>
        <v>235.6200000000008</v>
      </c>
      <c r="I1870" s="29">
        <f t="shared" si="616"/>
        <v>245.76000000000022</v>
      </c>
      <c r="J1870" s="29">
        <f t="shared" si="616"/>
        <v>256.02000000000044</v>
      </c>
      <c r="K1870" s="29">
        <f t="shared" si="616"/>
        <v>233.60000000000036</v>
      </c>
      <c r="L1870" s="29">
        <f t="shared" si="616"/>
        <v>236.55999999999949</v>
      </c>
      <c r="M1870" s="29">
        <f t="shared" si="616"/>
        <v>245.95999999999913</v>
      </c>
      <c r="N1870" s="102"/>
      <c r="O1870" s="102"/>
      <c r="P1870" s="102"/>
      <c r="Q1870" s="102"/>
      <c r="R1870" s="103"/>
      <c r="S1870" s="104"/>
      <c r="T1870" s="282"/>
      <c r="U1870" s="281"/>
      <c r="V1870" s="285"/>
    </row>
    <row r="1871" spans="1:28" ht="12.75" customHeight="1">
      <c r="A1871" s="3">
        <v>43713</v>
      </c>
      <c r="B1871" s="121" t="s">
        <v>18</v>
      </c>
      <c r="C1871" s="161" t="s">
        <v>119</v>
      </c>
      <c r="D1871" s="91" t="s">
        <v>99</v>
      </c>
      <c r="E1871">
        <v>2683.91</v>
      </c>
      <c r="F1871">
        <v>2627.35</v>
      </c>
      <c r="G1871">
        <v>2611.9899999999998</v>
      </c>
      <c r="H1871">
        <v>2622.06</v>
      </c>
      <c r="I1871">
        <v>2673.42</v>
      </c>
      <c r="J1871">
        <v>2725.86</v>
      </c>
      <c r="K1871">
        <v>2643.58</v>
      </c>
      <c r="L1871">
        <v>2616.1999999999998</v>
      </c>
      <c r="M1871">
        <v>2673.74</v>
      </c>
      <c r="N1871" s="94">
        <f>IF((M1872=""),"",MAX(E1873:M1873))</f>
        <v>789.5600000000004</v>
      </c>
      <c r="O1871" s="94">
        <f>IF(M1872="","",MIN(E1873:M1873))</f>
        <v>693.51999999999953</v>
      </c>
      <c r="P1871" s="94">
        <f>IF((M1873=""),"",AVERAGE(E1873:M1873))</f>
        <v>739.42888888888865</v>
      </c>
      <c r="Q1871" s="94">
        <f>IF((M1872=""),"",STDEV(E1873:M1873))</f>
        <v>36.546296818024089</v>
      </c>
      <c r="R1871" s="95">
        <f>IF((M1872=""),"",(N1871-O1871)/(N1871+O1871)*100)</f>
        <v>6.4757127059902952</v>
      </c>
      <c r="S1871" s="96" t="str">
        <f>IF(M1872="","",IF(R1871&lt;10,IF(P1871&gt;670,IF(P1871&lt;830,"Pass","Fail"),"Fail"),"Fail"))</f>
        <v>Pass</v>
      </c>
      <c r="T1871" s="237">
        <v>1428</v>
      </c>
      <c r="U1871" s="235" t="s">
        <v>255</v>
      </c>
      <c r="V1871" s="300"/>
      <c r="W1871" s="147">
        <v>645</v>
      </c>
      <c r="X1871" s="88">
        <v>790</v>
      </c>
      <c r="Y1871" s="88">
        <v>670</v>
      </c>
      <c r="Z1871" s="88">
        <v>830</v>
      </c>
      <c r="AA1871" s="88">
        <v>8.6999999999999993</v>
      </c>
      <c r="AB1871" s="148">
        <v>10</v>
      </c>
    </row>
    <row r="1872" spans="1:28" ht="15.75" customHeight="1">
      <c r="A1872"/>
      <c r="B1872" s="93"/>
      <c r="C1872" s="162"/>
      <c r="D1872" s="90" t="s">
        <v>100</v>
      </c>
      <c r="E1872">
        <v>2296.3000000000002</v>
      </c>
      <c r="F1872">
        <v>2270.0700000000002</v>
      </c>
      <c r="G1872">
        <v>2265.23</v>
      </c>
      <c r="H1872">
        <v>2265.2800000000002</v>
      </c>
      <c r="I1872">
        <v>2285.12</v>
      </c>
      <c r="J1872">
        <v>2331.08</v>
      </c>
      <c r="K1872">
        <v>2284.91</v>
      </c>
      <c r="L1872">
        <v>2261.79</v>
      </c>
      <c r="M1872">
        <v>2290.9</v>
      </c>
      <c r="N1872" s="99"/>
      <c r="O1872" s="99"/>
      <c r="P1872" s="99"/>
      <c r="Q1872" s="99"/>
      <c r="R1872" s="100"/>
      <c r="S1872" s="101"/>
      <c r="T1872" s="241"/>
      <c r="U1872" s="234"/>
      <c r="V1872" s="238"/>
    </row>
    <row r="1873" spans="1:28" ht="25.5" customHeight="1">
      <c r="A1873"/>
      <c r="B1873" s="93"/>
      <c r="C1873" s="162"/>
      <c r="D1873" s="90" t="s">
        <v>120</v>
      </c>
      <c r="E1873" s="29">
        <f t="shared" ref="E1873:M1873" si="617">IF(((E1871="")*AND(E1872="")),"",(E1871-E1872)*2)</f>
        <v>775.21999999999935</v>
      </c>
      <c r="F1873" s="29">
        <f t="shared" si="617"/>
        <v>714.55999999999949</v>
      </c>
      <c r="G1873" s="29">
        <f t="shared" si="617"/>
        <v>693.51999999999953</v>
      </c>
      <c r="H1873" s="29">
        <f t="shared" si="617"/>
        <v>713.55999999999949</v>
      </c>
      <c r="I1873" s="29">
        <f t="shared" si="617"/>
        <v>776.60000000000036</v>
      </c>
      <c r="J1873" s="29">
        <f t="shared" si="617"/>
        <v>789.5600000000004</v>
      </c>
      <c r="K1873" s="29">
        <f t="shared" si="617"/>
        <v>717.34000000000015</v>
      </c>
      <c r="L1873" s="29">
        <f t="shared" si="617"/>
        <v>708.81999999999971</v>
      </c>
      <c r="M1873" s="29">
        <f t="shared" si="617"/>
        <v>765.67999999999938</v>
      </c>
      <c r="N1873" s="102"/>
      <c r="O1873" s="102"/>
      <c r="P1873" s="102"/>
      <c r="Q1873" s="102"/>
      <c r="R1873" s="103"/>
      <c r="S1873" s="104"/>
      <c r="T1873" s="282"/>
      <c r="U1873" s="281"/>
      <c r="V1873" s="285"/>
    </row>
    <row r="1874" spans="1:28" ht="12.75" customHeight="1">
      <c r="A1874" s="3">
        <v>43713</v>
      </c>
      <c r="B1874" s="93" t="s">
        <v>18</v>
      </c>
      <c r="C1874" s="162" t="s">
        <v>121</v>
      </c>
      <c r="D1874" s="90" t="s">
        <v>99</v>
      </c>
      <c r="E1874">
        <v>2592.1</v>
      </c>
      <c r="F1874">
        <v>2558.73</v>
      </c>
      <c r="G1874">
        <v>2555.29</v>
      </c>
      <c r="H1874">
        <v>2551.4499999999998</v>
      </c>
      <c r="I1874">
        <v>2579.71</v>
      </c>
      <c r="J1874">
        <v>2627.36</v>
      </c>
      <c r="K1874">
        <v>2574.88</v>
      </c>
      <c r="L1874">
        <v>2546.86</v>
      </c>
      <c r="M1874">
        <v>2577.65</v>
      </c>
      <c r="N1874" s="94">
        <f>IF((M1875=""),"",MAX(E1876:M1876))</f>
        <v>971.73999999999978</v>
      </c>
      <c r="O1874" s="94">
        <f>IF(M1875="","",MIN(E1876:M1876))</f>
        <v>811.65999999999985</v>
      </c>
      <c r="P1874" s="94">
        <f>IF((M1876=""),"",AVERAGE(E1876:M1876))</f>
        <v>899.25777777777773</v>
      </c>
      <c r="Q1874" s="94">
        <f>IF((M1875=""),"",STDEV(E1876:M1876))</f>
        <v>63.317663763317043</v>
      </c>
      <c r="R1874" s="95">
        <f>IF((M1875=""),"",(N1874-O1874)/(N1874+O1874)*100)</f>
        <v>8.9761130425030817</v>
      </c>
      <c r="S1874" s="96" t="str">
        <f>IF(M1875="","",IF(R1874&lt;15,IF(P1874&gt;850,IF(P1874&lt;1000,"Pass","Fail"),"Fail"),"Fail"))</f>
        <v>Pass</v>
      </c>
      <c r="T1874" s="237">
        <v>1428</v>
      </c>
      <c r="U1874" s="235" t="s">
        <v>255</v>
      </c>
      <c r="V1874" s="300"/>
      <c r="W1874" s="135">
        <v>850</v>
      </c>
      <c r="X1874" s="135">
        <v>970</v>
      </c>
      <c r="Y1874" s="135">
        <v>710</v>
      </c>
      <c r="Z1874" s="135">
        <v>910</v>
      </c>
      <c r="AA1874" s="135">
        <v>14.5</v>
      </c>
      <c r="AB1874" s="139">
        <v>17</v>
      </c>
    </row>
    <row r="1875" spans="1:28" ht="15.75" customHeight="1">
      <c r="A1875"/>
      <c r="B1875" s="93"/>
      <c r="C1875" s="162"/>
      <c r="D1875" s="90" t="s">
        <v>100</v>
      </c>
      <c r="E1875">
        <v>2106.23</v>
      </c>
      <c r="F1875">
        <v>2128.9899999999998</v>
      </c>
      <c r="G1875">
        <v>2149.46</v>
      </c>
      <c r="H1875">
        <v>2125.4</v>
      </c>
      <c r="I1875">
        <v>2102.86</v>
      </c>
      <c r="J1875">
        <v>2142.6999999999998</v>
      </c>
      <c r="K1875">
        <v>2145.5300000000002</v>
      </c>
      <c r="L1875">
        <v>2119.3000000000002</v>
      </c>
      <c r="M1875">
        <v>2096.9</v>
      </c>
      <c r="N1875" s="99"/>
      <c r="O1875" s="99"/>
      <c r="P1875" s="99"/>
      <c r="Q1875" s="99"/>
      <c r="R1875" s="100"/>
      <c r="S1875" s="101"/>
      <c r="T1875" s="241"/>
      <c r="U1875" s="234"/>
      <c r="V1875" s="238"/>
    </row>
    <row r="1876" spans="1:28" ht="26.25" customHeight="1" thickBot="1">
      <c r="A1876"/>
      <c r="B1876" s="105"/>
      <c r="C1876" s="163"/>
      <c r="D1876" s="127" t="s">
        <v>120</v>
      </c>
      <c r="E1876" s="107">
        <f t="shared" ref="E1876:M1876" si="618">IF(((E1874="")*AND(E1875="")),"",(E1874-E1875)*2)</f>
        <v>971.73999999999978</v>
      </c>
      <c r="F1876" s="107">
        <f t="shared" si="618"/>
        <v>859.48000000000047</v>
      </c>
      <c r="G1876" s="107">
        <f t="shared" si="618"/>
        <v>811.65999999999985</v>
      </c>
      <c r="H1876" s="107">
        <f t="shared" si="618"/>
        <v>852.09999999999945</v>
      </c>
      <c r="I1876" s="107">
        <f t="shared" si="618"/>
        <v>953.69999999999982</v>
      </c>
      <c r="J1876" s="107">
        <f t="shared" si="618"/>
        <v>969.32000000000062</v>
      </c>
      <c r="K1876" s="107">
        <f t="shared" si="618"/>
        <v>858.69999999999982</v>
      </c>
      <c r="L1876" s="107">
        <f t="shared" si="618"/>
        <v>855.11999999999989</v>
      </c>
      <c r="M1876" s="107">
        <f t="shared" si="618"/>
        <v>961.5</v>
      </c>
      <c r="N1876" s="108"/>
      <c r="O1876" s="108"/>
      <c r="P1876" s="108"/>
      <c r="Q1876" s="108"/>
      <c r="R1876" s="109"/>
      <c r="S1876" s="110"/>
      <c r="T1876" s="284"/>
      <c r="U1876" s="283"/>
      <c r="V1876" s="286"/>
    </row>
    <row r="1877" spans="1:28" ht="12.75" customHeight="1">
      <c r="A1877" s="3">
        <v>43719</v>
      </c>
      <c r="B1877" s="111" t="s">
        <v>18</v>
      </c>
      <c r="C1877" s="164" t="s">
        <v>122</v>
      </c>
      <c r="D1877" s="112" t="s">
        <v>99</v>
      </c>
      <c r="E1877" s="370">
        <v>6936.71</v>
      </c>
      <c r="F1877" s="370">
        <v>6986.07</v>
      </c>
      <c r="G1877" s="370">
        <v>7124.28</v>
      </c>
      <c r="H1877" s="370">
        <v>7095.62</v>
      </c>
      <c r="I1877" s="370">
        <v>7066.01</v>
      </c>
      <c r="J1877" s="370">
        <v>6963.36</v>
      </c>
      <c r="K1877" s="370">
        <v>7053.92</v>
      </c>
      <c r="L1877" s="370">
        <v>7064.28</v>
      </c>
      <c r="M1877" s="370">
        <v>6997.23</v>
      </c>
      <c r="N1877" s="113">
        <f>IF((M1878=""),"",MAX(E1879:M1879))</f>
        <v>511.19999999999891</v>
      </c>
      <c r="O1877" s="113">
        <f>IF(M1878="","",MIN(E1879:M1879))</f>
        <v>475</v>
      </c>
      <c r="P1877" s="113">
        <f>IF((M1879=""),"",AVERAGE(E1879:M1879))</f>
        <v>495.6644444444442</v>
      </c>
      <c r="Q1877" s="113">
        <f>IF((M1878=""),"",STDEV(E1879:M1879))</f>
        <v>11.447950811293337</v>
      </c>
      <c r="R1877" s="114">
        <f>IF((M1878=""),"",(N1877-O1877)/(N1877+O1877)*100)</f>
        <v>3.6706550395456241</v>
      </c>
      <c r="S1877" s="115" t="str">
        <f>IF(M1878="","",IF(R1877&lt;10,IF(P1877&gt;430,IF(P1877&lt;590,"Pass","Fail"),"Fail"),"Fail"))</f>
        <v>Pass</v>
      </c>
      <c r="T1877" s="242">
        <v>1159</v>
      </c>
      <c r="U1877" s="236" t="s">
        <v>257</v>
      </c>
      <c r="V1877" s="302"/>
      <c r="W1877" s="138">
        <v>490</v>
      </c>
      <c r="X1877" s="135">
        <v>590</v>
      </c>
      <c r="Y1877" s="135">
        <v>430</v>
      </c>
      <c r="Z1877" s="135">
        <v>590</v>
      </c>
      <c r="AA1877" s="137">
        <v>6.3</v>
      </c>
      <c r="AB1877" s="148">
        <v>6.3</v>
      </c>
    </row>
    <row r="1878" spans="1:28" ht="15.75" customHeight="1">
      <c r="A1878"/>
      <c r="B1878" s="93"/>
      <c r="C1878" s="162"/>
      <c r="D1878" s="90" t="s">
        <v>100</v>
      </c>
      <c r="E1878" s="370">
        <v>6685.74</v>
      </c>
      <c r="F1878" s="370">
        <v>6738.25</v>
      </c>
      <c r="G1878" s="370">
        <v>6886.78</v>
      </c>
      <c r="H1878" s="370">
        <v>6851.9</v>
      </c>
      <c r="I1878" s="370">
        <v>6814.7</v>
      </c>
      <c r="J1878" s="370">
        <v>6707.76</v>
      </c>
      <c r="K1878" s="370">
        <v>6808.89</v>
      </c>
      <c r="L1878" s="370">
        <v>6819.71</v>
      </c>
      <c r="M1878" s="370">
        <v>6743.26</v>
      </c>
      <c r="N1878" s="99"/>
      <c r="O1878" s="99"/>
      <c r="P1878" s="99"/>
      <c r="Q1878" s="99"/>
      <c r="R1878" s="100"/>
      <c r="S1878" s="101"/>
      <c r="T1878" s="241"/>
      <c r="U1878" s="234"/>
      <c r="V1878" s="238"/>
    </row>
    <row r="1879" spans="1:28" ht="25.5" customHeight="1">
      <c r="A1879"/>
      <c r="B1879" s="93"/>
      <c r="C1879" s="162"/>
      <c r="D1879" s="90" t="s">
        <v>120</v>
      </c>
      <c r="E1879" s="29">
        <f t="shared" ref="E1879:M1879" si="619">IF(((E1877="")*AND(E1878="")),"",(E1877-E1878)*2)</f>
        <v>501.94000000000051</v>
      </c>
      <c r="F1879" s="29">
        <f t="shared" si="619"/>
        <v>495.63999999999942</v>
      </c>
      <c r="G1879" s="29">
        <f t="shared" si="619"/>
        <v>475</v>
      </c>
      <c r="H1879" s="29">
        <f t="shared" si="619"/>
        <v>487.44000000000051</v>
      </c>
      <c r="I1879" s="29">
        <f t="shared" si="619"/>
        <v>502.6200000000008</v>
      </c>
      <c r="J1879" s="29">
        <f t="shared" si="619"/>
        <v>511.19999999999891</v>
      </c>
      <c r="K1879" s="29">
        <f t="shared" si="619"/>
        <v>490.05999999999949</v>
      </c>
      <c r="L1879" s="29">
        <f t="shared" si="619"/>
        <v>489.13999999999942</v>
      </c>
      <c r="M1879" s="29">
        <f t="shared" si="619"/>
        <v>507.93999999999869</v>
      </c>
      <c r="N1879" s="102"/>
      <c r="O1879" s="102"/>
      <c r="P1879" s="102"/>
      <c r="Q1879" s="102"/>
      <c r="R1879" s="103"/>
      <c r="S1879" s="104"/>
      <c r="T1879" s="282"/>
      <c r="U1879" s="281"/>
      <c r="V1879" s="285"/>
    </row>
    <row r="1880" spans="1:28" ht="12.75" customHeight="1">
      <c r="A1880" s="3">
        <v>43719</v>
      </c>
      <c r="B1880" s="93" t="s">
        <v>18</v>
      </c>
      <c r="C1880" s="162" t="s">
        <v>123</v>
      </c>
      <c r="D1880" s="90" t="s">
        <v>99</v>
      </c>
      <c r="E1880" s="370">
        <v>6792.97</v>
      </c>
      <c r="F1880" s="370">
        <v>6892.39</v>
      </c>
      <c r="G1880" s="370">
        <v>7038.91</v>
      </c>
      <c r="H1880" s="370">
        <v>6988.92</v>
      </c>
      <c r="I1880" s="370">
        <v>6899.2</v>
      </c>
      <c r="J1880" s="370">
        <v>6804.79</v>
      </c>
      <c r="K1880" s="370">
        <v>6959.45</v>
      </c>
      <c r="L1880" s="370">
        <v>6959.77</v>
      </c>
      <c r="M1880" s="370">
        <v>6835.66</v>
      </c>
      <c r="N1880" s="94">
        <f>IF((M1881=""),"",MAX(E1882:M1882))</f>
        <v>250.05999999999949</v>
      </c>
      <c r="O1880" s="94">
        <f>IF(M1881="","",MIN(E1882:M1882))</f>
        <v>214.86000000000058</v>
      </c>
      <c r="P1880" s="94">
        <f>IF((M1882=""),"",AVERAGE(E1882:M1882))</f>
        <v>234.65111111111116</v>
      </c>
      <c r="Q1880" s="94">
        <f>IF((M1881=""),"",STDEV(E1882:M1882))</f>
        <v>12.153259279349939</v>
      </c>
      <c r="R1880" s="95">
        <f>IF((M1881=""),"",(N1880-O1880)/(N1880+O1880)*100)</f>
        <v>7.5711950443084621</v>
      </c>
      <c r="S1880" s="96" t="str">
        <f>IF(M1881="","",IF(R1880&lt;15,IF(P1880&gt;155,IF(P1880&lt;315,"Pass","Fail"),"Fail"),"Fail"))</f>
        <v>Pass</v>
      </c>
      <c r="T1880" s="237">
        <v>1159</v>
      </c>
      <c r="U1880" s="235" t="s">
        <v>257</v>
      </c>
      <c r="V1880" s="300"/>
      <c r="W1880" s="147">
        <v>222</v>
      </c>
      <c r="X1880" s="88">
        <v>340</v>
      </c>
      <c r="Y1880" s="88">
        <v>155</v>
      </c>
      <c r="Z1880" s="88">
        <v>315</v>
      </c>
      <c r="AA1880" s="148">
        <v>15</v>
      </c>
      <c r="AB1880" s="139">
        <v>15</v>
      </c>
    </row>
    <row r="1881" spans="1:28" ht="15.75" customHeight="1">
      <c r="A1881"/>
      <c r="B1881" s="93"/>
      <c r="C1881" s="162"/>
      <c r="D1881" s="90" t="s">
        <v>100</v>
      </c>
      <c r="E1881" s="370">
        <v>6670.01</v>
      </c>
      <c r="F1881" s="370">
        <v>6777.55</v>
      </c>
      <c r="G1881" s="370">
        <v>6931.48</v>
      </c>
      <c r="H1881" s="370">
        <v>6876.36</v>
      </c>
      <c r="I1881" s="370">
        <v>6777.45</v>
      </c>
      <c r="J1881" s="370">
        <v>6679.76</v>
      </c>
      <c r="K1881" s="370">
        <v>6844.68</v>
      </c>
      <c r="L1881" s="370">
        <v>6846.45</v>
      </c>
      <c r="M1881" s="370">
        <v>6712.39</v>
      </c>
      <c r="N1881" s="99"/>
      <c r="O1881" s="99"/>
      <c r="P1881" s="99"/>
      <c r="Q1881" s="99"/>
      <c r="R1881" s="100"/>
      <c r="S1881" s="101"/>
      <c r="T1881" s="241"/>
      <c r="U1881" s="234"/>
      <c r="V1881" s="238"/>
    </row>
    <row r="1882" spans="1:28" ht="25.5" customHeight="1">
      <c r="A1882"/>
      <c r="B1882" s="93"/>
      <c r="C1882" s="162"/>
      <c r="D1882" s="90" t="s">
        <v>120</v>
      </c>
      <c r="E1882" s="29">
        <f t="shared" ref="E1882:M1882" si="620">IF(((E1880="")*AND(E1881="")),"",(E1880-E1881)*2)</f>
        <v>245.92000000000007</v>
      </c>
      <c r="F1882" s="29">
        <f t="shared" si="620"/>
        <v>229.68000000000029</v>
      </c>
      <c r="G1882" s="29">
        <f t="shared" si="620"/>
        <v>214.86000000000058</v>
      </c>
      <c r="H1882" s="29">
        <f t="shared" si="620"/>
        <v>225.1200000000008</v>
      </c>
      <c r="I1882" s="29">
        <f t="shared" si="620"/>
        <v>243.5</v>
      </c>
      <c r="J1882" s="29">
        <f t="shared" si="620"/>
        <v>250.05999999999949</v>
      </c>
      <c r="K1882" s="29">
        <f t="shared" si="620"/>
        <v>229.53999999999905</v>
      </c>
      <c r="L1882" s="29">
        <f t="shared" si="620"/>
        <v>226.64000000000124</v>
      </c>
      <c r="M1882" s="29">
        <f t="shared" si="620"/>
        <v>246.53999999999905</v>
      </c>
      <c r="N1882" s="102"/>
      <c r="O1882" s="102"/>
      <c r="P1882" s="102"/>
      <c r="Q1882" s="102"/>
      <c r="R1882" s="103"/>
      <c r="S1882" s="104"/>
      <c r="T1882" s="282"/>
      <c r="U1882" s="281"/>
      <c r="V1882" s="285"/>
    </row>
    <row r="1883" spans="1:28" ht="12.75" customHeight="1">
      <c r="A1883" s="3">
        <v>43719</v>
      </c>
      <c r="B1883" s="121" t="s">
        <v>18</v>
      </c>
      <c r="C1883" s="161" t="s">
        <v>119</v>
      </c>
      <c r="D1883" s="91" t="s">
        <v>99</v>
      </c>
      <c r="E1883" s="370">
        <v>3084.33</v>
      </c>
      <c r="F1883" s="370">
        <v>2999.37</v>
      </c>
      <c r="G1883" s="370">
        <v>2972.08</v>
      </c>
      <c r="H1883" s="370">
        <v>2988.91</v>
      </c>
      <c r="I1883" s="370">
        <v>3063.42</v>
      </c>
      <c r="J1883" s="370">
        <v>3122.74</v>
      </c>
      <c r="K1883" s="370">
        <v>3014.26</v>
      </c>
      <c r="L1883" s="370">
        <v>2982.1</v>
      </c>
      <c r="M1883" s="370">
        <v>3055.15</v>
      </c>
      <c r="N1883" s="94">
        <f>IF((M1884=""),"",MAX(E1885:M1885))</f>
        <v>754.9399999999996</v>
      </c>
      <c r="O1883" s="94">
        <f>IF(M1884="","",MIN(E1885:M1885))</f>
        <v>678.18000000000029</v>
      </c>
      <c r="P1883" s="94">
        <f>IF((M1885=""),"",AVERAGE(E1885:M1885))</f>
        <v>718.89111111111117</v>
      </c>
      <c r="Q1883" s="94">
        <f>IF((M1884=""),"",STDEV(E1885:M1885))</f>
        <v>31.066474069502409</v>
      </c>
      <c r="R1883" s="95">
        <f>IF((M1884=""),"",(N1883-O1883)/(N1883+O1883)*100)</f>
        <v>5.3561460310371301</v>
      </c>
      <c r="S1883" s="96" t="str">
        <f>IF(M1884="","",IF(R1883&lt;10,IF(P1883&gt;670,IF(P1883&lt;830,"Pass","Fail"),"Fail"),"Fail"))</f>
        <v>Pass</v>
      </c>
      <c r="T1883" s="237">
        <v>1159</v>
      </c>
      <c r="U1883" s="235" t="s">
        <v>257</v>
      </c>
      <c r="V1883" s="300"/>
      <c r="W1883" s="147">
        <v>645</v>
      </c>
      <c r="X1883" s="88">
        <v>790</v>
      </c>
      <c r="Y1883" s="88">
        <v>670</v>
      </c>
      <c r="Z1883" s="88">
        <v>830</v>
      </c>
      <c r="AA1883" s="88">
        <v>8.6999999999999993</v>
      </c>
      <c r="AB1883" s="148">
        <v>10</v>
      </c>
    </row>
    <row r="1884" spans="1:28" ht="15.75" customHeight="1">
      <c r="A1884"/>
      <c r="B1884" s="93"/>
      <c r="C1884" s="162"/>
      <c r="D1884" s="90" t="s">
        <v>100</v>
      </c>
      <c r="E1884" s="370">
        <v>2706.86</v>
      </c>
      <c r="F1884" s="370">
        <v>2649.1</v>
      </c>
      <c r="G1884" s="370">
        <v>2632.99</v>
      </c>
      <c r="H1884" s="370">
        <v>2641.97</v>
      </c>
      <c r="I1884" s="370">
        <v>2691.46</v>
      </c>
      <c r="J1884" s="370">
        <v>2746.82</v>
      </c>
      <c r="K1884" s="370">
        <v>2667</v>
      </c>
      <c r="L1884" s="370">
        <v>2632.24</v>
      </c>
      <c r="M1884" s="370">
        <v>2678.91</v>
      </c>
      <c r="N1884" s="99"/>
      <c r="O1884" s="99"/>
      <c r="P1884" s="99"/>
      <c r="Q1884" s="99"/>
      <c r="R1884" s="100"/>
      <c r="S1884" s="101"/>
      <c r="T1884" s="241"/>
      <c r="U1884" s="234"/>
      <c r="V1884" s="238"/>
    </row>
    <row r="1885" spans="1:28" ht="25.5" customHeight="1">
      <c r="A1885"/>
      <c r="B1885" s="93"/>
      <c r="C1885" s="162"/>
      <c r="D1885" s="90" t="s">
        <v>120</v>
      </c>
      <c r="E1885" s="29">
        <f t="shared" ref="E1885:M1885" si="621">IF(((E1883="")*AND(E1884="")),"",(E1883-E1884)*2)</f>
        <v>754.9399999999996</v>
      </c>
      <c r="F1885" s="29">
        <f t="shared" si="621"/>
        <v>700.54</v>
      </c>
      <c r="G1885" s="29">
        <f t="shared" si="621"/>
        <v>678.18000000000029</v>
      </c>
      <c r="H1885" s="29">
        <f t="shared" si="621"/>
        <v>693.88000000000011</v>
      </c>
      <c r="I1885" s="29">
        <f t="shared" si="621"/>
        <v>743.92000000000007</v>
      </c>
      <c r="J1885" s="29">
        <f t="shared" si="621"/>
        <v>751.83999999999924</v>
      </c>
      <c r="K1885" s="29">
        <f t="shared" si="621"/>
        <v>694.52000000000044</v>
      </c>
      <c r="L1885" s="29">
        <f t="shared" si="621"/>
        <v>699.72000000000025</v>
      </c>
      <c r="M1885" s="29">
        <f t="shared" si="621"/>
        <v>752.48000000000047</v>
      </c>
      <c r="N1885" s="102"/>
      <c r="O1885" s="102"/>
      <c r="P1885" s="102"/>
      <c r="Q1885" s="102"/>
      <c r="R1885" s="103"/>
      <c r="S1885" s="104"/>
      <c r="T1885" s="282"/>
      <c r="U1885" s="281"/>
      <c r="V1885" s="285"/>
    </row>
    <row r="1886" spans="1:28" ht="12.75" customHeight="1">
      <c r="A1886" s="3">
        <v>43719</v>
      </c>
      <c r="B1886" s="93" t="s">
        <v>18</v>
      </c>
      <c r="C1886" s="162" t="s">
        <v>121</v>
      </c>
      <c r="D1886" s="90" t="s">
        <v>99</v>
      </c>
      <c r="E1886" s="370">
        <v>3060.17</v>
      </c>
      <c r="F1886" s="370">
        <v>2993.34</v>
      </c>
      <c r="G1886" s="370">
        <v>2971.47</v>
      </c>
      <c r="H1886" s="370">
        <v>2991.62</v>
      </c>
      <c r="I1886" s="370">
        <v>3066.56</v>
      </c>
      <c r="J1886" s="370">
        <v>3124.15</v>
      </c>
      <c r="K1886" s="370">
        <v>3015.42</v>
      </c>
      <c r="L1886" s="370">
        <v>2981.6</v>
      </c>
      <c r="M1886" s="370">
        <v>3060.86</v>
      </c>
      <c r="N1886" s="94">
        <f>IF((M1887=""),"",MAX(E1888:M1888))</f>
        <v>984.90000000000055</v>
      </c>
      <c r="O1886" s="94">
        <f>IF(M1887="","",MIN(E1888:M1888))</f>
        <v>829.85999999999967</v>
      </c>
      <c r="P1886" s="94">
        <f>IF((M1888=""),"",AVERAGE(E1888:M1888))</f>
        <v>913.75777777777773</v>
      </c>
      <c r="Q1886" s="94">
        <f>IF((M1887=""),"",STDEV(E1888:M1888))</f>
        <v>58.971234042069248</v>
      </c>
      <c r="R1886" s="95">
        <f>IF((M1887=""),"",(N1886-O1886)/(N1886+O1886)*100)</f>
        <v>8.5432784500430277</v>
      </c>
      <c r="S1886" s="96" t="str">
        <f>IF(M1887="","",IF(R1886&lt;15,IF(P1886&gt;850,IF(P1886&lt;1000,"Pass","Fail"),"Fail"),"Fail"))</f>
        <v>Pass</v>
      </c>
      <c r="T1886" s="237">
        <v>1159</v>
      </c>
      <c r="U1886" s="235" t="s">
        <v>257</v>
      </c>
      <c r="V1886" s="300"/>
      <c r="W1886" s="135">
        <v>850</v>
      </c>
      <c r="X1886" s="135">
        <v>970</v>
      </c>
      <c r="Y1886" s="135">
        <v>710</v>
      </c>
      <c r="Z1886" s="135">
        <v>910</v>
      </c>
      <c r="AA1886" s="135">
        <v>14.5</v>
      </c>
      <c r="AB1886" s="139">
        <v>17</v>
      </c>
    </row>
    <row r="1887" spans="1:28" ht="15.75" customHeight="1">
      <c r="A1887"/>
      <c r="B1887" s="93"/>
      <c r="C1887" s="162"/>
      <c r="D1887" s="90" t="s">
        <v>100</v>
      </c>
      <c r="E1887" s="370">
        <v>2567.7199999999998</v>
      </c>
      <c r="F1887" s="370">
        <v>2553.16</v>
      </c>
      <c r="G1887" s="370">
        <v>2556.54</v>
      </c>
      <c r="H1887" s="370">
        <v>2556.34</v>
      </c>
      <c r="I1887" s="370">
        <v>2584.86</v>
      </c>
      <c r="J1887" s="370">
        <v>2637.98</v>
      </c>
      <c r="K1887" s="370">
        <v>2579.65</v>
      </c>
      <c r="L1887" s="370">
        <v>2543.35</v>
      </c>
      <c r="M1887" s="370">
        <v>2573.6799999999998</v>
      </c>
      <c r="N1887" s="99"/>
      <c r="O1887" s="99"/>
      <c r="P1887" s="99"/>
      <c r="Q1887" s="99"/>
      <c r="R1887" s="100"/>
      <c r="S1887" s="101"/>
      <c r="T1887" s="241"/>
      <c r="U1887" s="234"/>
      <c r="V1887" s="238"/>
    </row>
    <row r="1888" spans="1:28" ht="26.25" customHeight="1" thickBot="1">
      <c r="A1888"/>
      <c r="B1888" s="105"/>
      <c r="C1888" s="163"/>
      <c r="D1888" s="127" t="s">
        <v>120</v>
      </c>
      <c r="E1888" s="107">
        <f t="shared" ref="E1888:M1888" si="622">IF(((E1886="")*AND(E1887="")),"",(E1886-E1887)*2)</f>
        <v>984.90000000000055</v>
      </c>
      <c r="F1888" s="107">
        <f t="shared" si="622"/>
        <v>880.36000000000058</v>
      </c>
      <c r="G1888" s="107">
        <f t="shared" si="622"/>
        <v>829.85999999999967</v>
      </c>
      <c r="H1888" s="107">
        <f t="shared" si="622"/>
        <v>870.55999999999949</v>
      </c>
      <c r="I1888" s="107">
        <f t="shared" si="622"/>
        <v>963.39999999999964</v>
      </c>
      <c r="J1888" s="107">
        <f t="shared" si="622"/>
        <v>972.34000000000015</v>
      </c>
      <c r="K1888" s="107">
        <f t="shared" si="622"/>
        <v>871.54</v>
      </c>
      <c r="L1888" s="107">
        <f t="shared" si="622"/>
        <v>876.5</v>
      </c>
      <c r="M1888" s="107">
        <f t="shared" si="622"/>
        <v>974.36000000000058</v>
      </c>
      <c r="N1888" s="108"/>
      <c r="O1888" s="108"/>
      <c r="P1888" s="108"/>
      <c r="Q1888" s="108"/>
      <c r="R1888" s="109"/>
      <c r="S1888" s="110"/>
      <c r="T1888" s="284"/>
      <c r="U1888" s="283"/>
      <c r="V1888" s="286"/>
    </row>
    <row r="1889" spans="1:28" ht="12.75" customHeight="1">
      <c r="A1889" s="3">
        <v>43726</v>
      </c>
      <c r="B1889" s="111" t="s">
        <v>18</v>
      </c>
      <c r="C1889" s="164" t="s">
        <v>122</v>
      </c>
      <c r="D1889" s="112" t="s">
        <v>99</v>
      </c>
      <c r="E1889" s="370">
        <v>6685.74</v>
      </c>
      <c r="F1889" s="370">
        <v>6738.25</v>
      </c>
      <c r="G1889" s="370">
        <v>6886.78</v>
      </c>
      <c r="H1889" s="370">
        <v>6851.9</v>
      </c>
      <c r="I1889" s="370">
        <v>6814.7</v>
      </c>
      <c r="J1889" s="370">
        <v>6707.76</v>
      </c>
      <c r="K1889" s="370">
        <v>6808.89</v>
      </c>
      <c r="L1889" s="370">
        <v>6819.71</v>
      </c>
      <c r="M1889" s="370">
        <v>6743.26</v>
      </c>
      <c r="N1889" s="113">
        <f>IF((M1890=""),"",MAX(E1891:M1891))</f>
        <v>508.89999999999964</v>
      </c>
      <c r="O1889" s="113">
        <f>IF(M1890="","",MIN(E1891:M1891))</f>
        <v>485.55999999999949</v>
      </c>
      <c r="P1889" s="113">
        <f>IF((M1891=""),"",AVERAGE(E1891:M1891))</f>
        <v>496.97333333333336</v>
      </c>
      <c r="Q1889" s="113">
        <f>IF((M1890=""),"",STDEV(E1891:M1891))</f>
        <v>7.5599735449273</v>
      </c>
      <c r="R1889" s="114">
        <f>IF((M1890=""),"",(N1889-O1889)/(N1889+O1889)*100)</f>
        <v>2.3470023932586694</v>
      </c>
      <c r="S1889" s="115" t="str">
        <f>IF(M1890="","",IF(R1889&lt;10,IF(P1889&gt;430,IF(P1889&lt;590,"Pass","Fail"),"Fail"),"Fail"))</f>
        <v>Pass</v>
      </c>
      <c r="T1889" s="242">
        <v>64</v>
      </c>
      <c r="U1889" s="236" t="s">
        <v>258</v>
      </c>
      <c r="V1889" s="302"/>
      <c r="W1889" s="138">
        <v>490</v>
      </c>
      <c r="X1889" s="135">
        <v>590</v>
      </c>
      <c r="Y1889" s="135">
        <v>430</v>
      </c>
      <c r="Z1889" s="135">
        <v>590</v>
      </c>
      <c r="AA1889" s="137">
        <v>6.3</v>
      </c>
      <c r="AB1889" s="148">
        <v>6.3</v>
      </c>
    </row>
    <row r="1890" spans="1:28" ht="15.75" customHeight="1">
      <c r="A1890"/>
      <c r="B1890" s="93"/>
      <c r="C1890" s="162"/>
      <c r="D1890" s="90" t="s">
        <v>100</v>
      </c>
      <c r="E1890">
        <v>6433.32</v>
      </c>
      <c r="F1890">
        <v>6492.38</v>
      </c>
      <c r="G1890">
        <v>6644</v>
      </c>
      <c r="H1890">
        <v>6606.32</v>
      </c>
      <c r="I1890">
        <v>6563.61</v>
      </c>
      <c r="J1890">
        <v>6453.31</v>
      </c>
      <c r="K1890">
        <v>6560.72</v>
      </c>
      <c r="L1890">
        <v>6573.71</v>
      </c>
      <c r="M1890">
        <v>6493.24</v>
      </c>
      <c r="N1890" s="99"/>
      <c r="O1890" s="99"/>
      <c r="P1890" s="99"/>
      <c r="Q1890" s="99"/>
      <c r="R1890" s="100"/>
      <c r="S1890" s="101"/>
      <c r="T1890" s="241"/>
      <c r="U1890" s="234"/>
      <c r="V1890" s="238"/>
    </row>
    <row r="1891" spans="1:28" ht="25.5" customHeight="1">
      <c r="A1891"/>
      <c r="B1891" s="93"/>
      <c r="C1891" s="162"/>
      <c r="D1891" s="90" t="s">
        <v>120</v>
      </c>
      <c r="E1891" s="29">
        <f t="shared" ref="E1891:M1891" si="623">IF(((E1889="")*AND(E1890="")),"",(E1889-E1890)*2)</f>
        <v>504.84000000000015</v>
      </c>
      <c r="F1891" s="29">
        <f t="shared" si="623"/>
        <v>491.73999999999978</v>
      </c>
      <c r="G1891" s="29">
        <f t="shared" si="623"/>
        <v>485.55999999999949</v>
      </c>
      <c r="H1891" s="29">
        <f t="shared" si="623"/>
        <v>491.15999999999985</v>
      </c>
      <c r="I1891" s="29">
        <f t="shared" si="623"/>
        <v>502.18000000000029</v>
      </c>
      <c r="J1891" s="29">
        <f t="shared" si="623"/>
        <v>508.89999999999964</v>
      </c>
      <c r="K1891" s="29">
        <f t="shared" si="623"/>
        <v>496.34000000000015</v>
      </c>
      <c r="L1891" s="29">
        <f t="shared" si="623"/>
        <v>492</v>
      </c>
      <c r="M1891" s="29">
        <f t="shared" si="623"/>
        <v>500.04000000000087</v>
      </c>
      <c r="N1891" s="102"/>
      <c r="O1891" s="102"/>
      <c r="P1891" s="102"/>
      <c r="Q1891" s="102"/>
      <c r="R1891" s="103"/>
      <c r="S1891" s="104"/>
      <c r="T1891" s="282"/>
      <c r="U1891" s="281"/>
      <c r="V1891" s="285"/>
    </row>
    <row r="1892" spans="1:28" ht="12.75" customHeight="1">
      <c r="A1892" s="3">
        <v>43726</v>
      </c>
      <c r="B1892" s="93" t="s">
        <v>18</v>
      </c>
      <c r="C1892" s="162" t="s">
        <v>123</v>
      </c>
      <c r="D1892" s="90" t="s">
        <v>99</v>
      </c>
      <c r="E1892" s="370">
        <v>6670.01</v>
      </c>
      <c r="F1892" s="370">
        <v>6777.55</v>
      </c>
      <c r="G1892" s="370">
        <v>6931.48</v>
      </c>
      <c r="H1892" s="370">
        <v>6876.36</v>
      </c>
      <c r="I1892" s="370">
        <v>6777.45</v>
      </c>
      <c r="J1892" s="370">
        <v>6679.76</v>
      </c>
      <c r="K1892" s="370">
        <v>6844.68</v>
      </c>
      <c r="L1892" s="370">
        <v>6846.45</v>
      </c>
      <c r="M1892" s="370">
        <v>6712.39</v>
      </c>
      <c r="N1892" s="94">
        <f>IF((M1893=""),"",MAX(E1894:M1894))</f>
        <v>243.88000000000102</v>
      </c>
      <c r="O1892" s="94">
        <f>IF(M1893="","",MIN(E1894:M1894))</f>
        <v>217.09999999999854</v>
      </c>
      <c r="P1892" s="94">
        <f>IF((M1894=""),"",AVERAGE(E1894:M1894))</f>
        <v>232.8133333333335</v>
      </c>
      <c r="Q1892" s="94">
        <f>IF((M1893=""),"",STDEV(E1894:M1894))</f>
        <v>9.5800730686150555</v>
      </c>
      <c r="R1892" s="95">
        <f>IF((M1893=""),"",(N1892-O1892)/(N1892+O1892)*100)</f>
        <v>5.8093626621550829</v>
      </c>
      <c r="S1892" s="96" t="str">
        <f>IF(M1893="","",IF(R1892&lt;15,IF(P1892&gt;155,IF(P1892&lt;315,"Pass","Fail"),"Fail"),"Fail"))</f>
        <v>Pass</v>
      </c>
      <c r="T1892" s="237">
        <v>64</v>
      </c>
      <c r="U1892" s="235" t="s">
        <v>258</v>
      </c>
      <c r="V1892" s="300"/>
      <c r="W1892" s="147">
        <v>222</v>
      </c>
      <c r="X1892" s="88">
        <v>340</v>
      </c>
      <c r="Y1892" s="88">
        <v>155</v>
      </c>
      <c r="Z1892" s="88">
        <v>315</v>
      </c>
      <c r="AA1892" s="148">
        <v>15</v>
      </c>
      <c r="AB1892" s="139">
        <v>15</v>
      </c>
    </row>
    <row r="1893" spans="1:28" ht="15.75" customHeight="1">
      <c r="A1893"/>
      <c r="B1893" s="93"/>
      <c r="C1893" s="162"/>
      <c r="D1893" s="90" t="s">
        <v>100</v>
      </c>
      <c r="E1893">
        <v>6549.31</v>
      </c>
      <c r="F1893">
        <v>6663.79</v>
      </c>
      <c r="G1893">
        <v>6822.93</v>
      </c>
      <c r="H1893">
        <v>6763.24</v>
      </c>
      <c r="I1893">
        <v>6655.62</v>
      </c>
      <c r="J1893">
        <v>6557.82</v>
      </c>
      <c r="K1893">
        <v>6730.78</v>
      </c>
      <c r="L1893">
        <v>6732.58</v>
      </c>
      <c r="M1893">
        <v>6592.4</v>
      </c>
      <c r="N1893" s="99"/>
      <c r="O1893" s="99"/>
      <c r="P1893" s="99"/>
      <c r="Q1893" s="99"/>
      <c r="R1893" s="100"/>
      <c r="S1893" s="101"/>
      <c r="T1893" s="241"/>
      <c r="U1893" s="234"/>
      <c r="V1893" s="238"/>
    </row>
    <row r="1894" spans="1:28" ht="25.5" customHeight="1">
      <c r="A1894"/>
      <c r="B1894" s="93"/>
      <c r="C1894" s="162"/>
      <c r="D1894" s="90" t="s">
        <v>120</v>
      </c>
      <c r="E1894" s="29">
        <f t="shared" ref="E1894:M1894" si="624">IF(((E1892="")*AND(E1893="")),"",(E1892-E1893)*2)</f>
        <v>241.39999999999964</v>
      </c>
      <c r="F1894" s="29">
        <f t="shared" si="624"/>
        <v>227.52000000000044</v>
      </c>
      <c r="G1894" s="29">
        <f t="shared" si="624"/>
        <v>217.09999999999854</v>
      </c>
      <c r="H1894" s="29">
        <f t="shared" si="624"/>
        <v>226.23999999999978</v>
      </c>
      <c r="I1894" s="29">
        <f t="shared" si="624"/>
        <v>243.65999999999985</v>
      </c>
      <c r="J1894" s="29">
        <f t="shared" si="624"/>
        <v>243.88000000000102</v>
      </c>
      <c r="K1894" s="29">
        <f t="shared" si="624"/>
        <v>227.80000000000109</v>
      </c>
      <c r="L1894" s="29">
        <f t="shared" si="624"/>
        <v>227.73999999999978</v>
      </c>
      <c r="M1894" s="29">
        <f t="shared" si="624"/>
        <v>239.98000000000138</v>
      </c>
      <c r="N1894" s="102"/>
      <c r="O1894" s="102"/>
      <c r="P1894" s="102"/>
      <c r="Q1894" s="102"/>
      <c r="R1894" s="103"/>
      <c r="S1894" s="104"/>
      <c r="T1894" s="282"/>
      <c r="U1894" s="281"/>
      <c r="V1894" s="285"/>
    </row>
    <row r="1895" spans="1:28" ht="12.75" customHeight="1">
      <c r="A1895" s="3">
        <v>43726</v>
      </c>
      <c r="B1895" s="121" t="s">
        <v>18</v>
      </c>
      <c r="C1895" s="161" t="s">
        <v>119</v>
      </c>
      <c r="D1895" s="91" t="s">
        <v>99</v>
      </c>
      <c r="E1895" s="370">
        <v>2706.86</v>
      </c>
      <c r="F1895" s="370">
        <v>2649.1</v>
      </c>
      <c r="G1895" s="370">
        <v>2632.99</v>
      </c>
      <c r="H1895" s="370">
        <v>2641.97</v>
      </c>
      <c r="I1895" s="370">
        <v>2691.46</v>
      </c>
      <c r="J1895" s="370">
        <v>2746.82</v>
      </c>
      <c r="K1895" s="370">
        <v>2667</v>
      </c>
      <c r="L1895" s="370">
        <v>2632.24</v>
      </c>
      <c r="M1895" s="370">
        <v>2678.91</v>
      </c>
      <c r="N1895" s="94">
        <f>IF((M1896=""),"",MAX(E1897:M1897))</f>
        <v>778.80000000000018</v>
      </c>
      <c r="O1895" s="94">
        <f>IF(M1896="","",MIN(E1897:M1897))</f>
        <v>694.29999999999927</v>
      </c>
      <c r="P1895" s="94">
        <f>IF((M1897=""),"",AVERAGE(E1897:M1897))</f>
        <v>740.21555555555551</v>
      </c>
      <c r="Q1895" s="94">
        <f>IF((M1896=""),"",STDEV(E1897:M1897))</f>
        <v>35.264168468543872</v>
      </c>
      <c r="R1895" s="95">
        <f>IF((M1896=""),"",(N1895-O1895)/(N1895+O1895)*100)</f>
        <v>5.7362025660173064</v>
      </c>
      <c r="S1895" s="96" t="str">
        <f>IF(M1896="","",IF(R1895&lt;10,IF(P1895&gt;670,IF(P1895&lt;830,"Pass","Fail"),"Fail"),"Fail"))</f>
        <v>Pass</v>
      </c>
      <c r="T1895" s="237">
        <v>64</v>
      </c>
      <c r="U1895" s="235" t="s">
        <v>258</v>
      </c>
      <c r="V1895" s="300"/>
      <c r="W1895" s="147">
        <v>645</v>
      </c>
      <c r="X1895" s="88">
        <v>790</v>
      </c>
      <c r="Y1895" s="88">
        <v>670</v>
      </c>
      <c r="Z1895" s="88">
        <v>830</v>
      </c>
      <c r="AA1895" s="88">
        <v>8.6999999999999993</v>
      </c>
      <c r="AB1895" s="148">
        <v>10</v>
      </c>
    </row>
    <row r="1896" spans="1:28" ht="15.75" customHeight="1">
      <c r="A1896"/>
      <c r="B1896" s="93"/>
      <c r="C1896" s="162"/>
      <c r="D1896" s="90" t="s">
        <v>100</v>
      </c>
      <c r="E1896">
        <v>2321.0500000000002</v>
      </c>
      <c r="F1896">
        <v>2292.02</v>
      </c>
      <c r="G1896">
        <v>2285.84</v>
      </c>
      <c r="H1896">
        <v>2284.4899999999998</v>
      </c>
      <c r="I1896">
        <v>2302.06</v>
      </c>
      <c r="J1896">
        <v>2357.9</v>
      </c>
      <c r="K1896">
        <v>2308.4299999999998</v>
      </c>
      <c r="L1896">
        <v>2274.85</v>
      </c>
      <c r="M1896">
        <v>2289.7399999999998</v>
      </c>
      <c r="N1896" s="99"/>
      <c r="O1896" s="99"/>
      <c r="P1896" s="99"/>
      <c r="Q1896" s="99"/>
      <c r="R1896" s="100"/>
      <c r="S1896" s="101"/>
      <c r="T1896" s="241"/>
      <c r="U1896" s="234"/>
      <c r="V1896" s="238"/>
    </row>
    <row r="1897" spans="1:28" ht="25.5" customHeight="1">
      <c r="A1897"/>
      <c r="B1897" s="93"/>
      <c r="C1897" s="162"/>
      <c r="D1897" s="90" t="s">
        <v>120</v>
      </c>
      <c r="E1897" s="29">
        <f t="shared" ref="E1897:M1897" si="625">IF(((E1895="")*AND(E1896="")),"",(E1895-E1896)*2)</f>
        <v>771.61999999999989</v>
      </c>
      <c r="F1897" s="29">
        <f t="shared" si="625"/>
        <v>714.15999999999985</v>
      </c>
      <c r="G1897" s="29">
        <f t="shared" si="625"/>
        <v>694.29999999999927</v>
      </c>
      <c r="H1897" s="29">
        <f t="shared" si="625"/>
        <v>714.96</v>
      </c>
      <c r="I1897" s="29">
        <f t="shared" si="625"/>
        <v>778.80000000000018</v>
      </c>
      <c r="J1897" s="29">
        <f t="shared" si="625"/>
        <v>777.84000000000015</v>
      </c>
      <c r="K1897" s="29">
        <f t="shared" si="625"/>
        <v>717.14000000000033</v>
      </c>
      <c r="L1897" s="29">
        <f t="shared" si="625"/>
        <v>714.77999999999975</v>
      </c>
      <c r="M1897" s="29">
        <f t="shared" si="625"/>
        <v>778.34000000000015</v>
      </c>
      <c r="N1897" s="102"/>
      <c r="O1897" s="102"/>
      <c r="P1897" s="102"/>
      <c r="Q1897" s="102"/>
      <c r="R1897" s="103"/>
      <c r="S1897" s="104"/>
      <c r="T1897" s="282"/>
      <c r="U1897" s="281"/>
      <c r="V1897" s="285"/>
    </row>
    <row r="1898" spans="1:28" ht="12.75" customHeight="1">
      <c r="A1898" s="3">
        <v>43726</v>
      </c>
      <c r="B1898" s="93" t="s">
        <v>18</v>
      </c>
      <c r="C1898" s="162" t="s">
        <v>121</v>
      </c>
      <c r="D1898" s="90" t="s">
        <v>99</v>
      </c>
      <c r="E1898" s="370">
        <v>2567.7199999999998</v>
      </c>
      <c r="F1898" s="370">
        <v>2553.16</v>
      </c>
      <c r="G1898" s="370">
        <v>2556.54</v>
      </c>
      <c r="H1898" s="370">
        <v>2556.34</v>
      </c>
      <c r="I1898" s="370">
        <v>2584.86</v>
      </c>
      <c r="J1898" s="370">
        <v>2637.98</v>
      </c>
      <c r="K1898" s="370">
        <v>2579.65</v>
      </c>
      <c r="L1898" s="370">
        <v>2543.35</v>
      </c>
      <c r="M1898" s="370">
        <v>2573.6799999999998</v>
      </c>
      <c r="N1898" s="94">
        <f>IF((M1899=""),"",MAX(E1900:M1900))</f>
        <v>987.10000000000036</v>
      </c>
      <c r="O1898" s="94">
        <f>IF(M1899="","",MIN(E1900:M1900))</f>
        <v>820.77999999999975</v>
      </c>
      <c r="P1898" s="94">
        <f>IF((M1900=""),"",AVERAGE(E1900:M1900))</f>
        <v>907.30666666666673</v>
      </c>
      <c r="Q1898" s="94">
        <f>IF((M1899=""),"",STDEV(E1900:M1900))</f>
        <v>63.680054177112098</v>
      </c>
      <c r="R1898" s="95">
        <f>IF((M1899=""),"",(N1898-O1898)/(N1898+O1898)*100)</f>
        <v>9.1997256455074776</v>
      </c>
      <c r="S1898" s="96" t="str">
        <f>IF(M1899="","",IF(R1898&lt;15,IF(P1898&gt;850,IF(P1898&lt;1000,"Pass","Fail"),"Fail"),"Fail"))</f>
        <v>Pass</v>
      </c>
      <c r="T1898" s="237">
        <v>64</v>
      </c>
      <c r="U1898" s="234" t="s">
        <v>258</v>
      </c>
      <c r="V1898" s="300"/>
      <c r="W1898" s="135">
        <v>850</v>
      </c>
      <c r="X1898" s="135">
        <v>970</v>
      </c>
      <c r="Y1898" s="135">
        <v>710</v>
      </c>
      <c r="Z1898" s="135">
        <v>910</v>
      </c>
      <c r="AA1898" s="135">
        <v>14.5</v>
      </c>
      <c r="AB1898" s="139">
        <v>17</v>
      </c>
    </row>
    <row r="1899" spans="1:28" ht="15.75" customHeight="1">
      <c r="A1899"/>
      <c r="B1899" s="93"/>
      <c r="C1899" s="162"/>
      <c r="D1899" s="90" t="s">
        <v>100</v>
      </c>
      <c r="E1899">
        <v>2081.1</v>
      </c>
      <c r="F1899">
        <v>2119.4299999999998</v>
      </c>
      <c r="G1899">
        <v>2146.15</v>
      </c>
      <c r="H1899">
        <v>2126.71</v>
      </c>
      <c r="I1899">
        <v>2103.9</v>
      </c>
      <c r="J1899">
        <v>2144.4299999999998</v>
      </c>
      <c r="K1899">
        <v>2145.1999999999998</v>
      </c>
      <c r="L1899">
        <v>2113.52</v>
      </c>
      <c r="M1899">
        <v>2089.96</v>
      </c>
      <c r="N1899" s="99"/>
      <c r="O1899" s="99"/>
      <c r="P1899" s="99"/>
      <c r="Q1899" s="99"/>
      <c r="R1899" s="100"/>
      <c r="S1899" s="101"/>
      <c r="T1899" s="241"/>
      <c r="V1899" s="238"/>
    </row>
    <row r="1900" spans="1:28" ht="26.25" customHeight="1" thickBot="1">
      <c r="A1900"/>
      <c r="B1900" s="105"/>
      <c r="C1900" s="163"/>
      <c r="D1900" s="127" t="s">
        <v>120</v>
      </c>
      <c r="E1900" s="107">
        <f t="shared" ref="E1900:M1900" si="626">IF(((E1898="")*AND(E1899="")),"",(E1898-E1899)*2)</f>
        <v>973.23999999999978</v>
      </c>
      <c r="F1900" s="107">
        <f t="shared" si="626"/>
        <v>867.46</v>
      </c>
      <c r="G1900" s="107">
        <f t="shared" si="626"/>
        <v>820.77999999999975</v>
      </c>
      <c r="H1900" s="107">
        <f t="shared" si="626"/>
        <v>859.26000000000022</v>
      </c>
      <c r="I1900" s="107">
        <f t="shared" si="626"/>
        <v>961.92000000000007</v>
      </c>
      <c r="J1900" s="107">
        <f t="shared" si="626"/>
        <v>987.10000000000036</v>
      </c>
      <c r="K1900" s="107">
        <f t="shared" si="626"/>
        <v>868.90000000000055</v>
      </c>
      <c r="L1900" s="107">
        <f t="shared" si="626"/>
        <v>859.65999999999985</v>
      </c>
      <c r="M1900" s="107">
        <f t="shared" si="626"/>
        <v>967.4399999999996</v>
      </c>
      <c r="N1900" s="108"/>
      <c r="O1900" s="108"/>
      <c r="P1900" s="108"/>
      <c r="Q1900" s="108"/>
      <c r="R1900" s="109"/>
      <c r="S1900" s="110"/>
      <c r="T1900" s="284"/>
      <c r="U1900" s="283"/>
      <c r="V1900" s="286"/>
    </row>
    <row r="1901" spans="1:28" ht="12.75" customHeight="1">
      <c r="A1901" s="3">
        <v>43731</v>
      </c>
      <c r="B1901" s="111" t="s">
        <v>18</v>
      </c>
      <c r="C1901" s="164" t="s">
        <v>122</v>
      </c>
      <c r="D1901" s="112" t="s">
        <v>99</v>
      </c>
      <c r="E1901">
        <v>6441.15</v>
      </c>
      <c r="F1901">
        <v>6499.21</v>
      </c>
      <c r="G1901">
        <v>6653.14</v>
      </c>
      <c r="H1901">
        <v>6614.39</v>
      </c>
      <c r="I1901">
        <v>6571.58</v>
      </c>
      <c r="J1901">
        <v>6459.99</v>
      </c>
      <c r="K1901">
        <v>6569.04</v>
      </c>
      <c r="L1901">
        <v>6581.55</v>
      </c>
      <c r="M1901">
        <v>6499.75</v>
      </c>
      <c r="N1901" s="113">
        <f>IF((M1902=""),"",MAX(E1903:M1903))</f>
        <v>523.93999999999869</v>
      </c>
      <c r="O1901" s="113">
        <f>IF(M1902="","",MIN(E1903:M1903))</f>
        <v>503.5</v>
      </c>
      <c r="P1901" s="113">
        <f>IF((M1903=""),"",AVERAGE(E1903:M1903))</f>
        <v>513.96888888888861</v>
      </c>
      <c r="Q1901" s="113">
        <f>IF((M1902=""),"",STDEV(E1903:M1903))</f>
        <v>6.6833233582621228</v>
      </c>
      <c r="R1901" s="114">
        <f>IF((M1902=""),"",(N1901-O1901)/(N1901+O1901)*100)</f>
        <v>1.9894105738533361</v>
      </c>
      <c r="S1901" s="115" t="str">
        <f>IF(M1902="","",IF(R1901&lt;10,IF(P1901&gt;430,IF(P1901&lt;590,"Pass","Fail"),"Fail"),"Fail"))</f>
        <v>Pass</v>
      </c>
      <c r="T1901" s="242">
        <v>1428</v>
      </c>
      <c r="U1901" s="236" t="s">
        <v>259</v>
      </c>
      <c r="V1901" s="302"/>
      <c r="W1901" s="138">
        <v>490</v>
      </c>
      <c r="X1901" s="135">
        <v>590</v>
      </c>
      <c r="Y1901" s="135">
        <v>430</v>
      </c>
      <c r="Z1901" s="135">
        <v>590</v>
      </c>
      <c r="AA1901" s="137">
        <v>6.3</v>
      </c>
      <c r="AB1901" s="148">
        <v>6.3</v>
      </c>
    </row>
    <row r="1902" spans="1:28" ht="15.75" customHeight="1">
      <c r="A1902"/>
      <c r="B1902" s="93"/>
      <c r="C1902" s="162"/>
      <c r="D1902" s="90" t="s">
        <v>100</v>
      </c>
      <c r="E1902">
        <v>6180.42</v>
      </c>
      <c r="F1902">
        <v>6244.27</v>
      </c>
      <c r="G1902">
        <v>6401.39</v>
      </c>
      <c r="H1902">
        <v>6358.56</v>
      </c>
      <c r="I1902">
        <v>6311.95</v>
      </c>
      <c r="J1902">
        <v>6198.02</v>
      </c>
      <c r="K1902">
        <v>6311.69</v>
      </c>
      <c r="L1902">
        <v>6327.79</v>
      </c>
      <c r="M1902">
        <v>6242.85</v>
      </c>
      <c r="N1902" s="99"/>
      <c r="O1902" s="99"/>
      <c r="P1902" s="99"/>
      <c r="Q1902" s="99"/>
      <c r="R1902" s="100"/>
      <c r="S1902" s="101"/>
      <c r="T1902" s="241"/>
      <c r="U1902" s="234"/>
      <c r="V1902" s="238"/>
    </row>
    <row r="1903" spans="1:28" ht="25.5" customHeight="1">
      <c r="A1903"/>
      <c r="B1903" s="93"/>
      <c r="C1903" s="162"/>
      <c r="D1903" s="90" t="s">
        <v>120</v>
      </c>
      <c r="E1903" s="29">
        <f t="shared" ref="E1903:M1903" si="627">IF(((E1901="")*AND(E1902="")),"",(E1901-E1902)*2)</f>
        <v>521.45999999999913</v>
      </c>
      <c r="F1903" s="29">
        <f t="shared" si="627"/>
        <v>509.8799999999992</v>
      </c>
      <c r="G1903" s="29">
        <f t="shared" si="627"/>
        <v>503.5</v>
      </c>
      <c r="H1903" s="29">
        <f t="shared" si="627"/>
        <v>511.65999999999985</v>
      </c>
      <c r="I1903" s="29">
        <f t="shared" si="627"/>
        <v>519.26000000000022</v>
      </c>
      <c r="J1903" s="29">
        <f t="shared" si="627"/>
        <v>523.93999999999869</v>
      </c>
      <c r="K1903" s="29">
        <f t="shared" si="627"/>
        <v>514.70000000000073</v>
      </c>
      <c r="L1903" s="29">
        <f t="shared" si="627"/>
        <v>507.52000000000044</v>
      </c>
      <c r="M1903" s="29">
        <f t="shared" si="627"/>
        <v>513.79999999999927</v>
      </c>
      <c r="N1903" s="102"/>
      <c r="O1903" s="102"/>
      <c r="P1903" s="102"/>
      <c r="Q1903" s="102"/>
      <c r="R1903" s="103"/>
      <c r="S1903" s="104"/>
      <c r="T1903" s="282"/>
      <c r="U1903" s="281"/>
      <c r="V1903" s="285"/>
    </row>
    <row r="1904" spans="1:28" ht="12.75" customHeight="1">
      <c r="A1904" s="3">
        <v>43731</v>
      </c>
      <c r="B1904" s="93" t="s">
        <v>18</v>
      </c>
      <c r="C1904" s="162" t="s">
        <v>123</v>
      </c>
      <c r="D1904" s="90" t="s">
        <v>99</v>
      </c>
      <c r="E1904">
        <v>6559.38</v>
      </c>
      <c r="F1904">
        <v>6672.57</v>
      </c>
      <c r="G1904">
        <v>6833.65</v>
      </c>
      <c r="H1904">
        <v>6772.54</v>
      </c>
      <c r="I1904">
        <v>6665.98</v>
      </c>
      <c r="J1904">
        <v>6564.68</v>
      </c>
      <c r="K1904">
        <v>6739.28</v>
      </c>
      <c r="L1904">
        <v>6744.52</v>
      </c>
      <c r="M1904">
        <v>6600.85</v>
      </c>
      <c r="N1904" s="94">
        <f>IF((M1905=""),"",MAX(E1906:M1906))</f>
        <v>266.94000000000051</v>
      </c>
      <c r="O1904" s="94">
        <f>IF(M1905="","",MIN(E1906:M1906))</f>
        <v>242.15999999999985</v>
      </c>
      <c r="P1904" s="94">
        <f>IF((M1906=""),"",AVERAGE(E1906:M1906))</f>
        <v>254.60000000000016</v>
      </c>
      <c r="Q1904" s="94">
        <f>IF((M1905=""),"",STDEV(E1906:M1906))</f>
        <v>8.908636259271475</v>
      </c>
      <c r="R1904" s="95">
        <f>IF((M1905=""),"",(N1904-O1904)/(N1904+O1904)*100)</f>
        <v>4.867413081909377</v>
      </c>
      <c r="S1904" s="96" t="str">
        <f>IF(M1905="","",IF(R1904&lt;15,IF(P1904&gt;155,IF(P1904&lt;315,"Pass","Fail"),"Fail"),"Fail"))</f>
        <v>Pass</v>
      </c>
      <c r="T1904" s="237">
        <v>1428</v>
      </c>
      <c r="U1904" s="235"/>
      <c r="V1904" s="300"/>
      <c r="W1904" s="147">
        <v>222</v>
      </c>
      <c r="X1904" s="88">
        <v>340</v>
      </c>
      <c r="Y1904" s="88">
        <v>155</v>
      </c>
      <c r="Z1904" s="88">
        <v>315</v>
      </c>
      <c r="AA1904" s="148">
        <v>15</v>
      </c>
      <c r="AB1904" s="139">
        <v>15</v>
      </c>
    </row>
    <row r="1905" spans="1:28" ht="15.75" customHeight="1">
      <c r="A1905"/>
      <c r="B1905" s="93"/>
      <c r="C1905" s="162"/>
      <c r="D1905" s="90" t="s">
        <v>100</v>
      </c>
      <c r="E1905">
        <v>6425.91</v>
      </c>
      <c r="F1905">
        <v>6547.83</v>
      </c>
      <c r="G1905">
        <v>6712.57</v>
      </c>
      <c r="H1905">
        <v>6648.69</v>
      </c>
      <c r="I1905">
        <v>6534.56</v>
      </c>
      <c r="J1905">
        <v>6434.29</v>
      </c>
      <c r="K1905">
        <v>6616.38</v>
      </c>
      <c r="L1905">
        <v>6618.08</v>
      </c>
      <c r="M1905">
        <v>6469.44</v>
      </c>
      <c r="N1905" s="99"/>
      <c r="O1905" s="99"/>
      <c r="P1905" s="99"/>
      <c r="Q1905" s="99"/>
      <c r="R1905" s="100"/>
      <c r="S1905" s="101"/>
      <c r="T1905" s="241"/>
      <c r="U1905" s="234"/>
      <c r="V1905" s="238"/>
    </row>
    <row r="1906" spans="1:28" ht="25.5" customHeight="1">
      <c r="A1906"/>
      <c r="B1906" s="93"/>
      <c r="C1906" s="162"/>
      <c r="D1906" s="90" t="s">
        <v>120</v>
      </c>
      <c r="E1906" s="29">
        <f t="shared" ref="E1906:M1906" si="628">IF(((E1904="")*AND(E1905="")),"",(E1904-E1905)*2)</f>
        <v>266.94000000000051</v>
      </c>
      <c r="F1906" s="29">
        <f t="shared" si="628"/>
        <v>249.47999999999956</v>
      </c>
      <c r="G1906" s="29">
        <f t="shared" si="628"/>
        <v>242.15999999999985</v>
      </c>
      <c r="H1906" s="29">
        <f t="shared" si="628"/>
        <v>247.70000000000073</v>
      </c>
      <c r="I1906" s="29">
        <f t="shared" si="628"/>
        <v>262.83999999999833</v>
      </c>
      <c r="J1906" s="29">
        <f t="shared" si="628"/>
        <v>260.78000000000065</v>
      </c>
      <c r="K1906" s="29">
        <f t="shared" si="628"/>
        <v>245.79999999999927</v>
      </c>
      <c r="L1906" s="29">
        <f t="shared" si="628"/>
        <v>252.88000000000102</v>
      </c>
      <c r="M1906" s="29">
        <f t="shared" si="628"/>
        <v>262.82000000000153</v>
      </c>
      <c r="N1906" s="102"/>
      <c r="O1906" s="102"/>
      <c r="P1906" s="102"/>
      <c r="Q1906" s="102"/>
      <c r="R1906" s="103"/>
      <c r="S1906" s="104"/>
      <c r="T1906" s="282"/>
      <c r="U1906" s="281"/>
      <c r="V1906" s="285"/>
    </row>
    <row r="1907" spans="1:28" ht="12.75" customHeight="1">
      <c r="A1907" s="3">
        <v>43731</v>
      </c>
      <c r="B1907" s="121" t="s">
        <v>18</v>
      </c>
      <c r="C1907" s="161" t="s">
        <v>119</v>
      </c>
      <c r="D1907" s="91" t="s">
        <v>99</v>
      </c>
      <c r="E1907">
        <v>3130.03</v>
      </c>
      <c r="F1907">
        <v>3012.44</v>
      </c>
      <c r="G1907">
        <v>2966.65</v>
      </c>
      <c r="H1907">
        <v>2981.16</v>
      </c>
      <c r="I1907">
        <v>3073.93</v>
      </c>
      <c r="J1907">
        <v>3066.58</v>
      </c>
      <c r="K1907">
        <v>2987.24</v>
      </c>
      <c r="L1907">
        <v>2992.22</v>
      </c>
      <c r="M1907">
        <v>3067.69</v>
      </c>
      <c r="N1907" s="94">
        <f>IF((M1908=""),"",MAX(E1909:M1909))</f>
        <v>761.13999999999942</v>
      </c>
      <c r="O1907" s="94">
        <f>IF(M1908="","",MIN(E1909:M1909))</f>
        <v>684.15999999999985</v>
      </c>
      <c r="P1907" s="94">
        <f>IF((M1909=""),"",AVERAGE(E1909:M1909))</f>
        <v>724.17999999999984</v>
      </c>
      <c r="Q1907" s="94">
        <f>IF((M1908=""),"",STDEV(E1909:M1909))</f>
        <v>30.339764336594968</v>
      </c>
      <c r="R1907" s="95">
        <f>IF((M1908=""),"",(N1907-O1907)/(N1907+O1907)*100)</f>
        <v>5.3262298484743376</v>
      </c>
      <c r="S1907" s="96" t="str">
        <f>IF(M1908="","",IF(R1907&lt;10,IF(P1907&gt;670,IF(P1907&lt;830,"Pass","Fail"),"Fail"),"Fail"))</f>
        <v>Pass</v>
      </c>
      <c r="T1907" s="237">
        <v>1428</v>
      </c>
      <c r="U1907" s="235" t="s">
        <v>259</v>
      </c>
      <c r="V1907" s="300"/>
      <c r="W1907" s="147">
        <v>645</v>
      </c>
      <c r="X1907" s="88">
        <v>790</v>
      </c>
      <c r="Y1907" s="88">
        <v>670</v>
      </c>
      <c r="Z1907" s="88">
        <v>830</v>
      </c>
      <c r="AA1907" s="88">
        <v>8.6999999999999993</v>
      </c>
      <c r="AB1907" s="148">
        <v>10</v>
      </c>
    </row>
    <row r="1908" spans="1:28" ht="15.75" customHeight="1">
      <c r="A1908"/>
      <c r="B1908" s="93"/>
      <c r="C1908" s="162"/>
      <c r="D1908" s="90" t="s">
        <v>100</v>
      </c>
      <c r="E1908">
        <v>2754.29</v>
      </c>
      <c r="F1908">
        <v>2662.88</v>
      </c>
      <c r="G1908">
        <v>2624.57</v>
      </c>
      <c r="H1908">
        <v>2628.74</v>
      </c>
      <c r="I1908">
        <v>2695.56</v>
      </c>
      <c r="J1908">
        <v>2686.01</v>
      </c>
      <c r="K1908">
        <v>2633.78</v>
      </c>
      <c r="L1908">
        <v>2641.56</v>
      </c>
      <c r="M1908">
        <v>2691.74</v>
      </c>
      <c r="N1908" s="99"/>
      <c r="O1908" s="99"/>
      <c r="P1908" s="99"/>
      <c r="Q1908" s="99"/>
      <c r="R1908" s="100"/>
      <c r="S1908" s="101"/>
      <c r="T1908" s="241"/>
      <c r="U1908" s="234"/>
      <c r="V1908" s="238"/>
    </row>
    <row r="1909" spans="1:28" ht="25.5" customHeight="1">
      <c r="A1909"/>
      <c r="B1909" s="93"/>
      <c r="C1909" s="162"/>
      <c r="D1909" s="90" t="s">
        <v>120</v>
      </c>
      <c r="E1909" s="29">
        <f t="shared" ref="E1909:M1909" si="629">IF(((E1907="")*AND(E1908="")),"",(E1907-E1908)*2)</f>
        <v>751.48000000000047</v>
      </c>
      <c r="F1909" s="29">
        <f t="shared" si="629"/>
        <v>699.11999999999989</v>
      </c>
      <c r="G1909" s="29">
        <f t="shared" si="629"/>
        <v>684.15999999999985</v>
      </c>
      <c r="H1909" s="29">
        <f t="shared" si="629"/>
        <v>704.84000000000015</v>
      </c>
      <c r="I1909" s="29">
        <f t="shared" si="629"/>
        <v>756.73999999999978</v>
      </c>
      <c r="J1909" s="29">
        <f t="shared" si="629"/>
        <v>761.13999999999942</v>
      </c>
      <c r="K1909" s="29">
        <f t="shared" si="629"/>
        <v>706.91999999999916</v>
      </c>
      <c r="L1909" s="29">
        <f t="shared" si="629"/>
        <v>701.31999999999971</v>
      </c>
      <c r="M1909" s="29">
        <f t="shared" si="629"/>
        <v>751.90000000000055</v>
      </c>
      <c r="N1909" s="102"/>
      <c r="O1909" s="102"/>
      <c r="P1909" s="102"/>
      <c r="Q1909" s="102"/>
      <c r="R1909" s="103"/>
      <c r="S1909" s="104"/>
      <c r="T1909" s="282"/>
      <c r="U1909" s="281"/>
      <c r="V1909" s="285"/>
    </row>
    <row r="1910" spans="1:28" ht="12.75" customHeight="1">
      <c r="A1910" s="3">
        <v>43731</v>
      </c>
      <c r="B1910" s="93" t="s">
        <v>18</v>
      </c>
      <c r="C1910" s="162" t="s">
        <v>121</v>
      </c>
      <c r="D1910" s="90" t="s">
        <v>99</v>
      </c>
      <c r="E1910">
        <v>3132</v>
      </c>
      <c r="F1910">
        <v>3014.24</v>
      </c>
      <c r="G1910">
        <v>2968.84</v>
      </c>
      <c r="H1910">
        <v>2983.25</v>
      </c>
      <c r="I1910">
        <v>3074.95</v>
      </c>
      <c r="J1910">
        <v>3065.33</v>
      </c>
      <c r="K1910">
        <v>2989.5</v>
      </c>
      <c r="L1910">
        <v>2992.39</v>
      </c>
      <c r="M1910">
        <v>3061.77</v>
      </c>
      <c r="N1910" s="94">
        <f>IF((M1911=""),"",MAX(E1912:M1912))</f>
        <v>983.65999999999985</v>
      </c>
      <c r="O1910" s="94">
        <f>IF(M1911="","",MIN(E1912:M1912))</f>
        <v>826.48000000000047</v>
      </c>
      <c r="P1910" s="94">
        <f>IF((M1912=""),"",AVERAGE(E1912:M1912))</f>
        <v>910.02666666666653</v>
      </c>
      <c r="Q1910" s="94">
        <f>IF((M1911=""),"",STDEV(E1912:M1912))</f>
        <v>59.126642049080289</v>
      </c>
      <c r="R1910" s="95">
        <f>IF((M1911=""),"",(N1910-O1910)/(N1910+O1910)*100)</f>
        <v>8.6833062636038854</v>
      </c>
      <c r="S1910" s="96" t="str">
        <f>IF(M1911="","",IF(R1910&lt;15,IF(P1910&gt;850,IF(P1910&lt;1000,"Pass","Fail"),"Fail"),"Fail"))</f>
        <v>Pass</v>
      </c>
      <c r="T1910" s="237">
        <v>1428</v>
      </c>
      <c r="U1910" s="235"/>
      <c r="V1910" s="300"/>
      <c r="W1910" s="135">
        <v>850</v>
      </c>
      <c r="X1910" s="135">
        <v>970</v>
      </c>
      <c r="Y1910" s="135">
        <v>710</v>
      </c>
      <c r="Z1910" s="135">
        <v>910</v>
      </c>
      <c r="AA1910" s="135">
        <v>14.5</v>
      </c>
      <c r="AB1910" s="139">
        <v>17</v>
      </c>
    </row>
    <row r="1911" spans="1:28" ht="15.75" customHeight="1">
      <c r="A1911"/>
      <c r="B1911" s="93"/>
      <c r="C1911" s="162"/>
      <c r="D1911" s="90" t="s">
        <v>100</v>
      </c>
      <c r="E1911">
        <v>2652.61</v>
      </c>
      <c r="F1911">
        <v>2581.62</v>
      </c>
      <c r="G1911">
        <v>2555.6</v>
      </c>
      <c r="H1911">
        <v>2545.04</v>
      </c>
      <c r="I1911">
        <v>2590.69</v>
      </c>
      <c r="J1911">
        <v>2573.5</v>
      </c>
      <c r="K1911">
        <v>2553.0500000000002</v>
      </c>
      <c r="L1911">
        <v>2558.0500000000002</v>
      </c>
      <c r="M1911">
        <v>2576.9899999999998</v>
      </c>
      <c r="N1911" s="99"/>
      <c r="O1911" s="99"/>
      <c r="P1911" s="99"/>
      <c r="Q1911" s="99"/>
      <c r="R1911" s="100"/>
      <c r="S1911" s="101"/>
      <c r="T1911" s="241"/>
      <c r="U1911" s="234"/>
      <c r="V1911" s="238"/>
    </row>
    <row r="1912" spans="1:28" ht="26.25" customHeight="1" thickBot="1">
      <c r="A1912"/>
      <c r="B1912" s="105"/>
      <c r="C1912" s="163"/>
      <c r="D1912" s="127" t="s">
        <v>120</v>
      </c>
      <c r="E1912" s="107">
        <f t="shared" ref="E1912:M1912" si="630">IF(((E1910="")*AND(E1911="")),"",(E1910-E1911)*2)</f>
        <v>958.77999999999975</v>
      </c>
      <c r="F1912" s="107">
        <f t="shared" si="630"/>
        <v>865.23999999999978</v>
      </c>
      <c r="G1912" s="107">
        <f t="shared" si="630"/>
        <v>826.48000000000047</v>
      </c>
      <c r="H1912" s="107">
        <f t="shared" si="630"/>
        <v>876.42000000000007</v>
      </c>
      <c r="I1912" s="107">
        <f t="shared" si="630"/>
        <v>968.51999999999953</v>
      </c>
      <c r="J1912" s="107">
        <f t="shared" si="630"/>
        <v>983.65999999999985</v>
      </c>
      <c r="K1912" s="107">
        <f t="shared" si="630"/>
        <v>872.89999999999964</v>
      </c>
      <c r="L1912" s="107">
        <f t="shared" si="630"/>
        <v>868.67999999999938</v>
      </c>
      <c r="M1912" s="107">
        <f t="shared" si="630"/>
        <v>969.5600000000004</v>
      </c>
      <c r="N1912" s="108"/>
      <c r="O1912" s="108"/>
      <c r="P1912" s="108"/>
      <c r="Q1912" s="108"/>
      <c r="R1912" s="109"/>
      <c r="S1912" s="110"/>
      <c r="T1912" s="284"/>
      <c r="U1912" s="283"/>
      <c r="V1912" s="286"/>
    </row>
    <row r="1913" spans="1:28" ht="12.75" customHeight="1">
      <c r="A1913" s="3">
        <v>43754</v>
      </c>
      <c r="B1913" s="111" t="s">
        <v>18</v>
      </c>
      <c r="C1913" s="164" t="s">
        <v>122</v>
      </c>
      <c r="D1913" s="112" t="s">
        <v>99</v>
      </c>
      <c r="E1913">
        <v>5936.69</v>
      </c>
      <c r="F1913">
        <v>6003.48</v>
      </c>
      <c r="G1913">
        <v>6165.89</v>
      </c>
      <c r="H1913">
        <v>6119.04</v>
      </c>
      <c r="I1913">
        <v>6063.04</v>
      </c>
      <c r="J1913">
        <v>5947.66</v>
      </c>
      <c r="K1913">
        <v>6072.68</v>
      </c>
      <c r="L1913">
        <v>6087.42</v>
      </c>
      <c r="M1913">
        <v>5994.45</v>
      </c>
      <c r="N1913" s="113">
        <f>IF((M1914=""),"",MAX(E1915:M1915))</f>
        <v>497.86000000000058</v>
      </c>
      <c r="O1913" s="113">
        <f>IF(M1914="","",MIN(E1915:M1915))</f>
        <v>483.03999999999905</v>
      </c>
      <c r="P1913" s="113">
        <f>IF((M1915=""),"",AVERAGE(E1915:M1915))</f>
        <v>488.44444444444423</v>
      </c>
      <c r="Q1913" s="113">
        <f>IF((M1914=""),"",STDEV(E1915:M1915))</f>
        <v>5.2129528846666036</v>
      </c>
      <c r="R1913" s="114">
        <f>IF((M1914=""),"",(N1913-O1913)/(N1913+O1913)*100)</f>
        <v>1.5108573758794508</v>
      </c>
      <c r="S1913" s="115" t="str">
        <f>IF(M1914="","",IF(R1913&lt;10,IF(P1913&gt;430,IF(P1913&lt;590,"Pass","Fail"),"Fail"),"Fail"))</f>
        <v>Pass</v>
      </c>
      <c r="T1913" s="242">
        <v>121</v>
      </c>
      <c r="U1913" s="236" t="s">
        <v>262</v>
      </c>
      <c r="V1913" s="302"/>
      <c r="W1913" s="138">
        <v>490</v>
      </c>
      <c r="X1913" s="135">
        <v>590</v>
      </c>
      <c r="Y1913" s="135">
        <v>430</v>
      </c>
      <c r="Z1913" s="135">
        <v>590</v>
      </c>
      <c r="AA1913" s="137">
        <v>6.3</v>
      </c>
      <c r="AB1913" s="148">
        <v>6.3</v>
      </c>
    </row>
    <row r="1914" spans="1:28" ht="15.75" customHeight="1">
      <c r="A1914"/>
      <c r="B1914" s="93"/>
      <c r="C1914" s="162"/>
      <c r="D1914" s="90" t="s">
        <v>100</v>
      </c>
      <c r="E1914">
        <v>5692.04</v>
      </c>
      <c r="F1914">
        <v>5761.96</v>
      </c>
      <c r="G1914">
        <v>5922.64</v>
      </c>
      <c r="H1914">
        <v>5875.86</v>
      </c>
      <c r="I1914">
        <v>5814.11</v>
      </c>
      <c r="J1914">
        <v>5700.27</v>
      </c>
      <c r="K1914">
        <v>5827.31</v>
      </c>
      <c r="L1914">
        <v>5845.8</v>
      </c>
      <c r="M1914">
        <v>5752.36</v>
      </c>
      <c r="N1914" s="99"/>
      <c r="O1914" s="99"/>
      <c r="P1914" s="99"/>
      <c r="Q1914" s="99"/>
      <c r="R1914" s="100"/>
      <c r="S1914" s="101"/>
      <c r="T1914" s="241"/>
      <c r="U1914" s="234"/>
      <c r="V1914" s="238"/>
    </row>
    <row r="1915" spans="1:28" ht="25.5" customHeight="1" thickBot="1">
      <c r="A1915"/>
      <c r="B1915" s="93"/>
      <c r="C1915" s="162"/>
      <c r="D1915" s="90" t="s">
        <v>120</v>
      </c>
      <c r="E1915" s="29">
        <f t="shared" ref="E1915:M1915" si="631">IF(((E1913="")*AND(E1914="")),"",(E1913-E1914)*2)</f>
        <v>489.29999999999927</v>
      </c>
      <c r="F1915" s="29">
        <f t="shared" si="631"/>
        <v>483.03999999999905</v>
      </c>
      <c r="G1915" s="29">
        <f t="shared" si="631"/>
        <v>486.5</v>
      </c>
      <c r="H1915" s="29">
        <f t="shared" si="631"/>
        <v>486.36000000000058</v>
      </c>
      <c r="I1915" s="29">
        <f t="shared" si="631"/>
        <v>497.86000000000058</v>
      </c>
      <c r="J1915" s="29">
        <f t="shared" si="631"/>
        <v>494.77999999999884</v>
      </c>
      <c r="K1915" s="29">
        <f t="shared" si="631"/>
        <v>490.73999999999978</v>
      </c>
      <c r="L1915" s="29">
        <f t="shared" si="631"/>
        <v>483.23999999999978</v>
      </c>
      <c r="M1915" s="29">
        <f t="shared" si="631"/>
        <v>484.18000000000029</v>
      </c>
      <c r="N1915" s="102"/>
      <c r="O1915" s="102"/>
      <c r="P1915" s="102"/>
      <c r="Q1915" s="102"/>
      <c r="R1915" s="103"/>
      <c r="S1915" s="104"/>
      <c r="T1915" s="282"/>
      <c r="U1915" s="281"/>
      <c r="V1915" s="285"/>
    </row>
    <row r="1916" spans="1:28" ht="12.75" customHeight="1">
      <c r="A1916" s="3">
        <v>43754</v>
      </c>
      <c r="B1916" s="93" t="s">
        <v>18</v>
      </c>
      <c r="C1916" s="162" t="s">
        <v>123</v>
      </c>
      <c r="D1916" s="90" t="s">
        <v>99</v>
      </c>
      <c r="E1916">
        <v>6306.9</v>
      </c>
      <c r="F1916">
        <v>6437.48</v>
      </c>
      <c r="G1916">
        <v>6605.4</v>
      </c>
      <c r="H1916">
        <v>6537.86</v>
      </c>
      <c r="I1916">
        <v>6414.07</v>
      </c>
      <c r="J1916">
        <v>6312.08</v>
      </c>
      <c r="K1916">
        <v>6503.19</v>
      </c>
      <c r="L1916">
        <v>6508.63</v>
      </c>
      <c r="M1916">
        <v>6350.7</v>
      </c>
      <c r="N1916" s="94">
        <f>IF((M1917=""),"",MAX(E1918:M1918))</f>
        <v>263.60000000000036</v>
      </c>
      <c r="O1916" s="94">
        <f>IF(M1917="","",MIN(E1918:M1918))</f>
        <v>239.7599999999984</v>
      </c>
      <c r="P1916" s="94">
        <f>IF((M1918=""),"",AVERAGE(E1918:M1918))</f>
        <v>253.11555555555483</v>
      </c>
      <c r="Q1916" s="94">
        <f>IF((M1917=""),"",STDEV(E1918:M1918))</f>
        <v>8.2472042400920635</v>
      </c>
      <c r="R1916" s="95">
        <f>IF((M1917=""),"",(N1916-O1916)/(N1916+O1916)*100)</f>
        <v>4.7361729179915022</v>
      </c>
      <c r="S1916" s="96" t="str">
        <f>IF(M1917="","",IF(R1916&lt;15,IF(P1916&gt;155,IF(P1916&lt;315,"Pass","Fail"),"Fail"),"Fail"))</f>
        <v>Pass</v>
      </c>
      <c r="T1916" s="237">
        <v>121</v>
      </c>
      <c r="U1916" s="236" t="s">
        <v>262</v>
      </c>
      <c r="V1916" s="300"/>
      <c r="W1916" s="147">
        <v>222</v>
      </c>
      <c r="X1916" s="88">
        <v>340</v>
      </c>
      <c r="Y1916" s="88">
        <v>155</v>
      </c>
      <c r="Z1916" s="88">
        <v>315</v>
      </c>
      <c r="AA1916" s="148">
        <v>15</v>
      </c>
      <c r="AB1916" s="139">
        <v>15</v>
      </c>
    </row>
    <row r="1917" spans="1:28" ht="15.75" customHeight="1">
      <c r="A1917"/>
      <c r="B1917" s="93"/>
      <c r="C1917" s="162"/>
      <c r="D1917" s="90" t="s">
        <v>100</v>
      </c>
      <c r="E1917">
        <v>6175.87</v>
      </c>
      <c r="F1917">
        <v>6313.38</v>
      </c>
      <c r="G1917">
        <v>6485.52</v>
      </c>
      <c r="H1917">
        <v>6413.51</v>
      </c>
      <c r="I1917">
        <v>6284.22</v>
      </c>
      <c r="J1917">
        <v>6180.28</v>
      </c>
      <c r="K1917">
        <v>6379.09</v>
      </c>
      <c r="L1917">
        <v>6384.49</v>
      </c>
      <c r="M1917">
        <v>6220.93</v>
      </c>
      <c r="N1917" s="99"/>
      <c r="O1917" s="99"/>
      <c r="P1917" s="99"/>
      <c r="Q1917" s="99"/>
      <c r="R1917" s="100"/>
      <c r="S1917" s="101"/>
      <c r="T1917" s="241"/>
      <c r="U1917" s="234"/>
      <c r="V1917" s="238"/>
    </row>
    <row r="1918" spans="1:28" ht="25.5" customHeight="1" thickBot="1">
      <c r="A1918"/>
      <c r="B1918" s="93"/>
      <c r="C1918" s="162"/>
      <c r="D1918" s="90" t="s">
        <v>120</v>
      </c>
      <c r="E1918" s="29">
        <f t="shared" ref="E1918:M1918" si="632">IF(((E1916="")*AND(E1917="")),"",(E1916-E1917)*2)</f>
        <v>262.05999999999949</v>
      </c>
      <c r="F1918" s="29">
        <f t="shared" si="632"/>
        <v>248.19999999999891</v>
      </c>
      <c r="G1918" s="29">
        <f t="shared" si="632"/>
        <v>239.7599999999984</v>
      </c>
      <c r="H1918" s="29">
        <f t="shared" si="632"/>
        <v>248.69999999999891</v>
      </c>
      <c r="I1918" s="29">
        <f t="shared" si="632"/>
        <v>259.69999999999891</v>
      </c>
      <c r="J1918" s="29">
        <f t="shared" si="632"/>
        <v>263.60000000000036</v>
      </c>
      <c r="K1918" s="29">
        <f t="shared" si="632"/>
        <v>248.19999999999891</v>
      </c>
      <c r="L1918" s="29">
        <f t="shared" si="632"/>
        <v>248.28000000000065</v>
      </c>
      <c r="M1918" s="29">
        <f t="shared" si="632"/>
        <v>259.53999999999905</v>
      </c>
      <c r="N1918" s="102"/>
      <c r="O1918" s="102"/>
      <c r="P1918" s="102"/>
      <c r="Q1918" s="102"/>
      <c r="R1918" s="103"/>
      <c r="S1918" s="104"/>
      <c r="T1918" s="282"/>
      <c r="U1918" s="281"/>
      <c r="V1918" s="285"/>
    </row>
    <row r="1919" spans="1:28" ht="12.75" customHeight="1">
      <c r="A1919" s="3">
        <v>43754</v>
      </c>
      <c r="B1919" s="121" t="s">
        <v>18</v>
      </c>
      <c r="C1919" s="161" t="s">
        <v>119</v>
      </c>
      <c r="D1919" s="91" t="s">
        <v>99</v>
      </c>
      <c r="E1919">
        <v>2350.63</v>
      </c>
      <c r="F1919">
        <v>2288.6799999999998</v>
      </c>
      <c r="G1919">
        <v>2262.59</v>
      </c>
      <c r="H1919">
        <v>2256.59</v>
      </c>
      <c r="I1919">
        <v>2293.8000000000002</v>
      </c>
      <c r="J1919">
        <v>2281.33</v>
      </c>
      <c r="K1919">
        <v>2261.29</v>
      </c>
      <c r="L1919">
        <v>2268.69</v>
      </c>
      <c r="M1919">
        <v>2286.1799999999998</v>
      </c>
      <c r="N1919" s="94">
        <f>IF((M1920=""),"",MAX(E1921:M1921))</f>
        <v>752.82000000000016</v>
      </c>
      <c r="O1919" s="94">
        <f>IF(M1920="","",MIN(E1921:M1921))</f>
        <v>659.58000000000038</v>
      </c>
      <c r="P1919" s="94">
        <f>IF((M1921=""),"",AVERAGE(E1921:M1921))</f>
        <v>706.61111111111109</v>
      </c>
      <c r="Q1919" s="94">
        <f>IF((M1920=""),"",STDEV(E1921:M1921))</f>
        <v>36.750347088309915</v>
      </c>
      <c r="R1919" s="95">
        <f>IF((M1920=""),"",(N1919-O1919)/(N1919+O1919)*100)</f>
        <v>6.6015293118096672</v>
      </c>
      <c r="S1919" s="96" t="str">
        <f>IF(M1920="","",IF(R1919&lt;10,IF(P1919&gt;670,IF(P1919&lt;830,"Pass","Fail"),"Fail"),"Fail"))</f>
        <v>Pass</v>
      </c>
      <c r="T1919" s="237">
        <v>121</v>
      </c>
      <c r="U1919" s="236" t="s">
        <v>262</v>
      </c>
      <c r="V1919" s="300"/>
      <c r="W1919" s="147">
        <v>645</v>
      </c>
      <c r="X1919" s="88">
        <v>790</v>
      </c>
      <c r="Y1919" s="88">
        <v>670</v>
      </c>
      <c r="Z1919" s="88">
        <v>830</v>
      </c>
      <c r="AA1919" s="88">
        <v>8.6999999999999993</v>
      </c>
      <c r="AB1919" s="148">
        <v>10</v>
      </c>
    </row>
    <row r="1920" spans="1:28" ht="15.75" customHeight="1">
      <c r="A1920"/>
      <c r="B1920" s="93"/>
      <c r="C1920" s="162"/>
      <c r="D1920" s="90" t="s">
        <v>100</v>
      </c>
      <c r="E1920">
        <v>1974.22</v>
      </c>
      <c r="F1920">
        <v>1945.44</v>
      </c>
      <c r="G1920">
        <v>1932.8</v>
      </c>
      <c r="H1920">
        <v>1919.3</v>
      </c>
      <c r="I1920">
        <v>1924.75</v>
      </c>
      <c r="J1920">
        <v>1906.95</v>
      </c>
      <c r="K1920">
        <v>1919.84</v>
      </c>
      <c r="L1920">
        <v>1929.16</v>
      </c>
      <c r="M1920">
        <v>1917.57</v>
      </c>
      <c r="N1920" s="99"/>
      <c r="O1920" s="99"/>
      <c r="P1920" s="99"/>
      <c r="Q1920" s="99"/>
      <c r="R1920" s="100"/>
      <c r="S1920" s="101"/>
      <c r="T1920" s="241"/>
      <c r="U1920" s="234"/>
      <c r="V1920" s="238"/>
    </row>
    <row r="1921" spans="1:28" ht="25.5" customHeight="1" thickBot="1">
      <c r="A1921"/>
      <c r="B1921" s="93"/>
      <c r="C1921" s="162"/>
      <c r="D1921" s="90" t="s">
        <v>120</v>
      </c>
      <c r="E1921" s="29">
        <f t="shared" ref="E1921:M1921" si="633">IF(((E1919="")*AND(E1920="")),"",(E1919-E1920)*2)</f>
        <v>752.82000000000016</v>
      </c>
      <c r="F1921" s="29">
        <f t="shared" si="633"/>
        <v>686.47999999999956</v>
      </c>
      <c r="G1921" s="29">
        <f t="shared" si="633"/>
        <v>659.58000000000038</v>
      </c>
      <c r="H1921" s="29">
        <f t="shared" si="633"/>
        <v>674.58000000000038</v>
      </c>
      <c r="I1921" s="29">
        <f t="shared" si="633"/>
        <v>738.10000000000036</v>
      </c>
      <c r="J1921" s="29">
        <f t="shared" si="633"/>
        <v>748.75999999999976</v>
      </c>
      <c r="K1921" s="29">
        <f t="shared" si="633"/>
        <v>682.90000000000009</v>
      </c>
      <c r="L1921" s="29">
        <f t="shared" si="633"/>
        <v>679.06</v>
      </c>
      <c r="M1921" s="29">
        <f t="shared" si="633"/>
        <v>737.2199999999998</v>
      </c>
      <c r="N1921" s="102"/>
      <c r="O1921" s="102"/>
      <c r="P1921" s="102"/>
      <c r="Q1921" s="102"/>
      <c r="R1921" s="103"/>
      <c r="S1921" s="104"/>
      <c r="T1921" s="282"/>
      <c r="U1921" s="281"/>
      <c r="V1921" s="285"/>
    </row>
    <row r="1922" spans="1:28" ht="12.75" customHeight="1">
      <c r="A1922" s="3">
        <v>43754</v>
      </c>
      <c r="B1922" s="93" t="s">
        <v>18</v>
      </c>
      <c r="C1922" s="162" t="s">
        <v>121</v>
      </c>
      <c r="D1922" s="90" t="s">
        <v>99</v>
      </c>
      <c r="E1922">
        <v>2149.83</v>
      </c>
      <c r="F1922">
        <v>2139.4899999999998</v>
      </c>
      <c r="G1922">
        <v>2139.83</v>
      </c>
      <c r="H1922">
        <v>2110.9499999999998</v>
      </c>
      <c r="I1922">
        <v>2100.33</v>
      </c>
      <c r="J1922">
        <v>2076.23</v>
      </c>
      <c r="K1922">
        <v>2114.3200000000002</v>
      </c>
      <c r="L1922">
        <v>2122.96</v>
      </c>
      <c r="M1922">
        <v>2089.84</v>
      </c>
      <c r="N1922" s="94">
        <f>IF((M1923=""),"",MAX(E1924:M1924))</f>
        <v>939.5</v>
      </c>
      <c r="O1922" s="94">
        <f>IF(M1923="","",MIN(E1924:M1924))</f>
        <v>772</v>
      </c>
      <c r="P1922" s="94">
        <f>IF((M1924=""),"",AVERAGE(E1924:M1924))</f>
        <v>864.51333333333321</v>
      </c>
      <c r="Q1922" s="94">
        <f>IF((M1923=""),"",STDEV(E1924:M1924))</f>
        <v>66.71768431233447</v>
      </c>
      <c r="R1922" s="95">
        <f>IF((M1923=""),"",(N1922-O1922)/(N1922+O1922)*100)</f>
        <v>9.7867367806018102</v>
      </c>
      <c r="S1922" s="96" t="str">
        <f>IF(M1923="","",IF(R1922&lt;15,IF(P1922&gt;850,IF(P1922&lt;1000,"Pass","Fail"),"Fail"),"Fail"))</f>
        <v>Pass</v>
      </c>
      <c r="T1922" s="237">
        <v>121</v>
      </c>
      <c r="U1922" s="236" t="s">
        <v>262</v>
      </c>
      <c r="V1922" s="300"/>
      <c r="W1922" s="135">
        <v>850</v>
      </c>
      <c r="X1922" s="135">
        <v>970</v>
      </c>
      <c r="Y1922" s="135">
        <v>710</v>
      </c>
      <c r="Z1922" s="135">
        <v>910</v>
      </c>
      <c r="AA1922" s="135">
        <v>14.5</v>
      </c>
      <c r="AB1922" s="139">
        <v>17</v>
      </c>
    </row>
    <row r="1923" spans="1:28" ht="15.75" customHeight="1">
      <c r="A1923"/>
      <c r="B1923" s="93"/>
      <c r="C1923" s="162"/>
      <c r="D1923" s="90" t="s">
        <v>100</v>
      </c>
      <c r="E1923">
        <v>1687.9</v>
      </c>
      <c r="F1923">
        <v>1731.33</v>
      </c>
      <c r="G1923">
        <v>1753.83</v>
      </c>
      <c r="H1923">
        <v>1699.95</v>
      </c>
      <c r="I1923">
        <v>1634.6</v>
      </c>
      <c r="J1923">
        <v>1606.48</v>
      </c>
      <c r="K1923">
        <v>1704.15</v>
      </c>
      <c r="L1923">
        <v>1713.76</v>
      </c>
      <c r="M1923">
        <v>1621.47</v>
      </c>
      <c r="N1923" s="99"/>
      <c r="O1923" s="99"/>
      <c r="P1923" s="99"/>
      <c r="Q1923" s="99"/>
      <c r="R1923" s="100"/>
      <c r="S1923" s="101"/>
      <c r="T1923" s="241"/>
      <c r="U1923" s="234"/>
      <c r="V1923" s="238"/>
    </row>
    <row r="1924" spans="1:28" ht="26.25" customHeight="1" thickBot="1">
      <c r="A1924"/>
      <c r="B1924" s="105"/>
      <c r="C1924" s="163"/>
      <c r="D1924" s="127" t="s">
        <v>120</v>
      </c>
      <c r="E1924" s="107">
        <f t="shared" ref="E1924:M1924" si="634">IF(((E1922="")*AND(E1923="")),"",(E1922-E1923)*2)</f>
        <v>923.85999999999967</v>
      </c>
      <c r="F1924" s="107">
        <f t="shared" si="634"/>
        <v>816.31999999999971</v>
      </c>
      <c r="G1924" s="107">
        <f t="shared" si="634"/>
        <v>772</v>
      </c>
      <c r="H1924" s="107">
        <f t="shared" si="634"/>
        <v>821.99999999999955</v>
      </c>
      <c r="I1924" s="107">
        <f t="shared" si="634"/>
        <v>931.46</v>
      </c>
      <c r="J1924" s="107">
        <f t="shared" si="634"/>
        <v>939.5</v>
      </c>
      <c r="K1924" s="107">
        <f t="shared" si="634"/>
        <v>820.34000000000015</v>
      </c>
      <c r="L1924" s="107">
        <f t="shared" si="634"/>
        <v>818.40000000000009</v>
      </c>
      <c r="M1924" s="107">
        <f t="shared" si="634"/>
        <v>936.74000000000024</v>
      </c>
      <c r="N1924" s="108"/>
      <c r="O1924" s="108"/>
      <c r="P1924" s="108"/>
      <c r="Q1924" s="108"/>
      <c r="R1924" s="109"/>
      <c r="S1924" s="110"/>
      <c r="T1924" s="284"/>
      <c r="U1924" s="283"/>
      <c r="V1924" s="286"/>
    </row>
    <row r="1925" spans="1:28" ht="12.75" customHeight="1">
      <c r="A1925" s="3">
        <v>43762</v>
      </c>
      <c r="B1925" s="111" t="s">
        <v>18</v>
      </c>
      <c r="C1925" s="164" t="s">
        <v>122</v>
      </c>
      <c r="D1925" s="112" t="s">
        <v>99</v>
      </c>
      <c r="E1925">
        <v>5699.24</v>
      </c>
      <c r="F1925">
        <v>5769.35</v>
      </c>
      <c r="G1925">
        <v>5930.15</v>
      </c>
      <c r="H1925">
        <v>5882.31</v>
      </c>
      <c r="I1925">
        <v>5821.5</v>
      </c>
      <c r="J1925">
        <v>5709.33</v>
      </c>
      <c r="K1925">
        <v>5834.57</v>
      </c>
      <c r="L1925">
        <v>5853.94</v>
      </c>
      <c r="M1925">
        <v>5759.83</v>
      </c>
      <c r="N1925" s="113">
        <f>IF((M1926=""),"",MAX(E1927:M1927))</f>
        <v>512.18000000000029</v>
      </c>
      <c r="O1925" s="113">
        <f>IF(M1926="","",MIN(E1927:M1927))</f>
        <v>482.8799999999992</v>
      </c>
      <c r="P1925" s="113">
        <f>IF((M1927=""),"",AVERAGE(E1927:M1927))</f>
        <v>499.8933333333332</v>
      </c>
      <c r="Q1925" s="113">
        <f>IF((M1926=""),"",STDEV(E1927:M1927))</f>
        <v>9.3677425242149805</v>
      </c>
      <c r="R1925" s="114">
        <f>IF((M1926=""),"",(N1925-O1925)/(N1925+O1925)*100)</f>
        <v>2.9445460575242803</v>
      </c>
      <c r="S1925" s="115" t="str">
        <f>IF(M1926="","",IF(R1925&lt;10,IF(P1925&gt;430,IF(P1925&lt;590,"Pass","Fail"),"Fail"),"Fail"))</f>
        <v>Pass</v>
      </c>
      <c r="T1925" s="242">
        <v>1159</v>
      </c>
      <c r="U1925" s="236" t="s">
        <v>264</v>
      </c>
      <c r="V1925" s="302"/>
      <c r="W1925" s="138">
        <v>490</v>
      </c>
      <c r="X1925" s="135">
        <v>590</v>
      </c>
      <c r="Y1925" s="135">
        <v>430</v>
      </c>
      <c r="Z1925" s="135">
        <v>590</v>
      </c>
      <c r="AA1925" s="137">
        <v>6.3</v>
      </c>
      <c r="AB1925" s="148">
        <v>6.3</v>
      </c>
    </row>
    <row r="1926" spans="1:28" ht="15.75" customHeight="1">
      <c r="A1926"/>
      <c r="B1926" s="93"/>
      <c r="C1926" s="162"/>
      <c r="D1926" s="90" t="s">
        <v>100</v>
      </c>
      <c r="E1926">
        <v>5443.15</v>
      </c>
      <c r="F1926">
        <v>5519.27</v>
      </c>
      <c r="G1926">
        <v>5688.71</v>
      </c>
      <c r="H1926">
        <v>5636.31</v>
      </c>
      <c r="I1926">
        <v>5571.12</v>
      </c>
      <c r="J1926">
        <v>5453.46</v>
      </c>
      <c r="K1926">
        <v>5585.86</v>
      </c>
      <c r="L1926">
        <v>5605.96</v>
      </c>
      <c r="M1926">
        <v>5506.86</v>
      </c>
      <c r="N1926" s="99"/>
      <c r="O1926" s="99"/>
      <c r="P1926" s="99"/>
      <c r="Q1926" s="99"/>
      <c r="R1926" s="100"/>
      <c r="S1926" s="101"/>
      <c r="T1926" s="241"/>
      <c r="U1926" s="234"/>
      <c r="V1926" s="238"/>
    </row>
    <row r="1927" spans="1:28" ht="25.5" customHeight="1">
      <c r="A1927"/>
      <c r="B1927" s="93"/>
      <c r="C1927" s="162"/>
      <c r="D1927" s="90" t="s">
        <v>120</v>
      </c>
      <c r="E1927" s="29">
        <f t="shared" ref="E1927:M1927" si="635">IF(((E1925="")*AND(E1926="")),"",(E1925-E1926)*2)</f>
        <v>512.18000000000029</v>
      </c>
      <c r="F1927" s="29">
        <f t="shared" si="635"/>
        <v>500.15999999999985</v>
      </c>
      <c r="G1927" s="29">
        <f t="shared" si="635"/>
        <v>482.8799999999992</v>
      </c>
      <c r="H1927" s="29">
        <f t="shared" si="635"/>
        <v>492</v>
      </c>
      <c r="I1927" s="29">
        <f t="shared" si="635"/>
        <v>500.76000000000022</v>
      </c>
      <c r="J1927" s="29">
        <f t="shared" si="635"/>
        <v>511.73999999999978</v>
      </c>
      <c r="K1927" s="29">
        <f t="shared" si="635"/>
        <v>497.42000000000007</v>
      </c>
      <c r="L1927" s="29">
        <f t="shared" si="635"/>
        <v>495.95999999999913</v>
      </c>
      <c r="M1927" s="29">
        <f t="shared" si="635"/>
        <v>505.94000000000051</v>
      </c>
      <c r="N1927" s="102"/>
      <c r="O1927" s="102"/>
      <c r="P1927" s="102"/>
      <c r="Q1927" s="102"/>
      <c r="R1927" s="103"/>
      <c r="S1927" s="104"/>
      <c r="T1927" s="282"/>
      <c r="U1927" s="281"/>
      <c r="V1927" s="285"/>
    </row>
    <row r="1928" spans="1:28" ht="12.75" customHeight="1">
      <c r="A1928" s="3">
        <v>43762</v>
      </c>
      <c r="B1928" s="93" t="s">
        <v>18</v>
      </c>
      <c r="C1928" s="162" t="s">
        <v>123</v>
      </c>
      <c r="D1928" s="90" t="s">
        <v>99</v>
      </c>
      <c r="E1928">
        <v>6184.66</v>
      </c>
      <c r="F1928">
        <v>6320.84</v>
      </c>
      <c r="G1928">
        <v>6493.57</v>
      </c>
      <c r="H1928">
        <v>6426.33</v>
      </c>
      <c r="I1928">
        <v>6295.11</v>
      </c>
      <c r="J1928">
        <v>6186.28</v>
      </c>
      <c r="K1928">
        <v>6387.58</v>
      </c>
      <c r="L1928">
        <v>6392.77</v>
      </c>
      <c r="M1928">
        <v>6228.59</v>
      </c>
      <c r="N1928" s="94">
        <f>IF((M1929=""),"",MAX(E1930:M1930))</f>
        <v>264.35999999999876</v>
      </c>
      <c r="O1928" s="94">
        <f>IF(M1929="","",MIN(E1930:M1930))</f>
        <v>234.81999999999971</v>
      </c>
      <c r="P1928" s="94">
        <f>IF((M1930=""),"",AVERAGE(E1930:M1930))</f>
        <v>252.66666666666646</v>
      </c>
      <c r="Q1928" s="94">
        <f>IF((M1929=""),"",STDEV(E1930:M1930))</f>
        <v>9.4223192474034239</v>
      </c>
      <c r="R1928" s="95">
        <f>IF((M1929=""),"",(N1928-O1928)/(N1928+O1928)*100)</f>
        <v>5.917705036259294</v>
      </c>
      <c r="S1928" s="96" t="str">
        <f>IF(M1929="","",IF(R1928&lt;15,IF(P1928&gt;155,IF(P1928&lt;315,"Pass","Fail"),"Fail"),"Fail"))</f>
        <v>Pass</v>
      </c>
      <c r="T1928" s="237">
        <v>1159</v>
      </c>
      <c r="U1928" s="235" t="s">
        <v>264</v>
      </c>
      <c r="V1928" s="300"/>
      <c r="W1928" s="147">
        <v>222</v>
      </c>
      <c r="X1928" s="88">
        <v>340</v>
      </c>
      <c r="Y1928" s="88">
        <v>155</v>
      </c>
      <c r="Z1928" s="88">
        <v>315</v>
      </c>
      <c r="AA1928" s="148">
        <v>15</v>
      </c>
      <c r="AB1928" s="139">
        <v>15</v>
      </c>
    </row>
    <row r="1929" spans="1:28" ht="15.75" customHeight="1">
      <c r="A1929"/>
      <c r="B1929" s="93"/>
      <c r="C1929" s="162"/>
      <c r="D1929" s="90" t="s">
        <v>100</v>
      </c>
      <c r="E1929">
        <v>6054.1</v>
      </c>
      <c r="F1929">
        <v>6196.43</v>
      </c>
      <c r="G1929">
        <v>6376.16</v>
      </c>
      <c r="H1929">
        <v>6300.24</v>
      </c>
      <c r="I1929">
        <v>6162.93</v>
      </c>
      <c r="J1929">
        <v>6056</v>
      </c>
      <c r="K1929">
        <v>6263.03</v>
      </c>
      <c r="L1929">
        <v>6270.38</v>
      </c>
      <c r="M1929">
        <v>6099.46</v>
      </c>
      <c r="N1929" s="99"/>
      <c r="O1929" s="99"/>
      <c r="P1929" s="99"/>
      <c r="Q1929" s="99"/>
      <c r="R1929" s="100"/>
      <c r="S1929" s="101"/>
      <c r="T1929" s="241"/>
      <c r="U1929" s="234"/>
      <c r="V1929" s="238"/>
    </row>
    <row r="1930" spans="1:28" ht="25.5" customHeight="1">
      <c r="A1930"/>
      <c r="B1930" s="93"/>
      <c r="C1930" s="162"/>
      <c r="D1930" s="90" t="s">
        <v>120</v>
      </c>
      <c r="E1930" s="29">
        <f t="shared" ref="E1930:M1930" si="636">IF(((E1928="")*AND(E1929="")),"",(E1928-E1929)*2)</f>
        <v>261.11999999999898</v>
      </c>
      <c r="F1930" s="29">
        <f t="shared" si="636"/>
        <v>248.81999999999971</v>
      </c>
      <c r="G1930" s="29">
        <f t="shared" si="636"/>
        <v>234.81999999999971</v>
      </c>
      <c r="H1930" s="29">
        <f t="shared" si="636"/>
        <v>252.18000000000029</v>
      </c>
      <c r="I1930" s="29">
        <f t="shared" si="636"/>
        <v>264.35999999999876</v>
      </c>
      <c r="J1930" s="29">
        <f t="shared" si="636"/>
        <v>260.55999999999949</v>
      </c>
      <c r="K1930" s="29">
        <f t="shared" si="636"/>
        <v>249.10000000000036</v>
      </c>
      <c r="L1930" s="29">
        <f t="shared" si="636"/>
        <v>244.78000000000065</v>
      </c>
      <c r="M1930" s="29">
        <f t="shared" si="636"/>
        <v>258.26000000000022</v>
      </c>
      <c r="N1930" s="102"/>
      <c r="O1930" s="102"/>
      <c r="P1930" s="102"/>
      <c r="Q1930" s="102"/>
      <c r="R1930" s="103"/>
      <c r="S1930" s="104"/>
      <c r="T1930" s="282"/>
      <c r="U1930" s="281"/>
      <c r="V1930" s="285"/>
    </row>
    <row r="1931" spans="1:28" ht="12.75" customHeight="1">
      <c r="A1931" s="3">
        <v>43762</v>
      </c>
      <c r="B1931" s="121" t="s">
        <v>18</v>
      </c>
      <c r="C1931" s="161" t="s">
        <v>119</v>
      </c>
      <c r="D1931" s="91" t="s">
        <v>99</v>
      </c>
      <c r="E1931">
        <v>3191.25</v>
      </c>
      <c r="F1931">
        <v>3080.92</v>
      </c>
      <c r="G1931">
        <v>3030.86</v>
      </c>
      <c r="H1931">
        <v>3028.6</v>
      </c>
      <c r="I1931">
        <v>3076.67</v>
      </c>
      <c r="J1931">
        <v>3156</v>
      </c>
      <c r="K1931">
        <v>3065.22</v>
      </c>
      <c r="L1931">
        <v>3039.93</v>
      </c>
      <c r="M1931">
        <v>3101.22</v>
      </c>
      <c r="N1931" s="94">
        <f>IF((M1932=""),"",MAX(E1933:M1933))</f>
        <v>794.22000000000025</v>
      </c>
      <c r="O1931" s="94">
        <f>IF(M1932="","",MIN(E1933:M1933))</f>
        <v>706.10000000000036</v>
      </c>
      <c r="P1931" s="94">
        <f>IF((M1933=""),"",AVERAGE(E1933:M1933))</f>
        <v>750.99999999999989</v>
      </c>
      <c r="Q1931" s="94">
        <f>IF((M1932=""),"",STDEV(E1933:M1933))</f>
        <v>35.012190734086957</v>
      </c>
      <c r="R1931" s="95">
        <f>IF((M1932=""),"",(N1931-O1931)/(N1931+O1931)*100)</f>
        <v>5.8734136717500167</v>
      </c>
      <c r="S1931" s="96" t="str">
        <f>IF(M1932="","",IF(R1931&lt;10,IF(P1931&gt;670,IF(P1931&lt;830,"Pass","Fail"),"Fail"),"Fail"))</f>
        <v>Pass</v>
      </c>
      <c r="T1931" s="237">
        <v>1159</v>
      </c>
      <c r="U1931" s="235" t="s">
        <v>264</v>
      </c>
      <c r="V1931" s="300"/>
      <c r="W1931" s="147">
        <v>645</v>
      </c>
      <c r="X1931" s="88">
        <v>790</v>
      </c>
      <c r="Y1931" s="88">
        <v>670</v>
      </c>
      <c r="Z1931" s="88">
        <v>830</v>
      </c>
      <c r="AA1931" s="88">
        <v>8.6999999999999993</v>
      </c>
      <c r="AB1931" s="148">
        <v>10</v>
      </c>
    </row>
    <row r="1932" spans="1:28" ht="15.75" customHeight="1">
      <c r="A1932"/>
      <c r="B1932" s="93"/>
      <c r="C1932" s="162"/>
      <c r="D1932" s="90" t="s">
        <v>100</v>
      </c>
      <c r="E1932">
        <v>2796.32</v>
      </c>
      <c r="F1932">
        <v>2717.58</v>
      </c>
      <c r="G1932">
        <v>2677.81</v>
      </c>
      <c r="H1932">
        <v>2665.72</v>
      </c>
      <c r="I1932">
        <v>2683.91</v>
      </c>
      <c r="J1932">
        <v>2758.89</v>
      </c>
      <c r="K1932">
        <v>2700.65</v>
      </c>
      <c r="L1932">
        <v>2678.26</v>
      </c>
      <c r="M1932">
        <v>2712.03</v>
      </c>
      <c r="N1932" s="99"/>
      <c r="O1932" s="99"/>
      <c r="P1932" s="99"/>
      <c r="Q1932" s="99"/>
      <c r="R1932" s="100"/>
      <c r="S1932" s="101"/>
      <c r="T1932" s="241"/>
      <c r="U1932" s="234"/>
      <c r="V1932" s="238"/>
    </row>
    <row r="1933" spans="1:28" ht="25.5" customHeight="1">
      <c r="A1933"/>
      <c r="B1933" s="93"/>
      <c r="C1933" s="162"/>
      <c r="D1933" s="90" t="s">
        <v>120</v>
      </c>
      <c r="E1933" s="29">
        <f t="shared" ref="E1933:M1933" si="637">IF(((E1931="")*AND(E1932="")),"",(E1931-E1932)*2)</f>
        <v>789.85999999999967</v>
      </c>
      <c r="F1933" s="29">
        <f t="shared" si="637"/>
        <v>726.68000000000029</v>
      </c>
      <c r="G1933" s="29">
        <f t="shared" si="637"/>
        <v>706.10000000000036</v>
      </c>
      <c r="H1933" s="29">
        <f t="shared" si="637"/>
        <v>725.76000000000022</v>
      </c>
      <c r="I1933" s="29">
        <f t="shared" si="637"/>
        <v>785.52000000000044</v>
      </c>
      <c r="J1933" s="29">
        <f t="shared" si="637"/>
        <v>794.22000000000025</v>
      </c>
      <c r="K1933" s="29">
        <f t="shared" si="637"/>
        <v>729.13999999999942</v>
      </c>
      <c r="L1933" s="29">
        <f t="shared" si="637"/>
        <v>723.33999999999924</v>
      </c>
      <c r="M1933" s="29">
        <f t="shared" si="637"/>
        <v>778.3799999999992</v>
      </c>
      <c r="N1933" s="102"/>
      <c r="O1933" s="102"/>
      <c r="P1933" s="102"/>
      <c r="Q1933" s="102"/>
      <c r="R1933" s="103"/>
      <c r="S1933" s="104"/>
      <c r="T1933" s="282"/>
      <c r="U1933" s="281"/>
      <c r="V1933" s="285"/>
    </row>
    <row r="1934" spans="1:28" ht="12.75" customHeight="1">
      <c r="A1934" s="3">
        <v>43762</v>
      </c>
      <c r="B1934" s="93" t="s">
        <v>18</v>
      </c>
      <c r="C1934" s="162" t="s">
        <v>121</v>
      </c>
      <c r="D1934" s="90" t="s">
        <v>99</v>
      </c>
      <c r="E1934">
        <v>3149.66</v>
      </c>
      <c r="F1934">
        <v>3062.24</v>
      </c>
      <c r="G1934">
        <v>3026.97</v>
      </c>
      <c r="H1934">
        <v>3036.42</v>
      </c>
      <c r="I1934">
        <v>3099.55</v>
      </c>
      <c r="J1934">
        <v>3181.92</v>
      </c>
      <c r="K1934">
        <v>3076.52</v>
      </c>
      <c r="L1934">
        <v>3026.22</v>
      </c>
      <c r="M1934">
        <v>3077.84</v>
      </c>
      <c r="N1934" s="94">
        <f>IF((M1935=""),"",MAX(E1936:M1936))</f>
        <v>984.02000000000044</v>
      </c>
      <c r="O1934" s="94">
        <f>IF(M1935="","",MIN(E1936:M1936))</f>
        <v>816.65999999999985</v>
      </c>
      <c r="P1934" s="94">
        <f>IF((M1936=""),"",AVERAGE(E1936:M1936))</f>
        <v>908.62222222222215</v>
      </c>
      <c r="Q1934" s="94">
        <f>IF((M1935=""),"",STDEV(E1936:M1936))</f>
        <v>66.995085226040104</v>
      </c>
      <c r="R1934" s="95">
        <f>IF((M1935=""),"",(N1934-O1934)/(N1934+O1934)*100)</f>
        <v>9.2942666103916611</v>
      </c>
      <c r="S1934" s="96" t="str">
        <f>IF(M1935="","",IF(R1934&lt;15,IF(P1934&gt;850,IF(P1934&lt;1000,"Pass","Fail"),"Fail"),"Fail"))</f>
        <v>Pass</v>
      </c>
      <c r="T1934" s="237">
        <v>1159</v>
      </c>
      <c r="U1934" s="235" t="s">
        <v>264</v>
      </c>
      <c r="V1934" s="300"/>
      <c r="W1934" s="135">
        <v>850</v>
      </c>
      <c r="X1934" s="135">
        <v>970</v>
      </c>
      <c r="Y1934" s="135">
        <v>710</v>
      </c>
      <c r="Z1934" s="135">
        <v>910</v>
      </c>
      <c r="AA1934" s="135">
        <v>14.5</v>
      </c>
      <c r="AB1934" s="139">
        <v>17</v>
      </c>
    </row>
    <row r="1935" spans="1:28" ht="15.75" customHeight="1">
      <c r="A1935"/>
      <c r="B1935" s="93"/>
      <c r="C1935" s="162"/>
      <c r="D1935" s="90" t="s">
        <v>100</v>
      </c>
      <c r="E1935">
        <v>2660.26</v>
      </c>
      <c r="F1935">
        <v>2629.52</v>
      </c>
      <c r="G1935">
        <v>2618.64</v>
      </c>
      <c r="H1935">
        <v>2605.56</v>
      </c>
      <c r="I1935">
        <v>2613.23</v>
      </c>
      <c r="J1935">
        <v>2689.91</v>
      </c>
      <c r="K1935">
        <v>2645.38</v>
      </c>
      <c r="L1935">
        <v>2595.39</v>
      </c>
      <c r="M1935">
        <v>2590.65</v>
      </c>
      <c r="N1935" s="99"/>
      <c r="O1935" s="99"/>
      <c r="P1935" s="99"/>
      <c r="Q1935" s="99"/>
      <c r="R1935" s="100"/>
      <c r="S1935" s="101"/>
      <c r="T1935" s="241"/>
      <c r="U1935" s="234"/>
      <c r="V1935" s="238"/>
    </row>
    <row r="1936" spans="1:28" ht="26.25" customHeight="1" thickBot="1">
      <c r="A1936"/>
      <c r="B1936" s="105"/>
      <c r="C1936" s="163"/>
      <c r="D1936" s="127" t="s">
        <v>120</v>
      </c>
      <c r="E1936" s="107">
        <f t="shared" ref="E1936:M1936" si="638">IF(((E1934="")*AND(E1935="")),"",(E1934-E1935)*2)</f>
        <v>978.79999999999927</v>
      </c>
      <c r="F1936" s="107">
        <f t="shared" si="638"/>
        <v>865.4399999999996</v>
      </c>
      <c r="G1936" s="107">
        <f t="shared" si="638"/>
        <v>816.65999999999985</v>
      </c>
      <c r="H1936" s="107">
        <f t="shared" si="638"/>
        <v>861.72000000000025</v>
      </c>
      <c r="I1936" s="107">
        <f t="shared" si="638"/>
        <v>972.64000000000033</v>
      </c>
      <c r="J1936" s="107">
        <f t="shared" si="638"/>
        <v>984.02000000000044</v>
      </c>
      <c r="K1936" s="107">
        <f t="shared" si="638"/>
        <v>862.27999999999975</v>
      </c>
      <c r="L1936" s="107">
        <f t="shared" si="638"/>
        <v>861.65999999999985</v>
      </c>
      <c r="M1936" s="107">
        <f t="shared" si="638"/>
        <v>974.38000000000011</v>
      </c>
      <c r="N1936" s="108"/>
      <c r="O1936" s="108"/>
      <c r="P1936" s="108"/>
      <c r="Q1936" s="108"/>
      <c r="R1936" s="109"/>
      <c r="S1936" s="110"/>
      <c r="T1936" s="284"/>
      <c r="U1936" s="283"/>
      <c r="V1936" s="286"/>
    </row>
    <row r="1937" spans="1:28" ht="12.75" customHeight="1">
      <c r="A1937" s="3">
        <v>43769</v>
      </c>
      <c r="B1937" s="111" t="s">
        <v>18</v>
      </c>
      <c r="C1937" s="164" t="s">
        <v>122</v>
      </c>
      <c r="D1937" s="112" t="s">
        <v>99</v>
      </c>
      <c r="E1937">
        <v>5443.49</v>
      </c>
      <c r="F1937">
        <v>5519.98</v>
      </c>
      <c r="G1937">
        <v>5689.85</v>
      </c>
      <c r="H1937">
        <v>5636.76</v>
      </c>
      <c r="I1937">
        <v>5571.43</v>
      </c>
      <c r="J1937">
        <v>5452.24</v>
      </c>
      <c r="K1937">
        <v>5586.13</v>
      </c>
      <c r="L1937">
        <v>5606.15</v>
      </c>
      <c r="M1937">
        <v>5507.73</v>
      </c>
      <c r="N1937" s="113">
        <f>IF((M1938=""),"",MAX(E1939:M1939))</f>
        <v>507.7599999999984</v>
      </c>
      <c r="O1937" s="113">
        <f>IF(M1938="","",MIN(E1939:M1939))</f>
        <v>489.7400000000016</v>
      </c>
      <c r="P1937" s="113">
        <f>IF((M1939=""),"",AVERAGE(E1939:M1939))</f>
        <v>500.97777777777748</v>
      </c>
      <c r="Q1937" s="113">
        <f>IF((M1938=""),"",STDEV(E1939:M1939))</f>
        <v>5.9757045144847103</v>
      </c>
      <c r="R1937" s="114">
        <f>IF((M1938=""),"",(N1937-O1937)/(N1937+O1937)*100)</f>
        <v>1.806516290726496</v>
      </c>
      <c r="S1937" s="115" t="str">
        <f>IF(M1938="","",IF(R1937&lt;10,IF(P1937&gt;430,IF(P1937&lt;590,"Pass","Fail"),"Fail"),"Fail"))</f>
        <v>Pass</v>
      </c>
      <c r="T1937" s="242">
        <v>1428</v>
      </c>
      <c r="U1937" s="236" t="s">
        <v>265</v>
      </c>
      <c r="V1937" s="302"/>
      <c r="W1937" s="138">
        <v>490</v>
      </c>
      <c r="X1937" s="135">
        <v>590</v>
      </c>
      <c r="Y1937" s="135">
        <v>430</v>
      </c>
      <c r="Z1937" s="135">
        <v>590</v>
      </c>
      <c r="AA1937" s="137">
        <v>6.3</v>
      </c>
      <c r="AB1937" s="148">
        <v>6.3</v>
      </c>
    </row>
    <row r="1938" spans="1:28" ht="15.75" customHeight="1">
      <c r="A1938"/>
      <c r="B1938" s="93"/>
      <c r="C1938" s="162"/>
      <c r="D1938" s="90" t="s">
        <v>100</v>
      </c>
      <c r="E1938">
        <v>5189.8900000000003</v>
      </c>
      <c r="F1938">
        <v>5270.27</v>
      </c>
      <c r="G1938">
        <v>5444.98</v>
      </c>
      <c r="H1938">
        <v>5388.96</v>
      </c>
      <c r="I1938">
        <v>5318.97</v>
      </c>
      <c r="J1938">
        <v>5199.46</v>
      </c>
      <c r="K1938">
        <v>5336.86</v>
      </c>
      <c r="L1938">
        <v>5356.12</v>
      </c>
      <c r="M1938">
        <v>5253.85</v>
      </c>
      <c r="N1938" s="99"/>
      <c r="O1938" s="99"/>
      <c r="P1938" s="99"/>
      <c r="Q1938" s="99"/>
      <c r="R1938" s="100"/>
      <c r="S1938" s="101"/>
      <c r="T1938" s="241"/>
      <c r="U1938" s="234"/>
      <c r="V1938" s="238"/>
    </row>
    <row r="1939" spans="1:28" ht="25.5" customHeight="1" thickBot="1">
      <c r="A1939"/>
      <c r="B1939" s="93"/>
      <c r="C1939" s="162"/>
      <c r="D1939" s="90" t="s">
        <v>120</v>
      </c>
      <c r="E1939" s="29">
        <f t="shared" ref="E1939:M1939" si="639">IF(((E1937="")*AND(E1938="")),"",(E1937-E1938)*2)</f>
        <v>507.19999999999891</v>
      </c>
      <c r="F1939" s="29">
        <f t="shared" si="639"/>
        <v>499.41999999999825</v>
      </c>
      <c r="G1939" s="29">
        <f t="shared" si="639"/>
        <v>489.7400000000016</v>
      </c>
      <c r="H1939" s="29">
        <f t="shared" si="639"/>
        <v>495.60000000000036</v>
      </c>
      <c r="I1939" s="29">
        <f t="shared" si="639"/>
        <v>504.92000000000007</v>
      </c>
      <c r="J1939" s="29">
        <f t="shared" si="639"/>
        <v>505.55999999999949</v>
      </c>
      <c r="K1939" s="29">
        <f t="shared" si="639"/>
        <v>498.54000000000087</v>
      </c>
      <c r="L1939" s="29">
        <f t="shared" si="639"/>
        <v>500.05999999999949</v>
      </c>
      <c r="M1939" s="29">
        <f t="shared" si="639"/>
        <v>507.7599999999984</v>
      </c>
      <c r="N1939" s="102"/>
      <c r="O1939" s="102"/>
      <c r="P1939" s="102"/>
      <c r="Q1939" s="102"/>
      <c r="R1939" s="103"/>
      <c r="S1939" s="104"/>
      <c r="T1939" s="282"/>
      <c r="U1939" s="281"/>
      <c r="V1939" s="285"/>
    </row>
    <row r="1940" spans="1:28" ht="12.75" customHeight="1">
      <c r="A1940" s="3">
        <v>43769</v>
      </c>
      <c r="B1940" s="93" t="s">
        <v>18</v>
      </c>
      <c r="C1940" s="162" t="s">
        <v>123</v>
      </c>
      <c r="D1940" s="90" t="s">
        <v>99</v>
      </c>
      <c r="E1940">
        <v>6058.17</v>
      </c>
      <c r="F1940">
        <v>6203.47</v>
      </c>
      <c r="G1940">
        <v>6382.93</v>
      </c>
      <c r="H1940">
        <v>6306.15</v>
      </c>
      <c r="I1940">
        <v>6167.31</v>
      </c>
      <c r="J1940">
        <v>6056.83</v>
      </c>
      <c r="K1940">
        <v>6269.27</v>
      </c>
      <c r="L1940">
        <v>6278.08</v>
      </c>
      <c r="M1940">
        <v>6103.99</v>
      </c>
      <c r="N1940" s="94">
        <f>IF((M1941=""),"",MAX(E1942:M1942))</f>
        <v>266.28000000000065</v>
      </c>
      <c r="O1940" s="94">
        <f>IF(M1941="","",MIN(E1942:M1942))</f>
        <v>236.40000000000146</v>
      </c>
      <c r="P1940" s="94">
        <f>IF((M1942=""),"",AVERAGE(E1942:M1942))</f>
        <v>252.46888888888901</v>
      </c>
      <c r="Q1940" s="94">
        <f>IF((M1941=""),"",STDEV(E1942:M1942))</f>
        <v>10.476498036610929</v>
      </c>
      <c r="R1940" s="95">
        <f>IF((M1941=""),"",(N1940-O1940)/(N1940+O1940)*100)</f>
        <v>5.9441394127474885</v>
      </c>
      <c r="S1940" s="96" t="str">
        <f>IF(M1941="","",IF(R1940&lt;15,IF(P1940&gt;155,IF(P1940&lt;315,"Pass","Fail"),"Fail"),"Fail"))</f>
        <v>Pass</v>
      </c>
      <c r="T1940" s="237">
        <v>1428</v>
      </c>
      <c r="U1940" s="236" t="s">
        <v>265</v>
      </c>
      <c r="V1940" s="300"/>
      <c r="W1940" s="147">
        <v>222</v>
      </c>
      <c r="X1940" s="88">
        <v>340</v>
      </c>
      <c r="Y1940" s="88">
        <v>155</v>
      </c>
      <c r="Z1940" s="88">
        <v>315</v>
      </c>
      <c r="AA1940" s="148">
        <v>15</v>
      </c>
      <c r="AB1940" s="139">
        <v>15</v>
      </c>
    </row>
    <row r="1941" spans="1:28" ht="15.75" customHeight="1">
      <c r="A1941"/>
      <c r="B1941" s="93"/>
      <c r="C1941" s="162"/>
      <c r="D1941" s="90" t="s">
        <v>100</v>
      </c>
      <c r="E1941">
        <v>5925.03</v>
      </c>
      <c r="F1941">
        <v>6080.06</v>
      </c>
      <c r="G1941">
        <v>6264.73</v>
      </c>
      <c r="H1941">
        <v>6183.37</v>
      </c>
      <c r="I1941">
        <v>6036.61</v>
      </c>
      <c r="J1941">
        <v>5924.88</v>
      </c>
      <c r="K1941">
        <v>6146.14</v>
      </c>
      <c r="L1941">
        <v>6155.22</v>
      </c>
      <c r="M1941">
        <v>5974.05</v>
      </c>
      <c r="N1941" s="99"/>
      <c r="O1941" s="99"/>
      <c r="P1941" s="99"/>
      <c r="Q1941" s="99"/>
      <c r="R1941" s="100"/>
      <c r="S1941" s="101"/>
      <c r="T1941" s="241"/>
      <c r="U1941" s="234"/>
      <c r="V1941" s="238"/>
    </row>
    <row r="1942" spans="1:28" ht="25.5" customHeight="1" thickBot="1">
      <c r="A1942"/>
      <c r="B1942" s="93"/>
      <c r="C1942" s="162"/>
      <c r="D1942" s="90" t="s">
        <v>120</v>
      </c>
      <c r="E1942" s="29">
        <f t="shared" ref="E1942:M1942" si="640">IF(((E1940="")*AND(E1941="")),"",(E1940-E1941)*2)</f>
        <v>266.28000000000065</v>
      </c>
      <c r="F1942" s="29">
        <f t="shared" si="640"/>
        <v>246.81999999999971</v>
      </c>
      <c r="G1942" s="29">
        <f t="shared" si="640"/>
        <v>236.40000000000146</v>
      </c>
      <c r="H1942" s="29">
        <f t="shared" si="640"/>
        <v>245.55999999999949</v>
      </c>
      <c r="I1942" s="29">
        <f t="shared" si="640"/>
        <v>261.40000000000146</v>
      </c>
      <c r="J1942" s="29">
        <f t="shared" si="640"/>
        <v>263.89999999999964</v>
      </c>
      <c r="K1942" s="29">
        <f t="shared" si="640"/>
        <v>246.26000000000022</v>
      </c>
      <c r="L1942" s="29">
        <f t="shared" si="640"/>
        <v>245.71999999999935</v>
      </c>
      <c r="M1942" s="29">
        <f t="shared" si="640"/>
        <v>259.8799999999992</v>
      </c>
      <c r="N1942" s="102"/>
      <c r="O1942" s="102"/>
      <c r="P1942" s="102"/>
      <c r="Q1942" s="102"/>
      <c r="R1942" s="103"/>
      <c r="S1942" s="104"/>
      <c r="T1942" s="282"/>
      <c r="U1942" s="281"/>
      <c r="V1942" s="285"/>
    </row>
    <row r="1943" spans="1:28" ht="12.75" customHeight="1">
      <c r="A1943" s="3">
        <v>43769</v>
      </c>
      <c r="B1943" s="121" t="s">
        <v>18</v>
      </c>
      <c r="C1943" s="161" t="s">
        <v>119</v>
      </c>
      <c r="D1943" s="91" t="s">
        <v>99</v>
      </c>
      <c r="E1943">
        <v>2795.21</v>
      </c>
      <c r="F1943">
        <v>2715.86</v>
      </c>
      <c r="G1943">
        <v>2674.45</v>
      </c>
      <c r="H1943">
        <v>2662.36</v>
      </c>
      <c r="I1943">
        <v>2681.5</v>
      </c>
      <c r="J1943">
        <v>2757.69</v>
      </c>
      <c r="K1943">
        <v>2698.51</v>
      </c>
      <c r="L1943">
        <v>2675.18</v>
      </c>
      <c r="M1943">
        <v>2709.82</v>
      </c>
      <c r="N1943" s="94">
        <f>IF((M1944=""),"",MAX(E1945:M1945))</f>
        <v>801.15999999999985</v>
      </c>
      <c r="O1943" s="94">
        <f>IF(M1944="","",MIN(E1945:M1945))</f>
        <v>708.04</v>
      </c>
      <c r="P1943" s="94">
        <f>IF((M1945=""),"",AVERAGE(E1945:M1945))</f>
        <v>754.70444444444468</v>
      </c>
      <c r="Q1943" s="94">
        <f>IF((M1944=""),"",STDEV(E1945:M1945))</f>
        <v>35.52827997212691</v>
      </c>
      <c r="R1943" s="95">
        <f>IF((M1944=""),"",(N1943-O1943)/(N1943+O1943)*100)</f>
        <v>6.170156374238001</v>
      </c>
      <c r="S1943" s="96" t="str">
        <f>IF(M1944="","",IF(R1943&lt;10,IF(P1943&gt;670,IF(P1943&lt;830,"Pass","Fail"),"Fail"),"Fail"))</f>
        <v>Pass</v>
      </c>
      <c r="T1943" s="237">
        <v>1428</v>
      </c>
      <c r="U1943" s="236" t="s">
        <v>265</v>
      </c>
      <c r="V1943" s="300"/>
      <c r="W1943" s="147">
        <v>645</v>
      </c>
      <c r="X1943" s="88">
        <v>790</v>
      </c>
      <c r="Y1943" s="88">
        <v>670</v>
      </c>
      <c r="Z1943" s="88">
        <v>830</v>
      </c>
      <c r="AA1943" s="88">
        <v>8.6999999999999993</v>
      </c>
      <c r="AB1943" s="148">
        <v>10</v>
      </c>
    </row>
    <row r="1944" spans="1:28" ht="15.75" customHeight="1">
      <c r="A1944"/>
      <c r="B1944" s="93"/>
      <c r="C1944" s="162"/>
      <c r="D1944" s="90" t="s">
        <v>100</v>
      </c>
      <c r="E1944">
        <v>2403.25</v>
      </c>
      <c r="F1944">
        <v>2350.9899999999998</v>
      </c>
      <c r="G1944">
        <v>2320.4299999999998</v>
      </c>
      <c r="H1944">
        <v>2296.7399999999998</v>
      </c>
      <c r="I1944">
        <v>2283.19</v>
      </c>
      <c r="J1944">
        <v>2357.11</v>
      </c>
      <c r="K1944">
        <v>2331.41</v>
      </c>
      <c r="L1944">
        <v>2312.27</v>
      </c>
      <c r="M1944">
        <v>2319.02</v>
      </c>
      <c r="N1944" s="99"/>
      <c r="O1944" s="99"/>
      <c r="P1944" s="99"/>
      <c r="Q1944" s="99"/>
      <c r="R1944" s="100"/>
      <c r="S1944" s="101"/>
      <c r="T1944" s="241"/>
      <c r="U1944" s="234"/>
      <c r="V1944" s="238"/>
    </row>
    <row r="1945" spans="1:28" ht="25.5" customHeight="1" thickBot="1">
      <c r="A1945"/>
      <c r="B1945" s="93"/>
      <c r="C1945" s="162"/>
      <c r="D1945" s="90" t="s">
        <v>120</v>
      </c>
      <c r="E1945" s="29">
        <f t="shared" ref="E1945:M1945" si="641">IF(((E1943="")*AND(E1944="")),"",(E1943-E1944)*2)</f>
        <v>783.92000000000007</v>
      </c>
      <c r="F1945" s="29">
        <f t="shared" si="641"/>
        <v>729.74000000000069</v>
      </c>
      <c r="G1945" s="29">
        <f t="shared" si="641"/>
        <v>708.04</v>
      </c>
      <c r="H1945" s="29">
        <f t="shared" si="641"/>
        <v>731.24000000000069</v>
      </c>
      <c r="I1945" s="29">
        <f t="shared" si="641"/>
        <v>796.61999999999989</v>
      </c>
      <c r="J1945" s="29">
        <f t="shared" si="641"/>
        <v>801.15999999999985</v>
      </c>
      <c r="K1945" s="29">
        <f t="shared" si="641"/>
        <v>734.20000000000073</v>
      </c>
      <c r="L1945" s="29">
        <f t="shared" si="641"/>
        <v>725.81999999999971</v>
      </c>
      <c r="M1945" s="29">
        <f t="shared" si="641"/>
        <v>781.60000000000036</v>
      </c>
      <c r="N1945" s="102"/>
      <c r="O1945" s="102"/>
      <c r="P1945" s="102"/>
      <c r="Q1945" s="102"/>
      <c r="R1945" s="103"/>
      <c r="S1945" s="104"/>
      <c r="T1945" s="282"/>
      <c r="U1945" s="281"/>
      <c r="V1945" s="285"/>
    </row>
    <row r="1946" spans="1:28" ht="12.75" customHeight="1">
      <c r="A1946" s="3">
        <v>43769</v>
      </c>
      <c r="B1946" s="93" t="s">
        <v>18</v>
      </c>
      <c r="C1946" s="162" t="s">
        <v>121</v>
      </c>
      <c r="D1946" s="90" t="s">
        <v>99</v>
      </c>
      <c r="E1946">
        <v>2657.06</v>
      </c>
      <c r="F1946">
        <v>2625.71</v>
      </c>
      <c r="G1946">
        <v>2614.4</v>
      </c>
      <c r="H1946">
        <v>2601.5300000000002</v>
      </c>
      <c r="I1946">
        <v>2609.5500000000002</v>
      </c>
      <c r="J1946">
        <v>2687.51</v>
      </c>
      <c r="K1946">
        <v>2640.96</v>
      </c>
      <c r="L1946">
        <v>2591.12</v>
      </c>
      <c r="M1946">
        <v>2585.9899999999998</v>
      </c>
      <c r="N1946" s="94">
        <f>IF((M1947=""),"",MAX(E1948:M1948))</f>
        <v>1027.0600000000004</v>
      </c>
      <c r="O1946" s="94">
        <f>IF(M1947="","",MIN(E1948:M1948))</f>
        <v>847.69999999999982</v>
      </c>
      <c r="P1946" s="94">
        <f>IF((M1948=""),"",AVERAGE(E1948:M1948))</f>
        <v>935.58000000000015</v>
      </c>
      <c r="Q1946" s="94">
        <f>IF((M1947=""),"",STDEV(E1948:M1948))</f>
        <v>65.258354254453053</v>
      </c>
      <c r="R1946" s="95">
        <f>IF((M1947=""),"",(N1946-O1946)/(N1946+O1946)*100)</f>
        <v>9.5670912543472522</v>
      </c>
      <c r="S1946" s="96" t="str">
        <f>IF(M1947="","",IF(R1946&lt;15,IF(P1946&gt;850,IF(P1946&lt;1000,"Pass","Fail"),"Fail"),"Fail"))</f>
        <v>Pass</v>
      </c>
      <c r="T1946" s="237">
        <v>1428</v>
      </c>
      <c r="U1946" s="236" t="s">
        <v>265</v>
      </c>
      <c r="V1946" s="300"/>
      <c r="W1946" s="135">
        <v>850</v>
      </c>
      <c r="X1946" s="135">
        <v>970</v>
      </c>
      <c r="Y1946" s="135">
        <v>710</v>
      </c>
      <c r="Z1946" s="135">
        <v>910</v>
      </c>
      <c r="AA1946" s="135">
        <v>14.5</v>
      </c>
      <c r="AB1946" s="139">
        <v>17</v>
      </c>
    </row>
    <row r="1947" spans="1:28" ht="15.75" customHeight="1">
      <c r="A1947"/>
      <c r="B1947" s="93"/>
      <c r="C1947" s="162"/>
      <c r="D1947" s="90" t="s">
        <v>100</v>
      </c>
      <c r="E1947">
        <v>2154.17</v>
      </c>
      <c r="F1947">
        <v>2178.52</v>
      </c>
      <c r="G1947">
        <v>2190.5500000000002</v>
      </c>
      <c r="H1947">
        <v>2156.4499999999998</v>
      </c>
      <c r="I1947">
        <v>2111.85</v>
      </c>
      <c r="J1947">
        <v>2173.98</v>
      </c>
      <c r="K1947">
        <v>2190.42</v>
      </c>
      <c r="L1947">
        <v>2150.02</v>
      </c>
      <c r="M1947">
        <v>2097.7600000000002</v>
      </c>
      <c r="N1947" s="99"/>
      <c r="O1947" s="99"/>
      <c r="P1947" s="99"/>
      <c r="Q1947" s="99"/>
      <c r="R1947" s="100"/>
      <c r="S1947" s="101"/>
      <c r="T1947" s="241"/>
      <c r="U1947" s="234"/>
      <c r="V1947" s="238"/>
    </row>
    <row r="1948" spans="1:28" ht="26.25" customHeight="1" thickBot="1">
      <c r="A1948"/>
      <c r="B1948" s="105"/>
      <c r="C1948" s="163"/>
      <c r="D1948" s="127" t="s">
        <v>120</v>
      </c>
      <c r="E1948" s="107">
        <f t="shared" ref="E1948:M1948" si="642">IF(((E1946="")*AND(E1947="")),"",(E1946-E1947)*2)</f>
        <v>1005.7799999999997</v>
      </c>
      <c r="F1948" s="107">
        <f t="shared" si="642"/>
        <v>894.38000000000011</v>
      </c>
      <c r="G1948" s="107">
        <f t="shared" si="642"/>
        <v>847.69999999999982</v>
      </c>
      <c r="H1948" s="107">
        <f t="shared" si="642"/>
        <v>890.16000000000076</v>
      </c>
      <c r="I1948" s="107">
        <f t="shared" si="642"/>
        <v>995.40000000000055</v>
      </c>
      <c r="J1948" s="107">
        <f t="shared" si="642"/>
        <v>1027.0600000000004</v>
      </c>
      <c r="K1948" s="107">
        <f t="shared" si="642"/>
        <v>901.07999999999993</v>
      </c>
      <c r="L1948" s="107">
        <f t="shared" si="642"/>
        <v>882.19999999999982</v>
      </c>
      <c r="M1948" s="107">
        <f t="shared" si="642"/>
        <v>976.45999999999913</v>
      </c>
      <c r="N1948" s="108"/>
      <c r="O1948" s="108"/>
      <c r="P1948" s="108"/>
      <c r="Q1948" s="108"/>
      <c r="R1948" s="109"/>
      <c r="S1948" s="110"/>
      <c r="T1948" s="284"/>
      <c r="U1948" s="283"/>
      <c r="V1948" s="286"/>
    </row>
    <row r="1949" spans="1:28" ht="12.75" customHeight="1">
      <c r="A1949" s="3">
        <v>43773</v>
      </c>
      <c r="B1949" s="111" t="s">
        <v>18</v>
      </c>
      <c r="C1949" s="164" t="s">
        <v>122</v>
      </c>
      <c r="D1949" s="112" t="s">
        <v>99</v>
      </c>
      <c r="E1949">
        <v>5936.15</v>
      </c>
      <c r="F1949">
        <v>6082.92</v>
      </c>
      <c r="G1949">
        <v>6264.99</v>
      </c>
      <c r="H1949">
        <v>6186.76</v>
      </c>
      <c r="I1949">
        <v>6040.06</v>
      </c>
      <c r="J1949">
        <v>5930.58</v>
      </c>
      <c r="K1949">
        <v>6149.34</v>
      </c>
      <c r="L1949">
        <v>6156.72</v>
      </c>
      <c r="M1949">
        <v>5977.46</v>
      </c>
      <c r="N1949" s="113">
        <f>IF((M1950=""),"",MAX(E1951:M1951))</f>
        <v>534.30000000000109</v>
      </c>
      <c r="O1949" s="113">
        <f>IF(M1950="","",MIN(E1951:M1951))</f>
        <v>518.97999999999956</v>
      </c>
      <c r="P1949" s="113">
        <f>IF((M1951=""),"",AVERAGE(E1951:M1951))</f>
        <v>527.17333333333352</v>
      </c>
      <c r="Q1949" s="113">
        <f>IF((M1950=""),"",STDEV(E1951:M1951))</f>
        <v>5.9777755059877613</v>
      </c>
      <c r="R1949" s="114">
        <f>IF((M1950=""),"",(N1949-O1949)/(N1949+O1949)*100)</f>
        <v>1.4545040255204236</v>
      </c>
      <c r="S1949" s="115" t="str">
        <f>IF(M1950="","",IF(R1949&lt;10,IF(P1949&gt;430,IF(P1949&lt;590,"Pass","Fail"),"Fail"),"Fail"))</f>
        <v>Pass</v>
      </c>
      <c r="T1949" s="242">
        <v>121</v>
      </c>
      <c r="U1949" s="236" t="s">
        <v>269</v>
      </c>
      <c r="V1949" s="302"/>
      <c r="W1949" s="138">
        <v>490</v>
      </c>
      <c r="X1949" s="135">
        <v>590</v>
      </c>
      <c r="Y1949" s="135">
        <v>430</v>
      </c>
      <c r="Z1949" s="135">
        <v>590</v>
      </c>
      <c r="AA1949" s="137">
        <v>6.3</v>
      </c>
      <c r="AB1949" s="148">
        <v>6.3</v>
      </c>
    </row>
    <row r="1950" spans="1:28" ht="15.75" customHeight="1">
      <c r="A1950"/>
      <c r="B1950" s="93"/>
      <c r="C1950" s="162"/>
      <c r="D1950" s="90" t="s">
        <v>100</v>
      </c>
      <c r="E1950">
        <v>5669.03</v>
      </c>
      <c r="F1950">
        <v>5816.88</v>
      </c>
      <c r="G1950">
        <v>6003.29</v>
      </c>
      <c r="H1950">
        <v>5921.83</v>
      </c>
      <c r="I1950">
        <v>5779.3</v>
      </c>
      <c r="J1950">
        <v>5670.03</v>
      </c>
      <c r="K1950">
        <v>5882.19</v>
      </c>
      <c r="L1950">
        <v>5892.18</v>
      </c>
      <c r="M1950">
        <v>5717.97</v>
      </c>
      <c r="N1950" s="99"/>
      <c r="O1950" s="99"/>
      <c r="P1950" s="99"/>
      <c r="Q1950" s="99"/>
      <c r="R1950" s="100"/>
      <c r="S1950" s="101"/>
      <c r="T1950" s="241"/>
      <c r="U1950" s="234"/>
      <c r="V1950" s="238"/>
    </row>
    <row r="1951" spans="1:28" ht="25.5" customHeight="1">
      <c r="A1951"/>
      <c r="B1951" s="93"/>
      <c r="C1951" s="162"/>
      <c r="D1951" s="90" t="s">
        <v>120</v>
      </c>
      <c r="E1951" s="29">
        <f t="shared" ref="E1951:M1951" si="643">IF(((E1949="")*AND(E1950="")),"",(E1949-E1950)*2)</f>
        <v>534.23999999999978</v>
      </c>
      <c r="F1951" s="29">
        <f t="shared" si="643"/>
        <v>532.07999999999993</v>
      </c>
      <c r="G1951" s="29">
        <f t="shared" si="643"/>
        <v>523.39999999999964</v>
      </c>
      <c r="H1951" s="29">
        <f t="shared" si="643"/>
        <v>529.86000000000058</v>
      </c>
      <c r="I1951" s="29">
        <f t="shared" si="643"/>
        <v>521.52000000000044</v>
      </c>
      <c r="J1951" s="29">
        <f t="shared" si="643"/>
        <v>521.10000000000036</v>
      </c>
      <c r="K1951" s="29">
        <f t="shared" si="643"/>
        <v>534.30000000000109</v>
      </c>
      <c r="L1951" s="29">
        <f t="shared" si="643"/>
        <v>529.07999999999993</v>
      </c>
      <c r="M1951" s="29">
        <f t="shared" si="643"/>
        <v>518.97999999999956</v>
      </c>
      <c r="N1951" s="102"/>
      <c r="O1951" s="102"/>
      <c r="P1951" s="102"/>
      <c r="Q1951" s="102"/>
      <c r="R1951" s="103"/>
      <c r="S1951" s="104"/>
      <c r="T1951" s="282"/>
      <c r="U1951" s="281"/>
      <c r="V1951" s="285"/>
    </row>
    <row r="1952" spans="1:28" ht="12.75" customHeight="1">
      <c r="A1952" s="3">
        <v>43773</v>
      </c>
      <c r="B1952" s="93" t="s">
        <v>18</v>
      </c>
      <c r="C1952" s="162" t="s">
        <v>123</v>
      </c>
      <c r="D1952" s="90" t="s">
        <v>99</v>
      </c>
      <c r="E1952">
        <v>5194.43</v>
      </c>
      <c r="F1952">
        <v>5274.13</v>
      </c>
      <c r="G1952">
        <v>5450.17</v>
      </c>
      <c r="H1952">
        <v>5392.79</v>
      </c>
      <c r="I1952">
        <v>5322.11</v>
      </c>
      <c r="J1952">
        <v>5200.9399999999996</v>
      </c>
      <c r="K1952">
        <v>5341.69</v>
      </c>
      <c r="L1952">
        <v>5360.1</v>
      </c>
      <c r="M1952">
        <v>5257.71</v>
      </c>
      <c r="N1952" s="94">
        <f>IF((M1953=""),"",MAX(E1954:M1954))</f>
        <v>249.39999999999964</v>
      </c>
      <c r="O1952" s="94">
        <f>IF(M1953="","",MIN(E1954:M1954))</f>
        <v>226.88000000000102</v>
      </c>
      <c r="P1952" s="94">
        <f>IF((M1954=""),"",AVERAGE(E1954:M1954))</f>
        <v>238.5511111111108</v>
      </c>
      <c r="Q1952" s="94">
        <f>IF((M1953=""),"",STDEV(E1954:M1954))</f>
        <v>8.608055013248487</v>
      </c>
      <c r="R1952" s="95">
        <f>IF((M1953=""),"",(N1952-O1952)/(N1952+O1952)*100)</f>
        <v>4.7283110775171302</v>
      </c>
      <c r="S1952" s="96" t="str">
        <f>IF(M1953="","",IF(R1952&lt;15,IF(P1952&gt;155,IF(P1952&lt;315,"Pass","Fail"),"Fail"),"Fail"))</f>
        <v>Pass</v>
      </c>
      <c r="T1952" s="237">
        <v>121</v>
      </c>
      <c r="U1952" s="235" t="s">
        <v>269</v>
      </c>
      <c r="V1952" s="300"/>
      <c r="W1952" s="147">
        <v>222</v>
      </c>
      <c r="X1952" s="88">
        <v>340</v>
      </c>
      <c r="Y1952" s="88">
        <v>155</v>
      </c>
      <c r="Z1952" s="88">
        <v>315</v>
      </c>
      <c r="AA1952" s="148">
        <v>15</v>
      </c>
      <c r="AB1952" s="139">
        <v>15</v>
      </c>
    </row>
    <row r="1953" spans="1:28" ht="15.75" customHeight="1">
      <c r="A1953"/>
      <c r="B1953" s="93"/>
      <c r="C1953" s="162"/>
      <c r="D1953" s="90" t="s">
        <v>100</v>
      </c>
      <c r="E1953">
        <v>5070.93</v>
      </c>
      <c r="F1953">
        <v>5158.22</v>
      </c>
      <c r="G1953">
        <v>5336.73</v>
      </c>
      <c r="H1953">
        <v>5276.16</v>
      </c>
      <c r="I1953">
        <v>5197.97</v>
      </c>
      <c r="J1953">
        <v>5078.68</v>
      </c>
      <c r="K1953">
        <v>5225.17</v>
      </c>
      <c r="L1953">
        <v>5243.72</v>
      </c>
      <c r="M1953">
        <v>5133.01</v>
      </c>
      <c r="N1953" s="99"/>
      <c r="O1953" s="99"/>
      <c r="P1953" s="99"/>
      <c r="Q1953" s="99"/>
      <c r="R1953" s="100"/>
      <c r="S1953" s="101"/>
      <c r="T1953" s="241"/>
      <c r="U1953" s="234"/>
      <c r="V1953" s="238"/>
    </row>
    <row r="1954" spans="1:28" ht="25.5" customHeight="1">
      <c r="A1954"/>
      <c r="B1954" s="93"/>
      <c r="C1954" s="162"/>
      <c r="D1954" s="90" t="s">
        <v>120</v>
      </c>
      <c r="E1954" s="29">
        <f t="shared" ref="E1954:M1954" si="644">IF(((E1952="")*AND(E1953="")),"",(E1952-E1953)*2)</f>
        <v>247</v>
      </c>
      <c r="F1954" s="29">
        <f t="shared" si="644"/>
        <v>231.81999999999971</v>
      </c>
      <c r="G1954" s="29">
        <f t="shared" si="644"/>
        <v>226.88000000000102</v>
      </c>
      <c r="H1954" s="29">
        <f t="shared" si="644"/>
        <v>233.26000000000022</v>
      </c>
      <c r="I1954" s="29">
        <f t="shared" si="644"/>
        <v>248.27999999999884</v>
      </c>
      <c r="J1954" s="29">
        <f t="shared" si="644"/>
        <v>244.51999999999862</v>
      </c>
      <c r="K1954" s="29">
        <f t="shared" si="644"/>
        <v>233.03999999999905</v>
      </c>
      <c r="L1954" s="29">
        <f t="shared" si="644"/>
        <v>232.76000000000022</v>
      </c>
      <c r="M1954" s="29">
        <f t="shared" si="644"/>
        <v>249.39999999999964</v>
      </c>
      <c r="N1954" s="102"/>
      <c r="O1954" s="102"/>
      <c r="P1954" s="102"/>
      <c r="Q1954" s="102"/>
      <c r="R1954" s="103"/>
      <c r="S1954" s="104"/>
      <c r="T1954" s="282"/>
      <c r="U1954" s="281"/>
      <c r="V1954" s="285"/>
    </row>
    <row r="1955" spans="1:28" ht="12.75" customHeight="1">
      <c r="A1955" s="3">
        <v>43773</v>
      </c>
      <c r="B1955" s="121" t="s">
        <v>18</v>
      </c>
      <c r="C1955" s="161" t="s">
        <v>119</v>
      </c>
      <c r="D1955" s="91" t="s">
        <v>99</v>
      </c>
      <c r="E1955">
        <v>2163.66</v>
      </c>
      <c r="F1955">
        <v>2188</v>
      </c>
      <c r="G1955">
        <v>2200.48</v>
      </c>
      <c r="H1955">
        <v>2165.6799999999998</v>
      </c>
      <c r="I1955">
        <v>2119.06</v>
      </c>
      <c r="J1955">
        <v>2183.08</v>
      </c>
      <c r="K1955">
        <v>2200.1999999999998</v>
      </c>
      <c r="L1955">
        <v>2159.2600000000002</v>
      </c>
      <c r="M1955">
        <v>2105.6</v>
      </c>
      <c r="N1955" s="94">
        <f>IF((M1956=""),"",MAX(E1957:M1957))</f>
        <v>764.85999999999967</v>
      </c>
      <c r="O1955" s="94">
        <f>IF(M1956="","",MIN(E1957:M1957))</f>
        <v>685.48</v>
      </c>
      <c r="P1955" s="94">
        <f>IF((M1957=""),"",AVERAGE(E1957:M1957))</f>
        <v>726.29333333333329</v>
      </c>
      <c r="Q1955" s="94">
        <f>IF((M1956=""),"",STDEV(E1957:M1957))</f>
        <v>33.050665651388456</v>
      </c>
      <c r="R1955" s="95">
        <f>IF((M1956=""),"",(N1955-O1955)/(N1955+O1955)*100)</f>
        <v>5.4731993877297516</v>
      </c>
      <c r="S1955" s="96" t="str">
        <f>IF(M1956="","",IF(R1955&lt;10,IF(P1955&gt;670,IF(P1955&lt;830,"Pass","Fail"),"Fail"),"Fail"))</f>
        <v>Pass</v>
      </c>
      <c r="T1955" s="237">
        <v>121</v>
      </c>
      <c r="U1955" s="235" t="s">
        <v>269</v>
      </c>
      <c r="V1955" s="300"/>
      <c r="W1955" s="147">
        <v>645</v>
      </c>
      <c r="X1955" s="88">
        <v>790</v>
      </c>
      <c r="Y1955" s="88">
        <v>670</v>
      </c>
      <c r="Z1955" s="88">
        <v>830</v>
      </c>
      <c r="AA1955" s="88">
        <v>8.6999999999999993</v>
      </c>
      <c r="AB1955" s="148">
        <v>10</v>
      </c>
    </row>
    <row r="1956" spans="1:28" ht="15.75" customHeight="1">
      <c r="A1956"/>
      <c r="B1956" s="93"/>
      <c r="C1956" s="162"/>
      <c r="D1956" s="90" t="s">
        <v>100</v>
      </c>
      <c r="E1956">
        <v>1781.67</v>
      </c>
      <c r="F1956">
        <v>1834.23</v>
      </c>
      <c r="G1956">
        <v>1857.74</v>
      </c>
      <c r="H1956">
        <v>1817.05</v>
      </c>
      <c r="I1956">
        <v>1743.22</v>
      </c>
      <c r="J1956">
        <v>1800.65</v>
      </c>
      <c r="K1956">
        <v>1847.69</v>
      </c>
      <c r="L1956">
        <v>1809.22</v>
      </c>
      <c r="M1956">
        <v>1725.23</v>
      </c>
      <c r="N1956" s="99"/>
      <c r="O1956" s="99"/>
      <c r="P1956" s="99"/>
      <c r="Q1956" s="99"/>
      <c r="R1956" s="100"/>
      <c r="S1956" s="101"/>
      <c r="T1956" s="241"/>
      <c r="U1956" s="234"/>
      <c r="V1956" s="238"/>
    </row>
    <row r="1957" spans="1:28" ht="25.5" customHeight="1">
      <c r="A1957"/>
      <c r="B1957" s="93"/>
      <c r="C1957" s="162"/>
      <c r="D1957" s="90" t="s">
        <v>120</v>
      </c>
      <c r="E1957" s="29">
        <f t="shared" ref="E1957:M1957" si="645">IF(((E1955="")*AND(E1956="")),"",(E1955-E1956)*2)</f>
        <v>763.97999999999956</v>
      </c>
      <c r="F1957" s="29">
        <f t="shared" si="645"/>
        <v>707.54</v>
      </c>
      <c r="G1957" s="29">
        <f t="shared" si="645"/>
        <v>685.48</v>
      </c>
      <c r="H1957" s="29">
        <f t="shared" si="645"/>
        <v>697.25999999999976</v>
      </c>
      <c r="I1957" s="29">
        <f t="shared" si="645"/>
        <v>751.67999999999984</v>
      </c>
      <c r="J1957" s="29">
        <f t="shared" si="645"/>
        <v>764.85999999999967</v>
      </c>
      <c r="K1957" s="29">
        <f t="shared" si="645"/>
        <v>705.01999999999953</v>
      </c>
      <c r="L1957" s="29">
        <f t="shared" si="645"/>
        <v>700.08000000000038</v>
      </c>
      <c r="M1957" s="29">
        <f t="shared" si="645"/>
        <v>760.73999999999978</v>
      </c>
      <c r="N1957" s="102"/>
      <c r="O1957" s="102"/>
      <c r="P1957" s="102"/>
      <c r="Q1957" s="102"/>
      <c r="R1957" s="103"/>
      <c r="S1957" s="104"/>
      <c r="T1957" s="282"/>
      <c r="U1957" s="281"/>
      <c r="V1957" s="285"/>
    </row>
    <row r="1958" spans="1:28" ht="12.75" customHeight="1">
      <c r="A1958" s="3">
        <v>43773</v>
      </c>
      <c r="B1958" s="93" t="s">
        <v>18</v>
      </c>
      <c r="C1958" s="162" t="s">
        <v>121</v>
      </c>
      <c r="D1958" s="90" t="s">
        <v>99</v>
      </c>
      <c r="E1958">
        <v>2402.62</v>
      </c>
      <c r="F1958">
        <v>2354.0300000000002</v>
      </c>
      <c r="G1958">
        <v>2324.7399999999998</v>
      </c>
      <c r="H1958">
        <v>2303.39</v>
      </c>
      <c r="I1958">
        <v>2290.62</v>
      </c>
      <c r="J1958">
        <v>2360.2800000000002</v>
      </c>
      <c r="K1958">
        <v>2336.1999999999998</v>
      </c>
      <c r="L1958">
        <v>2316.27</v>
      </c>
      <c r="M1958">
        <v>2322.9899999999998</v>
      </c>
      <c r="N1958" s="94">
        <f>IF((M1959=""),"",MAX(E1960:M1960))</f>
        <v>952.92000000000053</v>
      </c>
      <c r="O1958" s="94">
        <f>IF(M1959="","",MIN(E1960:M1960))</f>
        <v>802.97999999999956</v>
      </c>
      <c r="P1958" s="94">
        <f>IF((M1960=""),"",AVERAGE(E1960:M1960))</f>
        <v>885.44888888888875</v>
      </c>
      <c r="Q1958" s="94">
        <f>IF((M1959=""),"",STDEV(E1960:M1960))</f>
        <v>56.848577916347871</v>
      </c>
      <c r="R1958" s="95">
        <f>IF((M1959=""),"",(N1958-O1958)/(N1958+O1958)*100)</f>
        <v>8.5392106611994389</v>
      </c>
      <c r="S1958" s="96" t="str">
        <f>IF(M1959="","",IF(R1958&lt;15,IF(P1958&gt;850,IF(P1958&lt;1000,"Pass","Fail"),"Fail"),"Fail"))</f>
        <v>Pass</v>
      </c>
      <c r="T1958" s="237">
        <v>121</v>
      </c>
      <c r="U1958" s="235" t="s">
        <v>269</v>
      </c>
      <c r="V1958" s="300"/>
      <c r="W1958" s="135">
        <v>850</v>
      </c>
      <c r="X1958" s="135">
        <v>970</v>
      </c>
      <c r="Y1958" s="135">
        <v>710</v>
      </c>
      <c r="Z1958" s="135">
        <v>910</v>
      </c>
      <c r="AA1958" s="135">
        <v>14.5</v>
      </c>
      <c r="AB1958" s="139">
        <v>17</v>
      </c>
    </row>
    <row r="1959" spans="1:28" ht="15.75" customHeight="1">
      <c r="A1959"/>
      <c r="B1959" s="93"/>
      <c r="C1959" s="162"/>
      <c r="D1959" s="90" t="s">
        <v>100</v>
      </c>
      <c r="E1959">
        <v>1929.27</v>
      </c>
      <c r="F1959">
        <v>1928.51</v>
      </c>
      <c r="G1959">
        <v>1923.25</v>
      </c>
      <c r="H1959">
        <v>1880.24</v>
      </c>
      <c r="I1959">
        <v>1820.23</v>
      </c>
      <c r="J1959">
        <v>1883.82</v>
      </c>
      <c r="K1959">
        <v>1909.87</v>
      </c>
      <c r="L1959">
        <v>1894.39</v>
      </c>
      <c r="M1959">
        <v>1857.04</v>
      </c>
      <c r="N1959" s="99"/>
      <c r="O1959" s="99"/>
      <c r="P1959" s="99"/>
      <c r="Q1959" s="99"/>
      <c r="R1959" s="100"/>
      <c r="S1959" s="101"/>
      <c r="T1959" s="241"/>
      <c r="U1959" s="234"/>
      <c r="V1959" s="238"/>
    </row>
    <row r="1960" spans="1:28" ht="26.25" customHeight="1" thickBot="1">
      <c r="A1960"/>
      <c r="B1960" s="105"/>
      <c r="C1960" s="163"/>
      <c r="D1960" s="127" t="s">
        <v>120</v>
      </c>
      <c r="E1960" s="107">
        <f t="shared" ref="E1960:M1960" si="646">IF(((E1958="")*AND(E1959="")),"",(E1958-E1959)*2)</f>
        <v>946.69999999999982</v>
      </c>
      <c r="F1960" s="107">
        <f t="shared" si="646"/>
        <v>851.04000000000042</v>
      </c>
      <c r="G1960" s="107">
        <f t="shared" si="646"/>
        <v>802.97999999999956</v>
      </c>
      <c r="H1960" s="107">
        <f t="shared" si="646"/>
        <v>846.29999999999973</v>
      </c>
      <c r="I1960" s="107">
        <f t="shared" si="646"/>
        <v>940.77999999999975</v>
      </c>
      <c r="J1960" s="107">
        <f t="shared" si="646"/>
        <v>952.92000000000053</v>
      </c>
      <c r="K1960" s="107">
        <f t="shared" si="646"/>
        <v>852.65999999999985</v>
      </c>
      <c r="L1960" s="107">
        <f t="shared" si="646"/>
        <v>843.75999999999976</v>
      </c>
      <c r="M1960" s="107">
        <f t="shared" si="646"/>
        <v>931.89999999999964</v>
      </c>
      <c r="N1960" s="108"/>
      <c r="O1960" s="108"/>
      <c r="P1960" s="108"/>
      <c r="Q1960" s="108"/>
      <c r="R1960" s="109"/>
      <c r="S1960" s="110"/>
      <c r="T1960" s="284"/>
      <c r="U1960" s="283"/>
      <c r="V1960" s="286"/>
    </row>
    <row r="1961" spans="1:28" ht="12.75" customHeight="1">
      <c r="A1961" s="3">
        <v>43776</v>
      </c>
      <c r="B1961" s="111" t="s">
        <v>18</v>
      </c>
      <c r="C1961" s="164" t="s">
        <v>122</v>
      </c>
      <c r="D1961" s="112" t="s">
        <v>99</v>
      </c>
      <c r="E1961">
        <v>5074.6099999999997</v>
      </c>
      <c r="F1961">
        <v>5162.84</v>
      </c>
      <c r="G1961">
        <v>5343.75</v>
      </c>
      <c r="H1961">
        <v>5282.39</v>
      </c>
      <c r="I1961">
        <v>5203.96</v>
      </c>
      <c r="J1961">
        <v>5085.16</v>
      </c>
      <c r="K1961">
        <v>5230.71</v>
      </c>
      <c r="L1961">
        <v>5249.93</v>
      </c>
      <c r="M1961">
        <v>5138.01</v>
      </c>
      <c r="N1961" s="113">
        <f>IF((M1962=""),"",MAX(E1963:M1963))</f>
        <v>510.98000000000138</v>
      </c>
      <c r="O1961" s="113">
        <f>IF(M1962="","",MIN(E1963:M1963))</f>
        <v>499.81999999999971</v>
      </c>
      <c r="P1961" s="113">
        <f>IF((M1963=""),"",AVERAGE(E1963:M1963))</f>
        <v>504.2844444444446</v>
      </c>
      <c r="Q1961" s="113">
        <f>IF((M1962=""),"",STDEV(E1963:M1963))</f>
        <v>3.9412406394161041</v>
      </c>
      <c r="R1961" s="114">
        <f>IF((M1962=""),"",(N1961-O1961)/(N1961+O1961)*100)</f>
        <v>1.1040759794224042</v>
      </c>
      <c r="S1961" s="115" t="str">
        <f>IF(M1962="","",IF(R1961&lt;10,IF(P1961&gt;430,IF(P1961&lt;590,"Pass","Fail"),"Fail"),"Fail"))</f>
        <v>Pass</v>
      </c>
      <c r="T1961" s="242">
        <v>1335</v>
      </c>
      <c r="U1961" s="236"/>
      <c r="V1961" s="302"/>
      <c r="W1961" s="138">
        <v>490</v>
      </c>
      <c r="X1961" s="135">
        <v>590</v>
      </c>
      <c r="Y1961" s="135">
        <v>430</v>
      </c>
      <c r="Z1961" s="135">
        <v>590</v>
      </c>
      <c r="AA1961" s="137">
        <v>6.3</v>
      </c>
      <c r="AB1961" s="148">
        <v>6.3</v>
      </c>
    </row>
    <row r="1962" spans="1:28" ht="15.75" customHeight="1">
      <c r="A1962"/>
      <c r="B1962" s="93"/>
      <c r="C1962" s="162"/>
      <c r="D1962" s="90" t="s">
        <v>100</v>
      </c>
      <c r="E1962">
        <v>4824.7</v>
      </c>
      <c r="F1962">
        <v>4911.3500000000004</v>
      </c>
      <c r="G1962">
        <v>5092.5200000000004</v>
      </c>
      <c r="H1962">
        <v>5029.74</v>
      </c>
      <c r="I1962">
        <v>4949.72</v>
      </c>
      <c r="J1962">
        <v>4834.6099999999997</v>
      </c>
      <c r="K1962">
        <v>4977.08</v>
      </c>
      <c r="L1962">
        <v>4994.4399999999996</v>
      </c>
      <c r="M1962">
        <v>4887.92</v>
      </c>
      <c r="N1962" s="99"/>
      <c r="O1962" s="99"/>
      <c r="P1962" s="99"/>
      <c r="Q1962" s="99"/>
      <c r="R1962" s="100"/>
      <c r="S1962" s="101"/>
      <c r="T1962" s="241"/>
      <c r="U1962" s="234"/>
      <c r="V1962" s="238"/>
    </row>
    <row r="1963" spans="1:28" ht="25.5" customHeight="1">
      <c r="A1963"/>
      <c r="B1963" s="93"/>
      <c r="C1963" s="162"/>
      <c r="D1963" s="90" t="s">
        <v>120</v>
      </c>
      <c r="E1963" s="29">
        <f t="shared" ref="E1963:M1963" si="647">IF(((E1961="")*AND(E1962="")),"",(E1961-E1962)*2)</f>
        <v>499.81999999999971</v>
      </c>
      <c r="F1963" s="29">
        <f t="shared" si="647"/>
        <v>502.97999999999956</v>
      </c>
      <c r="G1963" s="29">
        <f t="shared" si="647"/>
        <v>502.45999999999913</v>
      </c>
      <c r="H1963" s="29">
        <f t="shared" si="647"/>
        <v>505.30000000000109</v>
      </c>
      <c r="I1963" s="29">
        <f t="shared" si="647"/>
        <v>508.47999999999956</v>
      </c>
      <c r="J1963" s="29">
        <f t="shared" si="647"/>
        <v>501.10000000000036</v>
      </c>
      <c r="K1963" s="29">
        <f t="shared" si="647"/>
        <v>507.26000000000022</v>
      </c>
      <c r="L1963" s="29">
        <f t="shared" si="647"/>
        <v>510.98000000000138</v>
      </c>
      <c r="M1963" s="29">
        <f t="shared" si="647"/>
        <v>500.18000000000029</v>
      </c>
      <c r="N1963" s="102"/>
      <c r="O1963" s="102"/>
      <c r="P1963" s="102"/>
      <c r="Q1963" s="102"/>
      <c r="R1963" s="103"/>
      <c r="S1963" s="104"/>
      <c r="T1963" s="282"/>
      <c r="U1963" s="281"/>
      <c r="V1963" s="285"/>
    </row>
    <row r="1964" spans="1:28" ht="12.75" customHeight="1">
      <c r="A1964" s="3">
        <v>43776</v>
      </c>
      <c r="B1964" s="93" t="s">
        <v>18</v>
      </c>
      <c r="C1964" s="162" t="s">
        <v>123</v>
      </c>
      <c r="D1964" s="90" t="s">
        <v>99</v>
      </c>
      <c r="E1964">
        <v>5678.7</v>
      </c>
      <c r="F1964">
        <v>5828.41</v>
      </c>
      <c r="G1964">
        <v>6010.63</v>
      </c>
      <c r="H1964">
        <v>5931.42</v>
      </c>
      <c r="I1964">
        <v>5790.14</v>
      </c>
      <c r="J1964">
        <v>5678.84</v>
      </c>
      <c r="K1964">
        <v>5891.27</v>
      </c>
      <c r="L1964">
        <v>5901.31</v>
      </c>
      <c r="M1964">
        <v>5727.46</v>
      </c>
      <c r="N1964" s="94">
        <f>IF((M1965=""),"",MAX(E1966:M1966))</f>
        <v>261.1200000000008</v>
      </c>
      <c r="O1964" s="94">
        <f>IF(M1965="","",MIN(E1966:M1966))</f>
        <v>237.44000000000051</v>
      </c>
      <c r="P1964" s="94">
        <f>IF((M1966=""),"",AVERAGE(E1966:M1966))</f>
        <v>248.71555555555602</v>
      </c>
      <c r="Q1964" s="94">
        <f>IF((M1965=""),"",STDEV(E1966:M1966))</f>
        <v>8.4583200328289649</v>
      </c>
      <c r="R1964" s="95">
        <f>IF((M1965=""),"",(N1964-O1964)/(N1964+O1964)*100)</f>
        <v>4.7496790757381717</v>
      </c>
      <c r="S1964" s="96" t="str">
        <f>IF(M1965="","",IF(R1964&lt;15,IF(P1964&gt;155,IF(P1964&lt;315,"Pass","Fail"),"Fail"),"Fail"))</f>
        <v>Pass</v>
      </c>
      <c r="T1964" s="237">
        <v>1335</v>
      </c>
      <c r="U1964" s="235"/>
      <c r="V1964" s="300"/>
      <c r="W1964" s="147">
        <v>222</v>
      </c>
      <c r="X1964" s="88">
        <v>340</v>
      </c>
      <c r="Y1964" s="88">
        <v>155</v>
      </c>
      <c r="Z1964" s="88">
        <v>315</v>
      </c>
      <c r="AA1964" s="148">
        <v>15</v>
      </c>
      <c r="AB1964" s="139">
        <v>15</v>
      </c>
    </row>
    <row r="1965" spans="1:28" ht="15.75" customHeight="1">
      <c r="A1965"/>
      <c r="B1965" s="93"/>
      <c r="C1965" s="162"/>
      <c r="D1965" s="90" t="s">
        <v>100</v>
      </c>
      <c r="E1965">
        <v>5549.25</v>
      </c>
      <c r="F1965">
        <v>5704.2</v>
      </c>
      <c r="G1965">
        <v>5891.91</v>
      </c>
      <c r="H1965">
        <v>5811.2</v>
      </c>
      <c r="I1965">
        <v>5663.57</v>
      </c>
      <c r="J1965">
        <v>5548.28</v>
      </c>
      <c r="K1965">
        <v>5770.61</v>
      </c>
      <c r="L1965">
        <v>5779.26</v>
      </c>
      <c r="M1965">
        <v>5600.68</v>
      </c>
      <c r="N1965" s="99"/>
      <c r="O1965" s="99"/>
      <c r="P1965" s="99"/>
      <c r="Q1965" s="99"/>
      <c r="R1965" s="100"/>
      <c r="S1965" s="101"/>
      <c r="T1965" s="241"/>
      <c r="U1965" s="234"/>
      <c r="V1965" s="238"/>
    </row>
    <row r="1966" spans="1:28" ht="25.5" customHeight="1">
      <c r="A1966"/>
      <c r="B1966" s="93"/>
      <c r="C1966" s="162"/>
      <c r="D1966" s="90" t="s">
        <v>120</v>
      </c>
      <c r="E1966" s="29">
        <f t="shared" ref="E1966:M1966" si="648">IF(((E1964="")*AND(E1965="")),"",(E1964-E1965)*2)</f>
        <v>258.89999999999964</v>
      </c>
      <c r="F1966" s="29">
        <f t="shared" si="648"/>
        <v>248.42000000000007</v>
      </c>
      <c r="G1966" s="29">
        <f t="shared" si="648"/>
        <v>237.44000000000051</v>
      </c>
      <c r="H1966" s="29">
        <f t="shared" si="648"/>
        <v>240.44000000000051</v>
      </c>
      <c r="I1966" s="29">
        <f t="shared" si="648"/>
        <v>253.14000000000124</v>
      </c>
      <c r="J1966" s="29">
        <f t="shared" si="648"/>
        <v>261.1200000000008</v>
      </c>
      <c r="K1966" s="29">
        <f t="shared" si="648"/>
        <v>241.32000000000153</v>
      </c>
      <c r="L1966" s="29">
        <f t="shared" si="648"/>
        <v>244.10000000000036</v>
      </c>
      <c r="M1966" s="29">
        <f t="shared" si="648"/>
        <v>253.55999999999949</v>
      </c>
      <c r="N1966" s="102"/>
      <c r="O1966" s="102"/>
      <c r="P1966" s="102"/>
      <c r="Q1966" s="102"/>
      <c r="R1966" s="103"/>
      <c r="S1966" s="104"/>
      <c r="T1966" s="282"/>
      <c r="U1966" s="281"/>
      <c r="V1966" s="285"/>
    </row>
    <row r="1967" spans="1:28" ht="12.75" customHeight="1">
      <c r="A1967" s="3">
        <v>43776</v>
      </c>
      <c r="B1967" s="121" t="s">
        <v>18</v>
      </c>
      <c r="C1967" s="161" t="s">
        <v>119</v>
      </c>
      <c r="D1967" s="91" t="s">
        <v>99</v>
      </c>
      <c r="E1967">
        <v>3202.42</v>
      </c>
      <c r="F1967">
        <v>3104.42</v>
      </c>
      <c r="G1967">
        <v>3062.38</v>
      </c>
      <c r="H1967">
        <v>3071.83</v>
      </c>
      <c r="I1967">
        <v>3142.54</v>
      </c>
      <c r="J1967">
        <v>3230.76</v>
      </c>
      <c r="K1967">
        <v>3119.63</v>
      </c>
      <c r="L1967">
        <v>3056.8</v>
      </c>
      <c r="M1967">
        <v>3096.26</v>
      </c>
      <c r="N1967" s="94">
        <f>IF((M1968=""),"",MAX(E1969:M1969))</f>
        <v>756.24000000000069</v>
      </c>
      <c r="O1967" s="94">
        <f>IF(M1968="","",MIN(E1969:M1969))</f>
        <v>671.30000000000018</v>
      </c>
      <c r="P1967" s="94">
        <f>IF((M1969=""),"",AVERAGE(E1969:M1969))</f>
        <v>715.96222222222241</v>
      </c>
      <c r="Q1967" s="94">
        <f>IF((M1968=""),"",STDEV(E1969:M1969))</f>
        <v>34.297325616502626</v>
      </c>
      <c r="R1967" s="95">
        <f>IF((M1968=""),"",(N1967-O1967)/(N1967+O1967)*100)</f>
        <v>5.9500959692898592</v>
      </c>
      <c r="S1967" s="96" t="str">
        <f>IF(M1968="","",IF(R1967&lt;10,IF(P1967&gt;670,IF(P1967&lt;830,"Pass","Fail"),"Fail"),"Fail"))</f>
        <v>Pass</v>
      </c>
      <c r="T1967" s="237">
        <v>1335</v>
      </c>
      <c r="U1967" s="235"/>
      <c r="V1967" s="300"/>
      <c r="W1967" s="147">
        <v>645</v>
      </c>
      <c r="X1967" s="88">
        <v>790</v>
      </c>
      <c r="Y1967" s="88">
        <v>670</v>
      </c>
      <c r="Z1967" s="88">
        <v>830</v>
      </c>
      <c r="AA1967" s="88">
        <v>8.6999999999999993</v>
      </c>
      <c r="AB1967" s="148">
        <v>10</v>
      </c>
    </row>
    <row r="1968" spans="1:28" ht="15.75" customHeight="1">
      <c r="A1968"/>
      <c r="B1968" s="93"/>
      <c r="C1968" s="162"/>
      <c r="D1968" s="90" t="s">
        <v>100</v>
      </c>
      <c r="E1968">
        <v>2829.61</v>
      </c>
      <c r="F1968">
        <v>2759.48</v>
      </c>
      <c r="G1968">
        <v>2726.73</v>
      </c>
      <c r="H1968">
        <v>2725.08</v>
      </c>
      <c r="I1968">
        <v>2765.69</v>
      </c>
      <c r="J1968">
        <v>2852.64</v>
      </c>
      <c r="K1968">
        <v>2773.56</v>
      </c>
      <c r="L1968">
        <v>2711.03</v>
      </c>
      <c r="M1968">
        <v>2721.39</v>
      </c>
      <c r="N1968" s="99"/>
      <c r="O1968" s="99"/>
      <c r="P1968" s="99"/>
      <c r="Q1968" s="99"/>
      <c r="R1968" s="100"/>
      <c r="S1968" s="101"/>
      <c r="T1968" s="241"/>
      <c r="U1968" s="234"/>
      <c r="V1968" s="238"/>
    </row>
    <row r="1969" spans="1:28" ht="25.5" customHeight="1">
      <c r="A1969"/>
      <c r="B1969" s="93"/>
      <c r="C1969" s="162"/>
      <c r="D1969" s="90" t="s">
        <v>120</v>
      </c>
      <c r="E1969" s="29">
        <f t="shared" ref="E1969:M1969" si="649">IF(((E1967="")*AND(E1968="")),"",(E1967-E1968)*2)</f>
        <v>745.61999999999989</v>
      </c>
      <c r="F1969" s="29">
        <f t="shared" si="649"/>
        <v>689.88000000000011</v>
      </c>
      <c r="G1969" s="29">
        <f t="shared" si="649"/>
        <v>671.30000000000018</v>
      </c>
      <c r="H1969" s="29">
        <f t="shared" si="649"/>
        <v>693.5</v>
      </c>
      <c r="I1969" s="29">
        <f t="shared" si="649"/>
        <v>753.69999999999982</v>
      </c>
      <c r="J1969" s="29">
        <f t="shared" si="649"/>
        <v>756.24000000000069</v>
      </c>
      <c r="K1969" s="29">
        <f t="shared" si="649"/>
        <v>692.14000000000033</v>
      </c>
      <c r="L1969" s="29">
        <f t="shared" si="649"/>
        <v>691.54</v>
      </c>
      <c r="M1969" s="29">
        <f t="shared" si="649"/>
        <v>749.74000000000069</v>
      </c>
      <c r="N1969" s="102"/>
      <c r="O1969" s="102"/>
      <c r="P1969" s="102"/>
      <c r="Q1969" s="102"/>
      <c r="R1969" s="103"/>
      <c r="S1969" s="104"/>
      <c r="T1969" s="282"/>
      <c r="U1969" s="281"/>
      <c r="V1969" s="285"/>
    </row>
    <row r="1970" spans="1:28" ht="12.75" customHeight="1">
      <c r="A1970" s="3">
        <v>43776</v>
      </c>
      <c r="B1970" s="93" t="s">
        <v>18</v>
      </c>
      <c r="C1970" s="162" t="s">
        <v>121</v>
      </c>
      <c r="D1970" s="90" t="s">
        <v>99</v>
      </c>
      <c r="E1970">
        <v>3234.53</v>
      </c>
      <c r="F1970">
        <v>3120.52</v>
      </c>
      <c r="G1970">
        <v>3063.75</v>
      </c>
      <c r="H1970">
        <v>3058.88</v>
      </c>
      <c r="I1970">
        <v>3100.11</v>
      </c>
      <c r="J1970">
        <v>3202.25</v>
      </c>
      <c r="K1970">
        <v>3105.06</v>
      </c>
      <c r="L1970">
        <v>3071.55</v>
      </c>
      <c r="M1970">
        <v>3128.35</v>
      </c>
      <c r="N1970" s="94">
        <f>IF((M1971=""),"",MAX(E1972:M1972))</f>
        <v>982.55999999999949</v>
      </c>
      <c r="O1970" s="94">
        <f>IF(M1971="","",MIN(E1972:M1972))</f>
        <v>822.80000000000018</v>
      </c>
      <c r="P1970" s="94">
        <f>IF((M1972=""),"",AVERAGE(E1972:M1972))</f>
        <v>912.13333333333344</v>
      </c>
      <c r="Q1970" s="94">
        <f>IF((M1971=""),"",STDEV(E1972:M1972))</f>
        <v>62.96097918552239</v>
      </c>
      <c r="R1970" s="95">
        <f>IF((M1971=""),"",(N1970-O1970)/(N1970+O1970)*100)</f>
        <v>8.8492045907741019</v>
      </c>
      <c r="S1970" s="96" t="str">
        <f>IF(M1971="","",IF(R1970&lt;15,IF(P1970&gt;850,IF(P1970&lt;1000,"Pass","Fail"),"Fail"),"Fail"))</f>
        <v>Pass</v>
      </c>
      <c r="T1970" s="237">
        <v>1335</v>
      </c>
      <c r="U1970" s="235"/>
      <c r="V1970" s="300"/>
      <c r="W1970" s="135">
        <v>850</v>
      </c>
      <c r="X1970" s="135">
        <v>970</v>
      </c>
      <c r="Y1970" s="135">
        <v>710</v>
      </c>
      <c r="Z1970" s="135">
        <v>910</v>
      </c>
      <c r="AA1970" s="135">
        <v>14.5</v>
      </c>
      <c r="AB1970" s="139">
        <v>17</v>
      </c>
    </row>
    <row r="1971" spans="1:28" ht="15.75" customHeight="1">
      <c r="A1971"/>
      <c r="B1971" s="93"/>
      <c r="C1971" s="162"/>
      <c r="D1971" s="90" t="s">
        <v>100</v>
      </c>
      <c r="E1971">
        <v>2749.92</v>
      </c>
      <c r="F1971">
        <v>2686.67</v>
      </c>
      <c r="G1971">
        <v>2652.35</v>
      </c>
      <c r="H1971">
        <v>2623.01</v>
      </c>
      <c r="I1971">
        <v>2611.94</v>
      </c>
      <c r="J1971">
        <v>2713.36</v>
      </c>
      <c r="K1971">
        <v>2671.11</v>
      </c>
      <c r="L1971">
        <v>2634.97</v>
      </c>
      <c r="M1971">
        <v>2637.07</v>
      </c>
      <c r="N1971" s="99"/>
      <c r="O1971" s="99"/>
      <c r="P1971" s="99"/>
      <c r="Q1971" s="99"/>
      <c r="R1971" s="100"/>
      <c r="S1971" s="101"/>
      <c r="T1971" s="241"/>
      <c r="U1971" s="234"/>
      <c r="V1971" s="238"/>
    </row>
    <row r="1972" spans="1:28" ht="26.25" customHeight="1" thickBot="1">
      <c r="A1972"/>
      <c r="B1972" s="105"/>
      <c r="C1972" s="163"/>
      <c r="D1972" s="127" t="s">
        <v>120</v>
      </c>
      <c r="E1972" s="107">
        <f t="shared" ref="E1972:M1972" si="650">IF(((E1970="")*AND(E1971="")),"",(E1970-E1971)*2)</f>
        <v>969.22000000000025</v>
      </c>
      <c r="F1972" s="107">
        <f t="shared" si="650"/>
        <v>867.69999999999982</v>
      </c>
      <c r="G1972" s="107">
        <f t="shared" si="650"/>
        <v>822.80000000000018</v>
      </c>
      <c r="H1972" s="107">
        <f t="shared" si="650"/>
        <v>871.73999999999978</v>
      </c>
      <c r="I1972" s="107">
        <f t="shared" si="650"/>
        <v>976.34000000000015</v>
      </c>
      <c r="J1972" s="107">
        <f t="shared" si="650"/>
        <v>977.77999999999975</v>
      </c>
      <c r="K1972" s="107">
        <f t="shared" si="650"/>
        <v>867.89999999999964</v>
      </c>
      <c r="L1972" s="107">
        <f t="shared" si="650"/>
        <v>873.16000000000076</v>
      </c>
      <c r="M1972" s="107">
        <f t="shared" si="650"/>
        <v>982.55999999999949</v>
      </c>
      <c r="N1972" s="108"/>
      <c r="O1972" s="108"/>
      <c r="P1972" s="108"/>
      <c r="Q1972" s="108"/>
      <c r="R1972" s="109"/>
      <c r="S1972" s="110"/>
      <c r="T1972" s="284"/>
      <c r="U1972" s="283"/>
      <c r="V1972" s="286"/>
    </row>
    <row r="1973" spans="1:28" ht="12.75" customHeight="1">
      <c r="A1973" s="3">
        <v>43787</v>
      </c>
      <c r="B1973" s="111" t="s">
        <v>18</v>
      </c>
      <c r="C1973" s="164" t="s">
        <v>122</v>
      </c>
      <c r="D1973" s="112" t="s">
        <v>99</v>
      </c>
      <c r="E1973">
        <v>4834.1000000000004</v>
      </c>
      <c r="F1973">
        <v>4921.41</v>
      </c>
      <c r="G1973">
        <v>5101.32</v>
      </c>
      <c r="H1973">
        <v>5035.76</v>
      </c>
      <c r="I1973">
        <v>4958.7299999999996</v>
      </c>
      <c r="J1973">
        <v>4847.8999999999996</v>
      </c>
      <c r="K1973">
        <v>4984.8</v>
      </c>
      <c r="L1973">
        <v>5004.91</v>
      </c>
      <c r="M1973">
        <v>4894.76</v>
      </c>
      <c r="N1973" s="113">
        <f>IF((M1974=""),"",MAX(E1975:M1975))</f>
        <v>508.15999999999985</v>
      </c>
      <c r="O1973" s="113">
        <f>IF(M1974="","",MIN(E1975:M1975))</f>
        <v>485.76000000000022</v>
      </c>
      <c r="P1973" s="113">
        <f>IF((M1975=""),"",AVERAGE(E1975:M1975))</f>
        <v>494.94444444444423</v>
      </c>
      <c r="Q1973" s="113">
        <f>IF((M1974=""),"",STDEV(E1975:M1975))</f>
        <v>8.3216271111932496</v>
      </c>
      <c r="R1973" s="114">
        <f>IF((M1974=""),"",(N1973-O1973)/(N1973+O1973)*100)</f>
        <v>2.2537025112684761</v>
      </c>
      <c r="S1973" s="115" t="str">
        <f>IF(M1974="","",IF(R1973&lt;10,IF(P1973&gt;430,IF(P1973&lt;590,"Pass","Fail"),"Fail"),"Fail"))</f>
        <v>Pass</v>
      </c>
      <c r="T1973" s="242">
        <v>1159</v>
      </c>
      <c r="U1973" s="236" t="s">
        <v>272</v>
      </c>
      <c r="V1973" s="302"/>
      <c r="W1973" s="138">
        <v>490</v>
      </c>
      <c r="X1973" s="135">
        <v>590</v>
      </c>
      <c r="Y1973" s="135">
        <v>430</v>
      </c>
      <c r="Z1973" s="135">
        <v>590</v>
      </c>
      <c r="AA1973" s="137">
        <v>6.3</v>
      </c>
      <c r="AB1973" s="148">
        <v>6.3</v>
      </c>
    </row>
    <row r="1974" spans="1:28" ht="15.75" customHeight="1">
      <c r="A1974"/>
      <c r="B1974" s="93"/>
      <c r="C1974" s="162"/>
      <c r="D1974" s="90" t="s">
        <v>100</v>
      </c>
      <c r="E1974">
        <v>4580.0200000000004</v>
      </c>
      <c r="F1974">
        <v>4672.34</v>
      </c>
      <c r="G1974">
        <v>4858.4399999999996</v>
      </c>
      <c r="H1974">
        <v>4790.62</v>
      </c>
      <c r="I1974">
        <v>4715.47</v>
      </c>
      <c r="J1974">
        <v>4594.47</v>
      </c>
      <c r="K1974">
        <v>4740.49</v>
      </c>
      <c r="L1974">
        <v>4758.49</v>
      </c>
      <c r="M1974">
        <v>4646.1000000000004</v>
      </c>
      <c r="N1974" s="99"/>
      <c r="O1974" s="99"/>
      <c r="P1974" s="99"/>
      <c r="Q1974" s="99"/>
      <c r="R1974" s="100"/>
      <c r="S1974" s="101"/>
      <c r="T1974" s="241"/>
      <c r="U1974" s="234"/>
      <c r="V1974" s="238"/>
    </row>
    <row r="1975" spans="1:28" ht="25.5" customHeight="1">
      <c r="A1975"/>
      <c r="B1975" s="93"/>
      <c r="C1975" s="162"/>
      <c r="D1975" s="90" t="s">
        <v>120</v>
      </c>
      <c r="E1975" s="29">
        <f t="shared" ref="E1975:M1975" si="651">IF(((E1973="")*AND(E1974="")),"",(E1973-E1974)*2)</f>
        <v>508.15999999999985</v>
      </c>
      <c r="F1975" s="29">
        <f t="shared" si="651"/>
        <v>498.13999999999942</v>
      </c>
      <c r="G1975" s="29">
        <f t="shared" si="651"/>
        <v>485.76000000000022</v>
      </c>
      <c r="H1975" s="29">
        <f t="shared" si="651"/>
        <v>490.28000000000065</v>
      </c>
      <c r="I1975" s="29">
        <f t="shared" si="651"/>
        <v>486.51999999999862</v>
      </c>
      <c r="J1975" s="29">
        <f t="shared" si="651"/>
        <v>506.85999999999876</v>
      </c>
      <c r="K1975" s="29">
        <f t="shared" si="651"/>
        <v>488.6200000000008</v>
      </c>
      <c r="L1975" s="29">
        <f t="shared" si="651"/>
        <v>492.84000000000015</v>
      </c>
      <c r="M1975" s="29">
        <f t="shared" si="651"/>
        <v>497.31999999999971</v>
      </c>
      <c r="N1975" s="102"/>
      <c r="O1975" s="102"/>
      <c r="P1975" s="102"/>
      <c r="Q1975" s="102"/>
      <c r="R1975" s="103"/>
      <c r="S1975" s="104"/>
      <c r="T1975" s="282"/>
      <c r="U1975" s="281"/>
      <c r="V1975" s="285"/>
    </row>
    <row r="1976" spans="1:28" ht="12.75" customHeight="1">
      <c r="A1976" s="3">
        <v>43787</v>
      </c>
      <c r="B1976" s="93" t="s">
        <v>18</v>
      </c>
      <c r="C1976" s="162" t="s">
        <v>123</v>
      </c>
      <c r="D1976" s="90" t="s">
        <v>99</v>
      </c>
      <c r="E1976">
        <v>5556.77</v>
      </c>
      <c r="F1976">
        <v>5711.13</v>
      </c>
      <c r="G1976">
        <v>5898.6</v>
      </c>
      <c r="H1976">
        <v>5817.5</v>
      </c>
      <c r="I1976">
        <v>5669.08</v>
      </c>
      <c r="J1976">
        <v>5553.89</v>
      </c>
      <c r="K1976">
        <v>5776.2</v>
      </c>
      <c r="L1976">
        <v>5785.92</v>
      </c>
      <c r="M1976">
        <v>5605.15</v>
      </c>
      <c r="N1976" s="94">
        <f>IF((M1977=""),"",MAX(E1978:M1978))</f>
        <v>266.11999999999898</v>
      </c>
      <c r="O1976" s="94">
        <f>IF(M1977="","",MIN(E1978:M1978))</f>
        <v>234.54000000000087</v>
      </c>
      <c r="P1976" s="94">
        <f>IF((M1978=""),"",AVERAGE(E1978:M1978))</f>
        <v>253.68888888888898</v>
      </c>
      <c r="Q1976" s="94">
        <f>IF((M1977=""),"",STDEV(E1978:M1978))</f>
        <v>11.338593877157505</v>
      </c>
      <c r="R1976" s="95">
        <f>IF((M1977=""),"",(N1976-O1976)/(N1976+O1976)*100)</f>
        <v>6.3076738704905768</v>
      </c>
      <c r="S1976" s="96" t="str">
        <f>IF(M1977="","",IF(R1976&lt;15,IF(P1976&gt;155,IF(P1976&lt;315,"Pass","Fail"),"Fail"),"Fail"))</f>
        <v>Pass</v>
      </c>
      <c r="T1976" s="237">
        <v>1159</v>
      </c>
      <c r="U1976" s="235" t="s">
        <v>272</v>
      </c>
      <c r="V1976" s="300"/>
      <c r="W1976" s="147">
        <v>222</v>
      </c>
      <c r="X1976" s="88">
        <v>340</v>
      </c>
      <c r="Y1976" s="88">
        <v>155</v>
      </c>
      <c r="Z1976" s="88">
        <v>315</v>
      </c>
      <c r="AA1976" s="148">
        <v>15</v>
      </c>
      <c r="AB1976" s="139">
        <v>15</v>
      </c>
    </row>
    <row r="1977" spans="1:28" ht="15.75" customHeight="1">
      <c r="A1977"/>
      <c r="B1977" s="93"/>
      <c r="C1977" s="162"/>
      <c r="D1977" s="90" t="s">
        <v>100</v>
      </c>
      <c r="E1977">
        <v>5423.77</v>
      </c>
      <c r="F1977">
        <v>5587.18</v>
      </c>
      <c r="G1977">
        <v>5781.33</v>
      </c>
      <c r="H1977">
        <v>5693.25</v>
      </c>
      <c r="I1977">
        <v>5536.02</v>
      </c>
      <c r="J1977">
        <v>5421.03</v>
      </c>
      <c r="K1977">
        <v>5652.66</v>
      </c>
      <c r="L1977">
        <v>5662.74</v>
      </c>
      <c r="M1977">
        <v>5474.66</v>
      </c>
      <c r="N1977" s="99"/>
      <c r="O1977" s="99"/>
      <c r="P1977" s="99"/>
      <c r="Q1977" s="99"/>
      <c r="R1977" s="100"/>
      <c r="S1977" s="101"/>
      <c r="T1977" s="241"/>
      <c r="U1977" s="234"/>
      <c r="V1977" s="238"/>
    </row>
    <row r="1978" spans="1:28" ht="25.5" customHeight="1">
      <c r="A1978"/>
      <c r="B1978" s="93"/>
      <c r="C1978" s="162"/>
      <c r="D1978" s="90" t="s">
        <v>120</v>
      </c>
      <c r="E1978" s="29">
        <f t="shared" ref="E1978:M1978" si="652">IF(((E1976="")*AND(E1977="")),"",(E1976-E1977)*2)</f>
        <v>266</v>
      </c>
      <c r="F1978" s="29">
        <f t="shared" si="652"/>
        <v>247.89999999999964</v>
      </c>
      <c r="G1978" s="29">
        <f t="shared" si="652"/>
        <v>234.54000000000087</v>
      </c>
      <c r="H1978" s="29">
        <f t="shared" si="652"/>
        <v>248.5</v>
      </c>
      <c r="I1978" s="29">
        <f t="shared" si="652"/>
        <v>266.11999999999898</v>
      </c>
      <c r="J1978" s="29">
        <f t="shared" si="652"/>
        <v>265.72000000000116</v>
      </c>
      <c r="K1978" s="29">
        <f t="shared" si="652"/>
        <v>247.07999999999993</v>
      </c>
      <c r="L1978" s="29">
        <f t="shared" si="652"/>
        <v>246.36000000000058</v>
      </c>
      <c r="M1978" s="29">
        <f t="shared" si="652"/>
        <v>260.97999999999956</v>
      </c>
      <c r="N1978" s="102"/>
      <c r="O1978" s="102"/>
      <c r="P1978" s="102"/>
      <c r="Q1978" s="102"/>
      <c r="R1978" s="103"/>
      <c r="S1978" s="104"/>
      <c r="T1978" s="282"/>
      <c r="U1978" s="281"/>
      <c r="V1978" s="285"/>
    </row>
    <row r="1979" spans="1:28" ht="12.75" customHeight="1">
      <c r="A1979" s="3">
        <v>43787</v>
      </c>
      <c r="B1979" s="121" t="s">
        <v>18</v>
      </c>
      <c r="C1979" s="161" t="s">
        <v>119</v>
      </c>
      <c r="D1979" s="91" t="s">
        <v>99</v>
      </c>
      <c r="E1979">
        <v>2831.29</v>
      </c>
      <c r="F1979">
        <v>2761.94</v>
      </c>
      <c r="G1979">
        <v>2729.67</v>
      </c>
      <c r="H1979">
        <v>2728.32</v>
      </c>
      <c r="I1979">
        <v>2768.39</v>
      </c>
      <c r="J1979">
        <v>2853.59</v>
      </c>
      <c r="K1979">
        <v>2775.89</v>
      </c>
      <c r="L1979">
        <v>2714.6</v>
      </c>
      <c r="M1979">
        <v>2724.85</v>
      </c>
      <c r="N1979" s="94">
        <f>IF((M1980=""),"",MAX(E1981:M1981))</f>
        <v>775.92000000000007</v>
      </c>
      <c r="O1979" s="94">
        <f>IF(M1980="","",MIN(E1981:M1981))</f>
        <v>691.42000000000007</v>
      </c>
      <c r="P1979" s="94">
        <f>IF((M1981=""),"",AVERAGE(E1981:M1981))</f>
        <v>735.50888888888903</v>
      </c>
      <c r="Q1979" s="94">
        <f>IF((M1980=""),"",STDEV(E1981:M1981))</f>
        <v>33.712892357540298</v>
      </c>
      <c r="R1979" s="95">
        <f>IF((M1980=""),"",(N1979-O1979)/(N1979+O1979)*100)</f>
        <v>5.7587198604277123</v>
      </c>
      <c r="S1979" s="96" t="str">
        <f>IF(M1980="","",IF(R1979&lt;10,IF(P1979&gt;670,IF(P1979&lt;830,"Pass","Fail"),"Fail"),"Fail"))</f>
        <v>Pass</v>
      </c>
      <c r="T1979" s="237">
        <v>1159</v>
      </c>
      <c r="U1979" s="235" t="s">
        <v>272</v>
      </c>
      <c r="V1979" s="300"/>
      <c r="W1979" s="147">
        <v>645</v>
      </c>
      <c r="X1979" s="88">
        <v>790</v>
      </c>
      <c r="Y1979" s="88">
        <v>670</v>
      </c>
      <c r="Z1979" s="88">
        <v>830</v>
      </c>
      <c r="AA1979" s="88">
        <v>8.6999999999999993</v>
      </c>
      <c r="AB1979" s="148">
        <v>10</v>
      </c>
    </row>
    <row r="1980" spans="1:28" ht="15.75" customHeight="1">
      <c r="A1980"/>
      <c r="B1980" s="93"/>
      <c r="C1980" s="162"/>
      <c r="D1980" s="90" t="s">
        <v>100</v>
      </c>
      <c r="E1980">
        <v>2448.89</v>
      </c>
      <c r="F1980">
        <v>2406.3200000000002</v>
      </c>
      <c r="G1980">
        <v>2383.96</v>
      </c>
      <c r="H1980">
        <v>2372.2399999999998</v>
      </c>
      <c r="I1980">
        <v>2380.4299999999998</v>
      </c>
      <c r="J1980">
        <v>2465.83</v>
      </c>
      <c r="K1980">
        <v>2417.69</v>
      </c>
      <c r="L1980">
        <v>2360.52</v>
      </c>
      <c r="M1980">
        <v>2342.87</v>
      </c>
      <c r="N1980" s="99"/>
      <c r="O1980" s="99"/>
      <c r="P1980" s="99"/>
      <c r="Q1980" s="99"/>
      <c r="R1980" s="100"/>
      <c r="S1980" s="101"/>
      <c r="T1980" s="241"/>
      <c r="U1980" s="234"/>
      <c r="V1980" s="238"/>
    </row>
    <row r="1981" spans="1:28" ht="25.5" customHeight="1">
      <c r="A1981"/>
      <c r="B1981" s="93"/>
      <c r="C1981" s="162"/>
      <c r="D1981" s="90" t="s">
        <v>120</v>
      </c>
      <c r="E1981" s="29">
        <f t="shared" ref="E1981:M1981" si="653">IF(((E1979="")*AND(E1980="")),"",(E1979-E1980)*2)</f>
        <v>764.80000000000018</v>
      </c>
      <c r="F1981" s="29">
        <f t="shared" si="653"/>
        <v>711.23999999999978</v>
      </c>
      <c r="G1981" s="29">
        <f t="shared" si="653"/>
        <v>691.42000000000007</v>
      </c>
      <c r="H1981" s="29">
        <f t="shared" si="653"/>
        <v>712.16000000000076</v>
      </c>
      <c r="I1981" s="29">
        <f t="shared" si="653"/>
        <v>775.92000000000007</v>
      </c>
      <c r="J1981" s="29">
        <f t="shared" si="653"/>
        <v>775.52000000000044</v>
      </c>
      <c r="K1981" s="29">
        <f t="shared" si="653"/>
        <v>716.39999999999964</v>
      </c>
      <c r="L1981" s="29">
        <f t="shared" si="653"/>
        <v>708.15999999999985</v>
      </c>
      <c r="M1981" s="29">
        <f t="shared" si="653"/>
        <v>763.96</v>
      </c>
      <c r="N1981" s="102"/>
      <c r="O1981" s="102"/>
      <c r="P1981" s="102"/>
      <c r="Q1981" s="102"/>
      <c r="R1981" s="103"/>
      <c r="S1981" s="104"/>
      <c r="T1981" s="282"/>
      <c r="U1981" s="281"/>
      <c r="V1981" s="285"/>
    </row>
    <row r="1982" spans="1:28" ht="12.75" customHeight="1">
      <c r="A1982" s="3">
        <v>43787</v>
      </c>
      <c r="B1982" s="93" t="s">
        <v>18</v>
      </c>
      <c r="C1982" s="162" t="s">
        <v>121</v>
      </c>
      <c r="D1982" s="90" t="s">
        <v>99</v>
      </c>
      <c r="E1982">
        <v>2752.21</v>
      </c>
      <c r="F1982">
        <v>2690.02</v>
      </c>
      <c r="G1982">
        <v>2655.19</v>
      </c>
      <c r="H1982">
        <v>2625.41</v>
      </c>
      <c r="I1982">
        <v>2614.8000000000002</v>
      </c>
      <c r="J1982">
        <v>2716.63</v>
      </c>
      <c r="K1982">
        <v>2674.29</v>
      </c>
      <c r="L1982">
        <v>2638.04</v>
      </c>
      <c r="M1982">
        <v>2641.99</v>
      </c>
      <c r="N1982" s="94">
        <f>IF((M1983=""),"",MAX(E1984:M1984))</f>
        <v>998.5600000000004</v>
      </c>
      <c r="O1982" s="94">
        <f>IF(M1983="","",MIN(E1984:M1984))</f>
        <v>821.72000000000025</v>
      </c>
      <c r="P1982" s="94">
        <f>IF((M1984=""),"",AVERAGE(E1984:M1984))</f>
        <v>912.70222222222219</v>
      </c>
      <c r="Q1982" s="94">
        <f>IF((M1983=""),"",STDEV(E1984:M1984))</f>
        <v>66.572913744589442</v>
      </c>
      <c r="R1982" s="95">
        <f>IF((M1983=""),"",(N1982-O1982)/(N1982+O1982)*100)</f>
        <v>9.7149889028061676</v>
      </c>
      <c r="S1982" s="96" t="str">
        <f>IF(M1983="","",IF(R1982&lt;15,IF(P1982&gt;850,IF(P1982&lt;1000,"Pass","Fail"),"Fail"),"Fail"))</f>
        <v>Pass</v>
      </c>
      <c r="T1982" s="237">
        <v>1159</v>
      </c>
      <c r="U1982" s="235" t="s">
        <v>272</v>
      </c>
      <c r="V1982" s="300"/>
      <c r="W1982" s="135">
        <v>850</v>
      </c>
      <c r="X1982" s="135">
        <v>970</v>
      </c>
      <c r="Y1982" s="135">
        <v>710</v>
      </c>
      <c r="Z1982" s="135">
        <v>910</v>
      </c>
      <c r="AA1982" s="135">
        <v>14.5</v>
      </c>
      <c r="AB1982" s="139">
        <v>17</v>
      </c>
    </row>
    <row r="1983" spans="1:28" ht="15.75" customHeight="1">
      <c r="A1983"/>
      <c r="B1983" s="93"/>
      <c r="C1983" s="162"/>
      <c r="D1983" s="90" t="s">
        <v>100</v>
      </c>
      <c r="E1983">
        <v>2260.16</v>
      </c>
      <c r="F1983">
        <v>2253.98</v>
      </c>
      <c r="G1983">
        <v>2244.33</v>
      </c>
      <c r="H1983">
        <v>2194</v>
      </c>
      <c r="I1983">
        <v>2131.2399999999998</v>
      </c>
      <c r="J1983">
        <v>2217.35</v>
      </c>
      <c r="K1983">
        <v>2237.61</v>
      </c>
      <c r="L1983">
        <v>2206.83</v>
      </c>
      <c r="M1983">
        <v>2155.92</v>
      </c>
      <c r="N1983" s="99"/>
      <c r="O1983" s="99"/>
      <c r="P1983" s="99"/>
      <c r="Q1983" s="99"/>
      <c r="R1983" s="100"/>
      <c r="S1983" s="101"/>
      <c r="T1983" s="241"/>
      <c r="U1983" s="234"/>
      <c r="V1983" s="238"/>
    </row>
    <row r="1984" spans="1:28" ht="26.25" customHeight="1" thickBot="1">
      <c r="A1984"/>
      <c r="B1984" s="105"/>
      <c r="C1984" s="163"/>
      <c r="D1984" s="127" t="s">
        <v>120</v>
      </c>
      <c r="E1984" s="107">
        <f t="shared" ref="E1984:M1984" si="654">IF(((E1982="")*AND(E1983="")),"",(E1982-E1983)*2)</f>
        <v>984.10000000000036</v>
      </c>
      <c r="F1984" s="107">
        <f t="shared" si="654"/>
        <v>872.07999999999993</v>
      </c>
      <c r="G1984" s="107">
        <f t="shared" si="654"/>
        <v>821.72000000000025</v>
      </c>
      <c r="H1984" s="107">
        <f t="shared" si="654"/>
        <v>862.81999999999971</v>
      </c>
      <c r="I1984" s="107">
        <f t="shared" si="654"/>
        <v>967.1200000000008</v>
      </c>
      <c r="J1984" s="107">
        <f t="shared" si="654"/>
        <v>998.5600000000004</v>
      </c>
      <c r="K1984" s="107">
        <f t="shared" si="654"/>
        <v>873.35999999999967</v>
      </c>
      <c r="L1984" s="107">
        <f t="shared" si="654"/>
        <v>862.42000000000007</v>
      </c>
      <c r="M1984" s="107">
        <f t="shared" si="654"/>
        <v>972.13999999999942</v>
      </c>
      <c r="N1984" s="108"/>
      <c r="O1984" s="108"/>
      <c r="P1984" s="108"/>
      <c r="Q1984" s="108"/>
      <c r="R1984" s="109"/>
      <c r="S1984" s="110"/>
      <c r="T1984" s="284"/>
      <c r="U1984" s="283"/>
      <c r="V1984" s="286"/>
    </row>
    <row r="1985" spans="1:28" ht="12.75" customHeight="1">
      <c r="A1985" s="3">
        <v>43790</v>
      </c>
      <c r="B1985" s="111" t="s">
        <v>18</v>
      </c>
      <c r="C1985" s="164" t="s">
        <v>122</v>
      </c>
      <c r="D1985" s="112" t="s">
        <v>99</v>
      </c>
      <c r="E1985">
        <v>4589.12</v>
      </c>
      <c r="F1985">
        <v>4681.1400000000003</v>
      </c>
      <c r="G1985">
        <v>4865.37</v>
      </c>
      <c r="H1985">
        <v>4799.1899999999996</v>
      </c>
      <c r="I1985">
        <v>4724.0600000000004</v>
      </c>
      <c r="J1985">
        <v>4602.8900000000003</v>
      </c>
      <c r="K1985">
        <v>4747.87</v>
      </c>
      <c r="L1985">
        <v>4766.6400000000003</v>
      </c>
      <c r="M1985">
        <v>4654.97</v>
      </c>
      <c r="N1985" s="113">
        <f>IF((M1986=""),"",MAX(E1987:M1987))</f>
        <v>518.98000000000138</v>
      </c>
      <c r="O1985" s="113">
        <f>IF(M1986="","",MIN(E1987:M1987))</f>
        <v>488.57999999999993</v>
      </c>
      <c r="P1985" s="113">
        <f>IF((M1987=""),"",AVERAGE(E1987:M1987))</f>
        <v>508.56000000000029</v>
      </c>
      <c r="Q1985" s="113">
        <f>IF((M1986=""),"",STDEV(E1987:M1987))</f>
        <v>9.3307180859807737</v>
      </c>
      <c r="R1985" s="114">
        <f>IF((M1986=""),"",(N1985-O1985)/(N1985+O1985)*100)</f>
        <v>3.0171900432729979</v>
      </c>
      <c r="S1985" s="115" t="str">
        <f>IF(M1986="","",IF(R1985&lt;10,IF(P1985&gt;430,IF(P1985&lt;590,"Pass","Fail"),"Fail"),"Fail"))</f>
        <v>Pass</v>
      </c>
      <c r="T1985" s="242">
        <v>74</v>
      </c>
      <c r="U1985" s="236" t="s">
        <v>274</v>
      </c>
      <c r="V1985" s="302"/>
      <c r="W1985" s="138">
        <v>490</v>
      </c>
      <c r="X1985" s="135">
        <v>590</v>
      </c>
      <c r="Y1985" s="135">
        <v>430</v>
      </c>
      <c r="Z1985" s="135">
        <v>590</v>
      </c>
      <c r="AA1985" s="137">
        <v>6.3</v>
      </c>
      <c r="AB1985" s="148">
        <v>6.3</v>
      </c>
    </row>
    <row r="1986" spans="1:28" ht="15.75" customHeight="1">
      <c r="A1986"/>
      <c r="B1986" s="93"/>
      <c r="C1986" s="162"/>
      <c r="D1986" s="90" t="s">
        <v>100</v>
      </c>
      <c r="E1986">
        <v>4331.83</v>
      </c>
      <c r="F1986">
        <v>4427.4399999999996</v>
      </c>
      <c r="G1986">
        <v>4621.08</v>
      </c>
      <c r="H1986">
        <v>4546.6000000000004</v>
      </c>
      <c r="I1986">
        <v>4465.47</v>
      </c>
      <c r="J1986">
        <v>4343.3999999999996</v>
      </c>
      <c r="K1986">
        <v>4496.47</v>
      </c>
      <c r="L1986">
        <v>4512.58</v>
      </c>
      <c r="M1986">
        <v>4397.8599999999997</v>
      </c>
      <c r="N1986" s="99"/>
      <c r="O1986" s="99"/>
      <c r="P1986" s="99"/>
      <c r="Q1986" s="99"/>
      <c r="R1986" s="100"/>
      <c r="S1986" s="101"/>
      <c r="T1986" s="241"/>
      <c r="U1986" s="234"/>
      <c r="V1986" s="238"/>
    </row>
    <row r="1987" spans="1:28" ht="25.5" customHeight="1">
      <c r="A1987"/>
      <c r="B1987" s="93"/>
      <c r="C1987" s="162"/>
      <c r="D1987" s="90" t="s">
        <v>120</v>
      </c>
      <c r="E1987" s="29">
        <f t="shared" ref="E1987:M1987" si="655">IF(((E1985="")*AND(E1986="")),"",(E1985-E1986)*2)</f>
        <v>514.57999999999993</v>
      </c>
      <c r="F1987" s="29">
        <f t="shared" si="655"/>
        <v>507.40000000000146</v>
      </c>
      <c r="G1987" s="29">
        <f t="shared" si="655"/>
        <v>488.57999999999993</v>
      </c>
      <c r="H1987" s="29">
        <f t="shared" si="655"/>
        <v>505.17999999999847</v>
      </c>
      <c r="I1987" s="29">
        <f t="shared" si="655"/>
        <v>517.18000000000029</v>
      </c>
      <c r="J1987" s="29">
        <f t="shared" si="655"/>
        <v>518.98000000000138</v>
      </c>
      <c r="K1987" s="29">
        <f t="shared" si="655"/>
        <v>502.79999999999927</v>
      </c>
      <c r="L1987" s="29">
        <f t="shared" si="655"/>
        <v>508.1200000000008</v>
      </c>
      <c r="M1987" s="29">
        <f t="shared" si="655"/>
        <v>514.22000000000116</v>
      </c>
      <c r="N1987" s="102"/>
      <c r="O1987" s="102"/>
      <c r="P1987" s="102"/>
      <c r="Q1987" s="102"/>
      <c r="R1987" s="103"/>
      <c r="S1987" s="104"/>
      <c r="T1987" s="282"/>
      <c r="U1987" s="281"/>
      <c r="V1987" s="285"/>
    </row>
    <row r="1988" spans="1:28" ht="12.75" customHeight="1">
      <c r="A1988" s="3">
        <v>43790</v>
      </c>
      <c r="B1988" s="93" t="s">
        <v>18</v>
      </c>
      <c r="C1988" s="162" t="s">
        <v>123</v>
      </c>
      <c r="D1988" s="90" t="s">
        <v>99</v>
      </c>
      <c r="E1988">
        <v>5431.4</v>
      </c>
      <c r="F1988">
        <v>5591.26</v>
      </c>
      <c r="G1988">
        <v>5784.53</v>
      </c>
      <c r="H1988">
        <v>5695.88</v>
      </c>
      <c r="I1988">
        <v>5539.95</v>
      </c>
      <c r="J1988">
        <v>5425.05</v>
      </c>
      <c r="K1988">
        <v>5656.01</v>
      </c>
      <c r="L1988">
        <v>5667.3</v>
      </c>
      <c r="M1988">
        <v>5478.02</v>
      </c>
      <c r="N1988" s="94">
        <f>IF((M1989=""),"",MAX(E1990:M1990))</f>
        <v>270.34000000000015</v>
      </c>
      <c r="O1988" s="94">
        <f>IF(M1989="","",MIN(E1990:M1990))</f>
        <v>235.13999999999942</v>
      </c>
      <c r="P1988" s="94">
        <f>IF((M1990=""),"",AVERAGE(E1990:M1990))</f>
        <v>253.335555555556</v>
      </c>
      <c r="Q1988" s="94">
        <f>IF((M1989=""),"",STDEV(E1990:M1990))</f>
        <v>11.612048819126693</v>
      </c>
      <c r="R1988" s="95">
        <f>IF((M1989=""),"",(N1988-O1988)/(N1988+O1988)*100)</f>
        <v>6.9636780881539835</v>
      </c>
      <c r="S1988" s="96" t="str">
        <f>IF(M1989="","",IF(R1988&lt;15,IF(P1988&gt;155,IF(P1988&lt;315,"Pass","Fail"),"Fail"),"Fail"))</f>
        <v>Pass</v>
      </c>
      <c r="T1988" s="237">
        <v>74</v>
      </c>
      <c r="U1988" s="235" t="s">
        <v>274</v>
      </c>
      <c r="V1988" s="300"/>
      <c r="W1988" s="147">
        <v>222</v>
      </c>
      <c r="X1988" s="88">
        <v>340</v>
      </c>
      <c r="Y1988" s="88">
        <v>155</v>
      </c>
      <c r="Z1988" s="88">
        <v>315</v>
      </c>
      <c r="AA1988" s="148">
        <v>15</v>
      </c>
      <c r="AB1988" s="139">
        <v>15</v>
      </c>
    </row>
    <row r="1989" spans="1:28" ht="15.75" customHeight="1">
      <c r="A1989"/>
      <c r="B1989" s="93"/>
      <c r="C1989" s="162"/>
      <c r="D1989" s="90" t="s">
        <v>100</v>
      </c>
      <c r="E1989">
        <v>5296.23</v>
      </c>
      <c r="F1989">
        <v>5466.78</v>
      </c>
      <c r="G1989">
        <v>5666.96</v>
      </c>
      <c r="H1989">
        <v>5573.8</v>
      </c>
      <c r="I1989">
        <v>5409.66</v>
      </c>
      <c r="J1989">
        <v>5291.49</v>
      </c>
      <c r="K1989">
        <v>5532.69</v>
      </c>
      <c r="L1989">
        <v>5543.44</v>
      </c>
      <c r="M1989">
        <v>5348.34</v>
      </c>
      <c r="N1989" s="99"/>
      <c r="O1989" s="99"/>
      <c r="P1989" s="99"/>
      <c r="Q1989" s="99"/>
      <c r="R1989" s="100"/>
      <c r="S1989" s="101"/>
      <c r="T1989" s="241"/>
      <c r="U1989" s="234"/>
      <c r="V1989" s="238"/>
    </row>
    <row r="1990" spans="1:28" ht="25.5" customHeight="1">
      <c r="A1990"/>
      <c r="B1990" s="93"/>
      <c r="C1990" s="162"/>
      <c r="D1990" s="90" t="s">
        <v>120</v>
      </c>
      <c r="E1990" s="29">
        <f t="shared" ref="E1990:M1990" si="656">IF(((E1988="")*AND(E1989="")),"",(E1988-E1989)*2)</f>
        <v>270.34000000000015</v>
      </c>
      <c r="F1990" s="29">
        <f t="shared" si="656"/>
        <v>248.96000000000095</v>
      </c>
      <c r="G1990" s="29">
        <f t="shared" si="656"/>
        <v>235.13999999999942</v>
      </c>
      <c r="H1990" s="29">
        <f t="shared" si="656"/>
        <v>244.15999999999985</v>
      </c>
      <c r="I1990" s="29">
        <f t="shared" si="656"/>
        <v>260.57999999999993</v>
      </c>
      <c r="J1990" s="29">
        <f t="shared" si="656"/>
        <v>267.1200000000008</v>
      </c>
      <c r="K1990" s="29">
        <f t="shared" si="656"/>
        <v>246.64000000000124</v>
      </c>
      <c r="L1990" s="29">
        <f t="shared" si="656"/>
        <v>247.72000000000116</v>
      </c>
      <c r="M1990" s="29">
        <f t="shared" si="656"/>
        <v>259.36000000000058</v>
      </c>
      <c r="N1990" s="102"/>
      <c r="O1990" s="102"/>
      <c r="P1990" s="102"/>
      <c r="Q1990" s="102"/>
      <c r="R1990" s="103"/>
      <c r="S1990" s="104"/>
      <c r="T1990" s="282"/>
      <c r="U1990" s="281"/>
      <c r="V1990" s="285"/>
    </row>
    <row r="1991" spans="1:28" ht="12.75" customHeight="1">
      <c r="A1991" s="3">
        <v>43790</v>
      </c>
      <c r="B1991" s="121" t="s">
        <v>18</v>
      </c>
      <c r="C1991" s="161" t="s">
        <v>119</v>
      </c>
      <c r="D1991" s="91" t="s">
        <v>99</v>
      </c>
      <c r="E1991">
        <v>2449.38</v>
      </c>
      <c r="F1991">
        <v>2404.92</v>
      </c>
      <c r="G1991">
        <v>2381.83</v>
      </c>
      <c r="H1991">
        <v>2369.34</v>
      </c>
      <c r="I1991">
        <v>2378.44</v>
      </c>
      <c r="J1991">
        <v>2466.0100000000002</v>
      </c>
      <c r="K1991">
        <v>2416.81</v>
      </c>
      <c r="L1991">
        <v>2357.17</v>
      </c>
      <c r="M1991">
        <v>2339.65</v>
      </c>
      <c r="N1991" s="94">
        <f>IF((M1992=""),"",MAX(E1993:M1993))</f>
        <v>747.40000000000055</v>
      </c>
      <c r="O1991" s="94">
        <f>IF(M1992="","",MIN(E1993:M1993))</f>
        <v>659.80000000000018</v>
      </c>
      <c r="P1991" s="94">
        <f>IF((M1993=""),"",AVERAGE(E1993:M1993))</f>
        <v>706.69777777777801</v>
      </c>
      <c r="Q1991" s="94">
        <f>IF((M1992=""),"",STDEV(E1993:M1993))</f>
        <v>35.93489452390758</v>
      </c>
      <c r="R1991" s="95">
        <f>IF((M1992=""),"",(N1991-O1991)/(N1991+O1991)*100)</f>
        <v>6.2251279135872881</v>
      </c>
      <c r="S1991" s="96" t="str">
        <f>IF(M1992="","",IF(R1991&lt;10,IF(P1991&gt;670,IF(P1991&lt;830,"Pass","Fail"),"Fail"),"Fail"))</f>
        <v>Pass</v>
      </c>
      <c r="T1991" s="237">
        <v>74</v>
      </c>
      <c r="U1991" s="235" t="s">
        <v>274</v>
      </c>
      <c r="V1991" s="300"/>
      <c r="W1991" s="147">
        <v>645</v>
      </c>
      <c r="X1991" s="88">
        <v>790</v>
      </c>
      <c r="Y1991" s="88">
        <v>670</v>
      </c>
      <c r="Z1991" s="88">
        <v>830</v>
      </c>
      <c r="AA1991" s="88">
        <v>8.6999999999999993</v>
      </c>
      <c r="AB1991" s="148">
        <v>10</v>
      </c>
    </row>
    <row r="1992" spans="1:28" ht="15.75" customHeight="1">
      <c r="A1992"/>
      <c r="B1992" s="93"/>
      <c r="C1992" s="162"/>
      <c r="D1992" s="90" t="s">
        <v>100</v>
      </c>
      <c r="E1992">
        <v>2075.6799999999998</v>
      </c>
      <c r="F1992">
        <v>2063.06</v>
      </c>
      <c r="G1992">
        <v>2051.9299999999998</v>
      </c>
      <c r="H1992">
        <v>2030.27</v>
      </c>
      <c r="I1992">
        <v>2009.16</v>
      </c>
      <c r="J1992">
        <v>2094.02</v>
      </c>
      <c r="K1992">
        <v>2075.8200000000002</v>
      </c>
      <c r="L1992">
        <v>2016.41</v>
      </c>
      <c r="M1992">
        <v>1967.06</v>
      </c>
      <c r="N1992" s="99"/>
      <c r="O1992" s="99"/>
      <c r="P1992" s="99"/>
      <c r="Q1992" s="99"/>
      <c r="R1992" s="100"/>
      <c r="S1992" s="101"/>
      <c r="T1992" s="241"/>
      <c r="U1992" s="234"/>
      <c r="V1992" s="238"/>
    </row>
    <row r="1993" spans="1:28" ht="25.5" customHeight="1">
      <c r="A1993"/>
      <c r="B1993" s="93"/>
      <c r="C1993" s="162"/>
      <c r="D1993" s="90" t="s">
        <v>120</v>
      </c>
      <c r="E1993" s="29">
        <f t="shared" ref="E1993:M1993" si="657">IF(((E1991="")*AND(E1992="")),"",(E1991-E1992)*2)</f>
        <v>747.40000000000055</v>
      </c>
      <c r="F1993" s="29">
        <f t="shared" si="657"/>
        <v>683.72000000000025</v>
      </c>
      <c r="G1993" s="29">
        <f t="shared" si="657"/>
        <v>659.80000000000018</v>
      </c>
      <c r="H1993" s="29">
        <f t="shared" si="657"/>
        <v>678.14000000000033</v>
      </c>
      <c r="I1993" s="29">
        <f t="shared" si="657"/>
        <v>738.56</v>
      </c>
      <c r="J1993" s="29">
        <f t="shared" si="657"/>
        <v>743.98000000000047</v>
      </c>
      <c r="K1993" s="29">
        <f t="shared" si="657"/>
        <v>681.97999999999956</v>
      </c>
      <c r="L1993" s="29">
        <f t="shared" si="657"/>
        <v>681.52</v>
      </c>
      <c r="M1993" s="29">
        <f t="shared" si="657"/>
        <v>745.18000000000029</v>
      </c>
      <c r="N1993" s="102"/>
      <c r="O1993" s="102"/>
      <c r="P1993" s="102"/>
      <c r="Q1993" s="102"/>
      <c r="R1993" s="103"/>
      <c r="S1993" s="104"/>
      <c r="T1993" s="282"/>
      <c r="U1993" s="281"/>
      <c r="V1993" s="285"/>
    </row>
    <row r="1994" spans="1:28" ht="12.75" customHeight="1">
      <c r="A1994" s="3">
        <v>43790</v>
      </c>
      <c r="B1994" s="93" t="s">
        <v>18</v>
      </c>
      <c r="C1994" s="162" t="s">
        <v>121</v>
      </c>
      <c r="D1994" s="90" t="s">
        <v>99</v>
      </c>
      <c r="E1994">
        <v>2252.7199999999998</v>
      </c>
      <c r="F1994">
        <v>2246.3000000000002</v>
      </c>
      <c r="G1994">
        <v>2237.12</v>
      </c>
      <c r="H1994">
        <v>2186.31</v>
      </c>
      <c r="I1994">
        <v>2125.6999999999998</v>
      </c>
      <c r="J1994">
        <v>2209.88</v>
      </c>
      <c r="K1994">
        <v>2229.41</v>
      </c>
      <c r="L1994">
        <v>2199.86</v>
      </c>
      <c r="M1994">
        <v>2149.88</v>
      </c>
      <c r="N1994" s="94">
        <f>IF((M1995=""),"",MAX(E1996:M1996))</f>
        <v>942.83999999999969</v>
      </c>
      <c r="O1994" s="94">
        <f>IF(M1995="","",MIN(E1996:M1996))</f>
        <v>784.89999999999964</v>
      </c>
      <c r="P1994" s="94">
        <f>IF((M1996=""),"",AVERAGE(E1996:M1996))</f>
        <v>870.0999999999998</v>
      </c>
      <c r="Q1994" s="94">
        <f>IF((M1995=""),"",STDEV(E1996:M1996))</f>
        <v>63.470979195221076</v>
      </c>
      <c r="R1994" s="95">
        <f>IF((M1995=""),"",(N1994-O1994)/(N1994+O1994)*100)</f>
        <v>9.1414217416972541</v>
      </c>
      <c r="S1994" s="96" t="str">
        <f>IF(M1995="","",IF(R1994&lt;15,IF(P1994&gt;850,IF(P1994&lt;1000,"Pass","Fail"),"Fail"),"Fail"))</f>
        <v>Pass</v>
      </c>
      <c r="T1994" s="237">
        <v>74</v>
      </c>
      <c r="U1994" s="235" t="s">
        <v>274</v>
      </c>
      <c r="V1994" s="300"/>
      <c r="W1994" s="135">
        <v>850</v>
      </c>
      <c r="X1994" s="135">
        <v>970</v>
      </c>
      <c r="Y1994" s="135">
        <v>710</v>
      </c>
      <c r="Z1994" s="135">
        <v>910</v>
      </c>
      <c r="AA1994" s="135">
        <v>14.5</v>
      </c>
      <c r="AB1994" s="139">
        <v>17</v>
      </c>
    </row>
    <row r="1995" spans="1:28" ht="15.75" customHeight="1">
      <c r="A1995"/>
      <c r="B1995" s="93"/>
      <c r="C1995" s="162"/>
      <c r="D1995" s="90" t="s">
        <v>100</v>
      </c>
      <c r="E1995">
        <v>1781.3</v>
      </c>
      <c r="F1995">
        <v>1829.34</v>
      </c>
      <c r="G1995">
        <v>1844.67</v>
      </c>
      <c r="H1995">
        <v>1777.4</v>
      </c>
      <c r="I1995">
        <v>1661.68</v>
      </c>
      <c r="J1995">
        <v>1741.46</v>
      </c>
      <c r="K1995">
        <v>1815.22</v>
      </c>
      <c r="L1995">
        <v>1787.53</v>
      </c>
      <c r="M1995">
        <v>1683.13</v>
      </c>
      <c r="N1995" s="99"/>
      <c r="O1995" s="99"/>
      <c r="P1995" s="99"/>
      <c r="Q1995" s="99"/>
      <c r="R1995" s="100"/>
      <c r="S1995" s="101"/>
      <c r="T1995" s="241"/>
      <c r="U1995" s="234"/>
      <c r="V1995" s="238"/>
    </row>
    <row r="1996" spans="1:28" ht="26.25" customHeight="1" thickBot="1">
      <c r="A1996"/>
      <c r="B1996" s="105"/>
      <c r="C1996" s="163"/>
      <c r="D1996" s="127" t="s">
        <v>120</v>
      </c>
      <c r="E1996" s="107">
        <f t="shared" ref="E1996:M1996" si="658">IF(((E1994="")*AND(E1995="")),"",(E1994-E1995)*2)</f>
        <v>942.83999999999969</v>
      </c>
      <c r="F1996" s="107">
        <f t="shared" si="658"/>
        <v>833.92000000000053</v>
      </c>
      <c r="G1996" s="107">
        <f t="shared" si="658"/>
        <v>784.89999999999964</v>
      </c>
      <c r="H1996" s="107">
        <f t="shared" si="658"/>
        <v>817.81999999999971</v>
      </c>
      <c r="I1996" s="107">
        <f t="shared" si="658"/>
        <v>928.03999999999951</v>
      </c>
      <c r="J1996" s="107">
        <f t="shared" si="658"/>
        <v>936.84000000000015</v>
      </c>
      <c r="K1996" s="107">
        <f t="shared" si="658"/>
        <v>828.37999999999965</v>
      </c>
      <c r="L1996" s="107">
        <f t="shared" si="658"/>
        <v>824.66000000000031</v>
      </c>
      <c r="M1996" s="107">
        <f t="shared" si="658"/>
        <v>933.5</v>
      </c>
      <c r="N1996" s="108"/>
      <c r="O1996" s="108"/>
      <c r="P1996" s="108"/>
      <c r="Q1996" s="108"/>
      <c r="R1996" s="109"/>
      <c r="S1996" s="110"/>
      <c r="T1996" s="284"/>
      <c r="U1996" s="283"/>
      <c r="V1996" s="286"/>
    </row>
    <row r="1997" spans="1:28" ht="12.75" customHeight="1">
      <c r="A1997" s="3">
        <v>43794</v>
      </c>
      <c r="B1997" s="111" t="s">
        <v>18</v>
      </c>
      <c r="C1997" s="164" t="s">
        <v>122</v>
      </c>
      <c r="D1997" s="112" t="s">
        <v>99</v>
      </c>
      <c r="E1997">
        <v>4336.42</v>
      </c>
      <c r="F1997">
        <v>4433.2</v>
      </c>
      <c r="G1997">
        <v>4627.43</v>
      </c>
      <c r="H1997">
        <v>4551.76</v>
      </c>
      <c r="I1997">
        <v>4471.62</v>
      </c>
      <c r="J1997">
        <v>4349.03</v>
      </c>
      <c r="K1997">
        <v>4501.53</v>
      </c>
      <c r="L1997">
        <v>4518.4799999999996</v>
      </c>
      <c r="M1997">
        <v>4402.1400000000003</v>
      </c>
      <c r="N1997" s="113">
        <f>IF((M1998=""),"",MAX(E1999:M1999))</f>
        <v>519.55999999999949</v>
      </c>
      <c r="O1997" s="113">
        <f>IF(M1998="","",MIN(E1999:M1999))</f>
        <v>503.56000000000131</v>
      </c>
      <c r="P1997" s="113">
        <f>IF((M1999=""),"",AVERAGE(E1999:M1999))</f>
        <v>512.66666666666652</v>
      </c>
      <c r="Q1997" s="113">
        <f>IF((M1998=""),"",STDEV(E1999:M1999))</f>
        <v>4.5227646412382878</v>
      </c>
      <c r="R1997" s="114">
        <f>IF((M1998=""),"",(N1997-O1997)/(N1997+O1997)*100)</f>
        <v>1.5638439283757692</v>
      </c>
      <c r="S1997" s="115" t="str">
        <f>IF(M1998="","",IF(R1997&lt;10,IF(P1997&gt;430,IF(P1997&lt;590,"Pass","Fail"),"Fail"),"Fail"))</f>
        <v>Pass</v>
      </c>
      <c r="T1997" s="242">
        <v>1428</v>
      </c>
      <c r="U1997" s="235" t="s">
        <v>276</v>
      </c>
      <c r="V1997" s="302"/>
      <c r="W1997" s="138">
        <v>490</v>
      </c>
      <c r="X1997" s="135">
        <v>590</v>
      </c>
      <c r="Y1997" s="135">
        <v>430</v>
      </c>
      <c r="Z1997" s="135">
        <v>590</v>
      </c>
      <c r="AA1997" s="137">
        <v>6.3</v>
      </c>
      <c r="AB1997" s="148">
        <v>6.3</v>
      </c>
    </row>
    <row r="1998" spans="1:28" ht="15.75" customHeight="1">
      <c r="A1998"/>
      <c r="B1998" s="93"/>
      <c r="C1998" s="162"/>
      <c r="D1998" s="90" t="s">
        <v>100</v>
      </c>
      <c r="E1998">
        <v>4079.71</v>
      </c>
      <c r="F1998">
        <v>4177.87</v>
      </c>
      <c r="G1998">
        <v>4375.6499999999996</v>
      </c>
      <c r="H1998">
        <v>4295.7700000000004</v>
      </c>
      <c r="I1998">
        <v>4211.84</v>
      </c>
      <c r="J1998">
        <v>4090.81</v>
      </c>
      <c r="K1998">
        <v>4246.43</v>
      </c>
      <c r="L1998">
        <v>4262.12</v>
      </c>
      <c r="M1998">
        <v>4144.41</v>
      </c>
      <c r="N1998" s="99"/>
      <c r="O1998" s="99"/>
      <c r="P1998" s="99"/>
      <c r="Q1998" s="99"/>
      <c r="R1998" s="100"/>
      <c r="S1998" s="101"/>
      <c r="T1998" s="241"/>
      <c r="U1998" s="234"/>
      <c r="V1998" s="238"/>
    </row>
    <row r="1999" spans="1:28" ht="25.5" customHeight="1">
      <c r="A1999"/>
      <c r="B1999" s="93"/>
      <c r="C1999" s="162"/>
      <c r="D1999" s="90" t="s">
        <v>120</v>
      </c>
      <c r="E1999" s="29">
        <f t="shared" ref="E1999:M1999" si="659">IF(((E1997="")*AND(E1998="")),"",(E1997-E1998)*2)</f>
        <v>513.42000000000007</v>
      </c>
      <c r="F1999" s="29">
        <f t="shared" si="659"/>
        <v>510.65999999999985</v>
      </c>
      <c r="G1999" s="29">
        <f t="shared" si="659"/>
        <v>503.56000000000131</v>
      </c>
      <c r="H1999" s="29">
        <f t="shared" si="659"/>
        <v>511.97999999999956</v>
      </c>
      <c r="I1999" s="29">
        <f t="shared" si="659"/>
        <v>519.55999999999949</v>
      </c>
      <c r="J1999" s="29">
        <f t="shared" si="659"/>
        <v>516.4399999999996</v>
      </c>
      <c r="K1999" s="29">
        <f t="shared" si="659"/>
        <v>510.19999999999891</v>
      </c>
      <c r="L1999" s="29">
        <f t="shared" si="659"/>
        <v>512.71999999999935</v>
      </c>
      <c r="M1999" s="29">
        <f t="shared" si="659"/>
        <v>515.46000000000095</v>
      </c>
      <c r="N1999" s="102"/>
      <c r="O1999" s="102"/>
      <c r="P1999" s="102"/>
      <c r="Q1999" s="102"/>
      <c r="R1999" s="103"/>
      <c r="S1999" s="104"/>
      <c r="T1999" s="282"/>
      <c r="U1999" s="281"/>
      <c r="V1999" s="285"/>
    </row>
    <row r="2000" spans="1:28" ht="12.75" customHeight="1">
      <c r="A2000" s="3">
        <v>43794</v>
      </c>
      <c r="B2000" s="93" t="s">
        <v>18</v>
      </c>
      <c r="C2000" s="162" t="s">
        <v>123</v>
      </c>
      <c r="D2000" s="90" t="s">
        <v>99</v>
      </c>
      <c r="E2000">
        <v>5299.11</v>
      </c>
      <c r="F2000">
        <v>5470.61</v>
      </c>
      <c r="G2000">
        <v>5671.69</v>
      </c>
      <c r="H2000">
        <v>5578.48</v>
      </c>
      <c r="I2000">
        <v>5413.54</v>
      </c>
      <c r="J2000">
        <v>5296.06</v>
      </c>
      <c r="K2000">
        <v>5537.77</v>
      </c>
      <c r="L2000">
        <v>5547.75</v>
      </c>
      <c r="M2000">
        <v>5352.16</v>
      </c>
      <c r="N2000" s="94">
        <f>IF((M2001=""),"",MAX(E2002:M2002))</f>
        <v>253.68000000000029</v>
      </c>
      <c r="O2000" s="94">
        <f>IF(M2001="","",MIN(E2002:M2002))</f>
        <v>230.29999999999927</v>
      </c>
      <c r="P2000" s="94">
        <f>IF((M2002=""),"",AVERAGE(E2002:M2002))</f>
        <v>244.7155555555552</v>
      </c>
      <c r="Q2000" s="94">
        <f>IF((M2001=""),"",STDEV(E2002:M2002))</f>
        <v>8.4274538134461139</v>
      </c>
      <c r="R2000" s="95">
        <f>IF((M2001=""),"",(N2000-O2000)/(N2000+O2000)*100)</f>
        <v>4.8307781313279552</v>
      </c>
      <c r="S2000" s="96" t="str">
        <f>IF(M2001="","",IF(R2000&lt;15,IF(P2000&gt;155,IF(P2000&lt;315,"Pass","Fail"),"Fail"),"Fail"))</f>
        <v>Pass</v>
      </c>
      <c r="T2000" s="237">
        <v>1428</v>
      </c>
      <c r="U2000" s="235" t="s">
        <v>276</v>
      </c>
      <c r="V2000" s="300"/>
      <c r="W2000" s="147">
        <v>222</v>
      </c>
      <c r="X2000" s="88">
        <v>340</v>
      </c>
      <c r="Y2000" s="88">
        <v>155</v>
      </c>
      <c r="Z2000" s="88">
        <v>315</v>
      </c>
      <c r="AA2000" s="148">
        <v>15</v>
      </c>
      <c r="AB2000" s="139">
        <v>15</v>
      </c>
    </row>
    <row r="2001" spans="1:28" ht="15.75" customHeight="1">
      <c r="A2001"/>
      <c r="B2001" s="93"/>
      <c r="C2001" s="162"/>
      <c r="D2001" s="90" t="s">
        <v>100</v>
      </c>
      <c r="E2001">
        <v>5172.8900000000003</v>
      </c>
      <c r="F2001">
        <v>5350.95</v>
      </c>
      <c r="G2001">
        <v>5556.54</v>
      </c>
      <c r="H2001">
        <v>5457.53</v>
      </c>
      <c r="I2001">
        <v>5287.18</v>
      </c>
      <c r="J2001">
        <v>5169.22</v>
      </c>
      <c r="K2001">
        <v>5415.6</v>
      </c>
      <c r="L2001">
        <v>5429.65</v>
      </c>
      <c r="M2001">
        <v>5226.3900000000003</v>
      </c>
      <c r="N2001" s="99"/>
      <c r="O2001" s="99"/>
      <c r="P2001" s="99"/>
      <c r="Q2001" s="99"/>
      <c r="R2001" s="100"/>
      <c r="S2001" s="101"/>
      <c r="T2001" s="241"/>
      <c r="U2001" s="234"/>
      <c r="V2001" s="238"/>
    </row>
    <row r="2002" spans="1:28" ht="25.5" customHeight="1">
      <c r="A2002"/>
      <c r="B2002" s="93"/>
      <c r="C2002" s="162"/>
      <c r="D2002" s="90" t="s">
        <v>120</v>
      </c>
      <c r="E2002" s="29">
        <f t="shared" ref="E2002:M2002" si="660">IF(((E2000="")*AND(E2001="")),"",(E2000-E2001)*2)</f>
        <v>252.43999999999869</v>
      </c>
      <c r="F2002" s="29">
        <f t="shared" si="660"/>
        <v>239.31999999999971</v>
      </c>
      <c r="G2002" s="29">
        <f t="shared" si="660"/>
        <v>230.29999999999927</v>
      </c>
      <c r="H2002" s="29">
        <f t="shared" si="660"/>
        <v>241.89999999999964</v>
      </c>
      <c r="I2002" s="29">
        <f t="shared" si="660"/>
        <v>252.71999999999935</v>
      </c>
      <c r="J2002" s="29">
        <f t="shared" si="660"/>
        <v>253.68000000000029</v>
      </c>
      <c r="K2002" s="29">
        <f t="shared" si="660"/>
        <v>244.34000000000015</v>
      </c>
      <c r="L2002" s="29">
        <f t="shared" si="660"/>
        <v>236.20000000000073</v>
      </c>
      <c r="M2002" s="29">
        <f t="shared" si="660"/>
        <v>251.53999999999905</v>
      </c>
      <c r="N2002" s="102"/>
      <c r="O2002" s="102"/>
      <c r="P2002" s="102"/>
      <c r="Q2002" s="102"/>
      <c r="R2002" s="103"/>
      <c r="S2002" s="104"/>
      <c r="T2002" s="282"/>
      <c r="U2002" s="281"/>
      <c r="V2002" s="285"/>
    </row>
    <row r="2003" spans="1:28" ht="12.75" customHeight="1">
      <c r="A2003" s="3">
        <v>43794</v>
      </c>
      <c r="B2003" s="121" t="s">
        <v>18</v>
      </c>
      <c r="C2003" s="161" t="s">
        <v>119</v>
      </c>
      <c r="D2003" s="91" t="s">
        <v>99</v>
      </c>
      <c r="E2003">
        <v>2073.29</v>
      </c>
      <c r="F2003">
        <v>2060.75</v>
      </c>
      <c r="G2003">
        <v>2049.4899999999998</v>
      </c>
      <c r="H2003">
        <v>2027.67</v>
      </c>
      <c r="I2003">
        <v>2006.34</v>
      </c>
      <c r="J2003">
        <v>2092.35</v>
      </c>
      <c r="K2003">
        <v>2073.86</v>
      </c>
      <c r="L2003">
        <v>2013.7</v>
      </c>
      <c r="M2003">
        <v>1963.55</v>
      </c>
      <c r="N2003" s="94">
        <f>IF((M2004=""),"",MAX(E2005:M2005))</f>
        <v>758.65999999999985</v>
      </c>
      <c r="O2003" s="94">
        <f>IF(M2004="","",MIN(E2005:M2005))</f>
        <v>676.99999999999955</v>
      </c>
      <c r="P2003" s="94">
        <f>IF((M2005=""),"",AVERAGE(E2005:M2005))</f>
        <v>720.30222222222221</v>
      </c>
      <c r="Q2003" s="94">
        <f>IF((M2004=""),"",STDEV(E2005:M2005))</f>
        <v>33.038499427853282</v>
      </c>
      <c r="R2003" s="95">
        <f>IF((M2004=""),"",(N2003-O2003)/(N2003+O2003)*100)</f>
        <v>5.6879762617890268</v>
      </c>
      <c r="S2003" s="96" t="str">
        <f>IF(M2004="","",IF(R2003&lt;10,IF(P2003&gt;670,IF(P2003&lt;830,"Pass","Fail"),"Fail"),"Fail"))</f>
        <v>Pass</v>
      </c>
      <c r="T2003" s="237">
        <v>1428</v>
      </c>
      <c r="U2003" s="235" t="s">
        <v>276</v>
      </c>
      <c r="V2003" s="300"/>
      <c r="W2003" s="147">
        <v>645</v>
      </c>
      <c r="X2003" s="88">
        <v>790</v>
      </c>
      <c r="Y2003" s="88">
        <v>670</v>
      </c>
      <c r="Z2003" s="88">
        <v>830</v>
      </c>
      <c r="AA2003" s="88">
        <v>8.6999999999999993</v>
      </c>
      <c r="AB2003" s="148">
        <v>10</v>
      </c>
    </row>
    <row r="2004" spans="1:28" ht="15.75" customHeight="1">
      <c r="A2004"/>
      <c r="B2004" s="93"/>
      <c r="C2004" s="162"/>
      <c r="D2004" s="90" t="s">
        <v>100</v>
      </c>
      <c r="E2004">
        <v>1698.15</v>
      </c>
      <c r="F2004">
        <v>1712.58</v>
      </c>
      <c r="G2004">
        <v>1710.99</v>
      </c>
      <c r="H2004">
        <v>1678.97</v>
      </c>
      <c r="I2004">
        <v>1627.01</v>
      </c>
      <c r="J2004">
        <v>1713.63</v>
      </c>
      <c r="K2004">
        <v>1724.47</v>
      </c>
      <c r="L2004">
        <v>1665.81</v>
      </c>
      <c r="M2004">
        <v>1588.03</v>
      </c>
      <c r="N2004" s="99"/>
      <c r="O2004" s="99"/>
      <c r="P2004" s="99"/>
      <c r="Q2004" s="99"/>
      <c r="R2004" s="100"/>
      <c r="S2004" s="101"/>
      <c r="T2004" s="241"/>
      <c r="U2004" s="234"/>
      <c r="V2004" s="238"/>
    </row>
    <row r="2005" spans="1:28" ht="25.5" customHeight="1">
      <c r="A2005"/>
      <c r="B2005" s="93"/>
      <c r="C2005" s="162"/>
      <c r="D2005" s="90" t="s">
        <v>120</v>
      </c>
      <c r="E2005" s="29">
        <f t="shared" ref="E2005:M2005" si="661">IF(((E2003="")*AND(E2004="")),"",(E2003-E2004)*2)</f>
        <v>750.27999999999975</v>
      </c>
      <c r="F2005" s="29">
        <f t="shared" si="661"/>
        <v>696.34000000000015</v>
      </c>
      <c r="G2005" s="29">
        <f t="shared" si="661"/>
        <v>676.99999999999955</v>
      </c>
      <c r="H2005" s="29">
        <f t="shared" si="661"/>
        <v>697.40000000000009</v>
      </c>
      <c r="I2005" s="29">
        <f t="shared" si="661"/>
        <v>758.65999999999985</v>
      </c>
      <c r="J2005" s="29">
        <f t="shared" si="661"/>
        <v>757.4399999999996</v>
      </c>
      <c r="K2005" s="29">
        <f t="shared" si="661"/>
        <v>698.7800000000002</v>
      </c>
      <c r="L2005" s="29">
        <f t="shared" si="661"/>
        <v>695.7800000000002</v>
      </c>
      <c r="M2005" s="29">
        <f t="shared" si="661"/>
        <v>751.04</v>
      </c>
      <c r="N2005" s="102"/>
      <c r="O2005" s="102"/>
      <c r="P2005" s="102"/>
      <c r="Q2005" s="102"/>
      <c r="R2005" s="103"/>
      <c r="S2005" s="104"/>
      <c r="T2005" s="282"/>
      <c r="U2005" s="281"/>
      <c r="V2005" s="285"/>
    </row>
    <row r="2006" spans="1:28" ht="12.75" customHeight="1">
      <c r="A2006" s="3">
        <v>43794</v>
      </c>
      <c r="B2006" s="93" t="s">
        <v>18</v>
      </c>
      <c r="C2006" s="162" t="s">
        <v>121</v>
      </c>
      <c r="D2006" s="90" t="s">
        <v>99</v>
      </c>
      <c r="E2006">
        <v>1775.64</v>
      </c>
      <c r="F2006">
        <v>1823.23</v>
      </c>
      <c r="G2006">
        <v>1838.05</v>
      </c>
      <c r="H2006">
        <v>1771.03</v>
      </c>
      <c r="I2006">
        <v>1658.18</v>
      </c>
      <c r="J2006">
        <v>1735.27</v>
      </c>
      <c r="K2006">
        <v>1808.86</v>
      </c>
      <c r="L2006">
        <v>1783.64</v>
      </c>
      <c r="M2006">
        <v>1680.67</v>
      </c>
      <c r="N2006" s="94">
        <f>IF((M2007=""),"",MAX(E2008:M2008))</f>
        <v>979.76000000000022</v>
      </c>
      <c r="O2006" s="94">
        <f>IF(M2007="","",MIN(E2008:M2008))</f>
        <v>792.59999999999991</v>
      </c>
      <c r="P2006" s="94">
        <f>IF((M2008=""),"",AVERAGE(E2008:M2008))</f>
        <v>894.10888888888894</v>
      </c>
      <c r="Q2006" s="94">
        <f>IF((M2007=""),"",STDEV(E2008:M2008))</f>
        <v>73.88246619537739</v>
      </c>
      <c r="R2006" s="95">
        <f>IF((M2007=""),"",(N2006-O2006)/(N2006+O2006)*100)</f>
        <v>10.559931390913826</v>
      </c>
      <c r="S2006" s="96" t="str">
        <f>IF(M2007="","",IF(R2006&lt;15,IF(P2006&gt;850,IF(P2006&lt;1000,"Pass","Fail"),"Fail"),"Fail"))</f>
        <v>Pass</v>
      </c>
      <c r="T2006" s="237">
        <v>1428</v>
      </c>
      <c r="U2006" s="235" t="s">
        <v>276</v>
      </c>
      <c r="V2006" s="300"/>
      <c r="W2006" s="135">
        <v>850</v>
      </c>
      <c r="X2006" s="135">
        <v>970</v>
      </c>
      <c r="Y2006" s="135">
        <v>710</v>
      </c>
      <c r="Z2006" s="135">
        <v>910</v>
      </c>
      <c r="AA2006" s="135">
        <v>14.5</v>
      </c>
      <c r="AB2006" s="139">
        <v>17</v>
      </c>
    </row>
    <row r="2007" spans="1:28" ht="15.75" customHeight="1">
      <c r="A2007"/>
      <c r="B2007" s="93"/>
      <c r="C2007" s="162"/>
      <c r="D2007" s="90" t="s">
        <v>100</v>
      </c>
      <c r="E2007">
        <v>1295.31</v>
      </c>
      <c r="F2007">
        <v>1403.17</v>
      </c>
      <c r="G2007">
        <v>1441.75</v>
      </c>
      <c r="H2007">
        <v>1346.75</v>
      </c>
      <c r="I2007">
        <v>1168.3</v>
      </c>
      <c r="J2007">
        <v>1251.18</v>
      </c>
      <c r="K2007">
        <v>1389.18</v>
      </c>
      <c r="L2007">
        <v>1360.21</v>
      </c>
      <c r="M2007">
        <v>1195.23</v>
      </c>
      <c r="N2007" s="99"/>
      <c r="O2007" s="99"/>
      <c r="P2007" s="99"/>
      <c r="Q2007" s="99"/>
      <c r="R2007" s="100"/>
      <c r="S2007" s="101"/>
      <c r="T2007" s="241"/>
      <c r="U2007" s="234"/>
      <c r="V2007" s="238"/>
    </row>
    <row r="2008" spans="1:28" ht="26.25" customHeight="1" thickBot="1">
      <c r="A2008"/>
      <c r="B2008" s="105"/>
      <c r="C2008" s="163"/>
      <c r="D2008" s="127" t="s">
        <v>120</v>
      </c>
      <c r="E2008" s="107">
        <f t="shared" ref="E2008:M2008" si="662">IF(((E2006="")*AND(E2007="")),"",(E2006-E2007)*2)</f>
        <v>960.66000000000031</v>
      </c>
      <c r="F2008" s="107">
        <f t="shared" si="662"/>
        <v>840.11999999999989</v>
      </c>
      <c r="G2008" s="107">
        <f t="shared" si="662"/>
        <v>792.59999999999991</v>
      </c>
      <c r="H2008" s="107">
        <f t="shared" si="662"/>
        <v>848.56</v>
      </c>
      <c r="I2008" s="107">
        <f t="shared" si="662"/>
        <v>979.76000000000022</v>
      </c>
      <c r="J2008" s="107">
        <f t="shared" si="662"/>
        <v>968.17999999999984</v>
      </c>
      <c r="K2008" s="107">
        <f t="shared" si="662"/>
        <v>839.35999999999967</v>
      </c>
      <c r="L2008" s="107">
        <f t="shared" si="662"/>
        <v>846.86000000000013</v>
      </c>
      <c r="M2008" s="107">
        <f t="shared" si="662"/>
        <v>970.88000000000011</v>
      </c>
      <c r="N2008" s="108"/>
      <c r="O2008" s="108"/>
      <c r="P2008" s="108"/>
      <c r="Q2008" s="108"/>
      <c r="R2008" s="109"/>
      <c r="S2008" s="110"/>
      <c r="T2008" s="284"/>
      <c r="U2008" s="283"/>
      <c r="V2008" s="286"/>
    </row>
    <row r="2009" spans="1:28" ht="12.75" customHeight="1">
      <c r="A2009" s="3">
        <v>43797</v>
      </c>
      <c r="B2009" s="111" t="s">
        <v>18</v>
      </c>
      <c r="C2009" s="164" t="s">
        <v>122</v>
      </c>
      <c r="D2009" s="112" t="s">
        <v>99</v>
      </c>
      <c r="E2009">
        <v>4086.73</v>
      </c>
      <c r="F2009">
        <v>4186.07</v>
      </c>
      <c r="G2009">
        <v>4384.96</v>
      </c>
      <c r="H2009">
        <v>4304.5200000000004</v>
      </c>
      <c r="I2009">
        <v>4220.13</v>
      </c>
      <c r="J2009">
        <v>4098.91</v>
      </c>
      <c r="K2009">
        <v>4255.07</v>
      </c>
      <c r="L2009">
        <v>4271.9399999999996</v>
      </c>
      <c r="M2009">
        <v>4151.41</v>
      </c>
      <c r="N2009" s="113">
        <f>IF((M2010=""),"",MAX(E2011:M2011))</f>
        <v>523.42000000000007</v>
      </c>
      <c r="O2009" s="113">
        <f>IF(M2010="","",MIN(E2011:M2011))</f>
        <v>499.26000000000022</v>
      </c>
      <c r="P2009" s="113">
        <f>IF((M2011=""),"",AVERAGE(E2011:M2011))</f>
        <v>513.451111111111</v>
      </c>
      <c r="Q2009" s="113">
        <f>IF((M2010=""),"",STDEV(E2011:M2011))</f>
        <v>7.4283518435180342</v>
      </c>
      <c r="R2009" s="114">
        <f>IF((M2010=""),"",(N2009-O2009)/(N2009+O2009)*100)</f>
        <v>2.3624203074275285</v>
      </c>
      <c r="S2009" s="115" t="str">
        <f>IF(M2010="","",IF(R2009&lt;10,IF(P2009&gt;430,IF(P2009&lt;590,"Pass","Fail"),"Fail"),"Fail"))</f>
        <v>Pass</v>
      </c>
      <c r="T2009" s="242">
        <v>1428</v>
      </c>
      <c r="U2009" s="236" t="s">
        <v>277</v>
      </c>
      <c r="V2009" s="302"/>
      <c r="W2009" s="138">
        <v>490</v>
      </c>
      <c r="X2009" s="135">
        <v>590</v>
      </c>
      <c r="Y2009" s="135">
        <v>430</v>
      </c>
      <c r="Z2009" s="135">
        <v>590</v>
      </c>
      <c r="AA2009" s="137">
        <v>6.3</v>
      </c>
      <c r="AB2009" s="148">
        <v>6.3</v>
      </c>
    </row>
    <row r="2010" spans="1:28" ht="15.75" customHeight="1">
      <c r="A2010"/>
      <c r="B2010" s="93"/>
      <c r="C2010" s="162"/>
      <c r="D2010" s="90" t="s">
        <v>100</v>
      </c>
      <c r="E2010">
        <v>3826.03</v>
      </c>
      <c r="F2010">
        <v>3929.34</v>
      </c>
      <c r="G2010">
        <v>4135.33</v>
      </c>
      <c r="H2010">
        <v>4051.11</v>
      </c>
      <c r="I2010">
        <v>3962.29</v>
      </c>
      <c r="J2010">
        <v>3837.2</v>
      </c>
      <c r="K2010">
        <v>3999.04</v>
      </c>
      <c r="L2010">
        <v>4016.45</v>
      </c>
      <c r="M2010">
        <v>3892.42</v>
      </c>
      <c r="N2010" s="99"/>
      <c r="O2010" s="99"/>
      <c r="P2010" s="99"/>
      <c r="Q2010" s="99"/>
      <c r="R2010" s="100"/>
      <c r="S2010" s="101"/>
      <c r="T2010" s="241"/>
      <c r="U2010" s="234"/>
      <c r="V2010" s="238"/>
    </row>
    <row r="2011" spans="1:28" ht="25.5" customHeight="1">
      <c r="A2011"/>
      <c r="B2011" s="93"/>
      <c r="C2011" s="162"/>
      <c r="D2011" s="90" t="s">
        <v>120</v>
      </c>
      <c r="E2011" s="29">
        <f t="shared" ref="E2011:M2011" si="663">IF(((E2009="")*AND(E2010="")),"",(E2009-E2010)*2)</f>
        <v>521.39999999999964</v>
      </c>
      <c r="F2011" s="29">
        <f t="shared" si="663"/>
        <v>513.45999999999913</v>
      </c>
      <c r="G2011" s="29">
        <f t="shared" si="663"/>
        <v>499.26000000000022</v>
      </c>
      <c r="H2011" s="29">
        <f t="shared" si="663"/>
        <v>506.82000000000062</v>
      </c>
      <c r="I2011" s="29">
        <f t="shared" si="663"/>
        <v>515.68000000000029</v>
      </c>
      <c r="J2011" s="29">
        <f t="shared" si="663"/>
        <v>523.42000000000007</v>
      </c>
      <c r="K2011" s="29">
        <f t="shared" si="663"/>
        <v>512.05999999999949</v>
      </c>
      <c r="L2011" s="29">
        <f t="shared" si="663"/>
        <v>510.97999999999956</v>
      </c>
      <c r="M2011" s="29">
        <f t="shared" si="663"/>
        <v>517.97999999999956</v>
      </c>
      <c r="N2011" s="102"/>
      <c r="O2011" s="102"/>
      <c r="P2011" s="102"/>
      <c r="Q2011" s="102"/>
      <c r="R2011" s="103"/>
      <c r="S2011" s="104"/>
      <c r="T2011" s="282"/>
      <c r="U2011" s="281"/>
      <c r="V2011" s="285"/>
    </row>
    <row r="2012" spans="1:28" ht="12.75" customHeight="1">
      <c r="A2012" s="3">
        <v>43797</v>
      </c>
      <c r="B2012" s="93" t="s">
        <v>18</v>
      </c>
      <c r="C2012" s="162" t="s">
        <v>123</v>
      </c>
      <c r="D2012" s="90" t="s">
        <v>99</v>
      </c>
      <c r="E2012">
        <v>5163.8500000000004</v>
      </c>
      <c r="F2012">
        <v>5348.36</v>
      </c>
      <c r="G2012">
        <v>5554.31</v>
      </c>
      <c r="H2012">
        <v>5456.29</v>
      </c>
      <c r="I2012">
        <v>5284.45</v>
      </c>
      <c r="J2012">
        <v>5165.3900000000003</v>
      </c>
      <c r="K2012">
        <v>5412.78</v>
      </c>
      <c r="L2012">
        <v>5426.64</v>
      </c>
      <c r="M2012">
        <v>5223.67</v>
      </c>
      <c r="N2012" s="94">
        <f>IF((M2013=""),"",MAX(E2014:M2014))</f>
        <v>263.96000000000095</v>
      </c>
      <c r="O2012" s="94">
        <f>IF(M2013="","",MIN(E2014:M2014))</f>
        <v>242.86000000000058</v>
      </c>
      <c r="P2012" s="94">
        <f>IF((M2014=""),"",AVERAGE(E2014:M2014))</f>
        <v>255.05999999999989</v>
      </c>
      <c r="Q2012" s="94">
        <f>IF((M2013=""),"",STDEV(E2014:M2014))</f>
        <v>6.8038959427672854</v>
      </c>
      <c r="R2012" s="95">
        <f>IF((M2013=""),"",(N2012-O2012)/(N2012+O2012)*100)</f>
        <v>4.1632137642556133</v>
      </c>
      <c r="S2012" s="96" t="str">
        <f>IF(M2013="","",IF(R2012&lt;15,IF(P2012&gt;155,IF(P2012&lt;315,"Pass","Fail"),"Fail"),"Fail"))</f>
        <v>Pass</v>
      </c>
      <c r="T2012" s="237">
        <v>1428</v>
      </c>
      <c r="U2012" s="235" t="s">
        <v>277</v>
      </c>
      <c r="V2012" s="300"/>
      <c r="W2012" s="147">
        <v>222</v>
      </c>
      <c r="X2012" s="88">
        <v>340</v>
      </c>
      <c r="Y2012" s="88">
        <v>155</v>
      </c>
      <c r="Z2012" s="88">
        <v>315</v>
      </c>
      <c r="AA2012" s="148">
        <v>15</v>
      </c>
      <c r="AB2012" s="139">
        <v>15</v>
      </c>
    </row>
    <row r="2013" spans="1:28" ht="15.75" customHeight="1">
      <c r="A2013"/>
      <c r="B2013" s="93"/>
      <c r="C2013" s="162"/>
      <c r="D2013" s="90" t="s">
        <v>100</v>
      </c>
      <c r="E2013">
        <v>5039.8500000000004</v>
      </c>
      <c r="F2013">
        <v>5221.53</v>
      </c>
      <c r="G2013">
        <v>5432.88</v>
      </c>
      <c r="H2013">
        <v>5328.76</v>
      </c>
      <c r="I2013">
        <v>5153.71</v>
      </c>
      <c r="J2013">
        <v>5034.5200000000004</v>
      </c>
      <c r="K2013">
        <v>5286.27</v>
      </c>
      <c r="L2013">
        <v>5298.76</v>
      </c>
      <c r="M2013">
        <v>5091.6899999999996</v>
      </c>
      <c r="N2013" s="99"/>
      <c r="O2013" s="99"/>
      <c r="P2013" s="99"/>
      <c r="Q2013" s="99"/>
      <c r="R2013" s="100"/>
      <c r="S2013" s="101"/>
      <c r="T2013" s="241"/>
      <c r="U2013" s="234"/>
      <c r="V2013" s="238"/>
    </row>
    <row r="2014" spans="1:28" ht="25.5" customHeight="1">
      <c r="A2014"/>
      <c r="B2014" s="93"/>
      <c r="C2014" s="162"/>
      <c r="D2014" s="90" t="s">
        <v>120</v>
      </c>
      <c r="E2014" s="29">
        <f t="shared" ref="E2014:M2014" si="664">IF(((E2012="")*AND(E2013="")),"",(E2012-E2013)*2)</f>
        <v>248</v>
      </c>
      <c r="F2014" s="29">
        <f t="shared" si="664"/>
        <v>253.65999999999985</v>
      </c>
      <c r="G2014" s="29">
        <f t="shared" si="664"/>
        <v>242.86000000000058</v>
      </c>
      <c r="H2014" s="29">
        <f t="shared" si="664"/>
        <v>255.05999999999949</v>
      </c>
      <c r="I2014" s="29">
        <f t="shared" si="664"/>
        <v>261.47999999999956</v>
      </c>
      <c r="J2014" s="29">
        <f t="shared" si="664"/>
        <v>261.73999999999978</v>
      </c>
      <c r="K2014" s="29">
        <f t="shared" si="664"/>
        <v>253.01999999999862</v>
      </c>
      <c r="L2014" s="29">
        <f t="shared" si="664"/>
        <v>255.76000000000022</v>
      </c>
      <c r="M2014" s="29">
        <f t="shared" si="664"/>
        <v>263.96000000000095</v>
      </c>
      <c r="N2014" s="102"/>
      <c r="O2014" s="102"/>
      <c r="P2014" s="102"/>
      <c r="Q2014" s="102"/>
      <c r="R2014" s="103"/>
      <c r="S2014" s="104"/>
      <c r="T2014" s="282"/>
      <c r="U2014" s="281"/>
      <c r="V2014" s="285"/>
    </row>
    <row r="2015" spans="1:28" ht="12.75" customHeight="1">
      <c r="A2015" s="3">
        <v>43797</v>
      </c>
      <c r="B2015" s="121" t="s">
        <v>18</v>
      </c>
      <c r="C2015" s="161" t="s">
        <v>119</v>
      </c>
      <c r="D2015" s="91" t="s">
        <v>99</v>
      </c>
      <c r="E2015">
        <v>1696.84</v>
      </c>
      <c r="F2015">
        <v>1709.74</v>
      </c>
      <c r="G2015">
        <v>1708.69</v>
      </c>
      <c r="H2015">
        <v>1677.28</v>
      </c>
      <c r="I2015">
        <v>1625.26</v>
      </c>
      <c r="J2015">
        <v>1711.03</v>
      </c>
      <c r="K2015">
        <v>1721.71</v>
      </c>
      <c r="L2015">
        <v>1664.27</v>
      </c>
      <c r="M2015">
        <v>1587.81</v>
      </c>
      <c r="N2015" s="94">
        <f>IF((M2016=""),"",MAX(E2017:M2017))</f>
        <v>783.34000000000015</v>
      </c>
      <c r="O2015" s="94">
        <f>IF(M2016="","",MIN(E2017:M2017))</f>
        <v>693.52</v>
      </c>
      <c r="P2015" s="94">
        <f>IF((M2017=""),"",AVERAGE(E2017:M2017))</f>
        <v>741.15777777777782</v>
      </c>
      <c r="Q2015" s="94">
        <f>IF((M2016=""),"",STDEV(E2017:M2017))</f>
        <v>36.705820307471562</v>
      </c>
      <c r="R2015" s="95">
        <f>IF((M2016=""),"",(N2015-O2015)/(N2015+O2015)*100)</f>
        <v>6.0818222444917023</v>
      </c>
      <c r="S2015" s="96" t="str">
        <f>IF(M2016="","",IF(R2015&lt;10,IF(P2015&gt;670,IF(P2015&lt;830,"Pass","Fail"),"Fail"),"Fail"))</f>
        <v>Pass</v>
      </c>
      <c r="T2015" s="237">
        <v>1428</v>
      </c>
      <c r="U2015" s="235" t="s">
        <v>277</v>
      </c>
      <c r="V2015" s="300"/>
      <c r="W2015" s="147">
        <v>645</v>
      </c>
      <c r="X2015" s="88">
        <v>790</v>
      </c>
      <c r="Y2015" s="88">
        <v>670</v>
      </c>
      <c r="Z2015" s="88">
        <v>830</v>
      </c>
      <c r="AA2015" s="88">
        <v>8.6999999999999993</v>
      </c>
      <c r="AB2015" s="148">
        <v>10</v>
      </c>
    </row>
    <row r="2016" spans="1:28" ht="15.75" customHeight="1">
      <c r="A2016"/>
      <c r="B2016" s="93"/>
      <c r="C2016" s="162"/>
      <c r="D2016" s="90" t="s">
        <v>100</v>
      </c>
      <c r="E2016">
        <v>1307.5</v>
      </c>
      <c r="F2016">
        <v>1352.33</v>
      </c>
      <c r="G2016">
        <v>1361.93</v>
      </c>
      <c r="H2016">
        <v>1319.72</v>
      </c>
      <c r="I2016">
        <v>1237.55</v>
      </c>
      <c r="J2016">
        <v>1319.36</v>
      </c>
      <c r="K2016">
        <v>1364.31</v>
      </c>
      <c r="L2016">
        <v>1306.42</v>
      </c>
      <c r="M2016">
        <v>1198.3</v>
      </c>
      <c r="N2016" s="99"/>
      <c r="O2016" s="99"/>
      <c r="P2016" s="99"/>
      <c r="Q2016" s="99"/>
      <c r="R2016" s="100"/>
      <c r="S2016" s="101"/>
      <c r="T2016" s="241"/>
      <c r="U2016" s="234"/>
      <c r="V2016" s="238"/>
    </row>
    <row r="2017" spans="1:28" ht="25.5" customHeight="1">
      <c r="A2017"/>
      <c r="B2017" s="93"/>
      <c r="C2017" s="162"/>
      <c r="D2017" s="90" t="s">
        <v>120</v>
      </c>
      <c r="E2017" s="29">
        <f t="shared" ref="E2017:M2017" si="665">IF(((E2015="")*AND(E2016="")),"",(E2015-E2016)*2)</f>
        <v>778.67999999999984</v>
      </c>
      <c r="F2017" s="29">
        <f t="shared" si="665"/>
        <v>714.82000000000016</v>
      </c>
      <c r="G2017" s="29">
        <f t="shared" si="665"/>
        <v>693.52</v>
      </c>
      <c r="H2017" s="29">
        <f t="shared" si="665"/>
        <v>715.11999999999989</v>
      </c>
      <c r="I2017" s="29">
        <f t="shared" si="665"/>
        <v>775.42000000000007</v>
      </c>
      <c r="J2017" s="29">
        <f t="shared" si="665"/>
        <v>783.34000000000015</v>
      </c>
      <c r="K2017" s="29">
        <f t="shared" si="665"/>
        <v>714.80000000000018</v>
      </c>
      <c r="L2017" s="29">
        <f t="shared" si="665"/>
        <v>715.69999999999982</v>
      </c>
      <c r="M2017" s="29">
        <f t="shared" si="665"/>
        <v>779.02</v>
      </c>
      <c r="N2017" s="102"/>
      <c r="O2017" s="102"/>
      <c r="P2017" s="102"/>
      <c r="Q2017" s="102"/>
      <c r="R2017" s="103"/>
      <c r="S2017" s="104"/>
      <c r="T2017" s="282"/>
      <c r="U2017" s="281"/>
      <c r="V2017" s="285"/>
    </row>
    <row r="2018" spans="1:28" ht="12.75" customHeight="1">
      <c r="A2018" s="3">
        <v>43798</v>
      </c>
      <c r="B2018" s="93" t="s">
        <v>18</v>
      </c>
      <c r="C2018" s="162" t="s">
        <v>121</v>
      </c>
      <c r="D2018" s="90" t="s">
        <v>99</v>
      </c>
      <c r="E2018">
        <v>3079.94</v>
      </c>
      <c r="F2018">
        <v>2970.74</v>
      </c>
      <c r="G2018">
        <v>2951.73</v>
      </c>
      <c r="H2018">
        <v>3001.08</v>
      </c>
      <c r="I2018">
        <v>3130.06</v>
      </c>
      <c r="J2018">
        <v>3051.81</v>
      </c>
      <c r="K2018">
        <v>2974.59</v>
      </c>
      <c r="L2018">
        <v>2978.86</v>
      </c>
      <c r="M2018">
        <v>3066.62</v>
      </c>
      <c r="N2018" s="94">
        <f>IF((M2019=""),"",MAX(E2020:M2020))</f>
        <v>996.98000000000047</v>
      </c>
      <c r="O2018" s="94">
        <f>IF(M2019="","",MIN(E2020:M2020))</f>
        <v>834.69999999999982</v>
      </c>
      <c r="P2018" s="94">
        <f>IF((M2020=""),"",AVERAGE(E2020:M2020))</f>
        <v>921.20222222222219</v>
      </c>
      <c r="Q2018" s="94">
        <f>IF((M2019=""),"",STDEV(E2020:M2020))</f>
        <v>64.238459231560526</v>
      </c>
      <c r="R2018" s="95">
        <f>IF((M2019=""),"",(N2018-O2018)/(N2018+O2018)*100)</f>
        <v>8.8596261355695667</v>
      </c>
      <c r="S2018" s="96" t="str">
        <f>IF(M2019="","",IF(R2018&lt;15,IF(P2018&gt;850,IF(P2018&lt;1000,"Pass","Fail"),"Fail"),"Fail"))</f>
        <v>Pass</v>
      </c>
      <c r="T2018" s="237">
        <v>74</v>
      </c>
      <c r="U2018" s="235" t="s">
        <v>277</v>
      </c>
      <c r="V2018" s="300"/>
      <c r="W2018" s="135">
        <v>850</v>
      </c>
      <c r="X2018" s="135">
        <v>970</v>
      </c>
      <c r="Y2018" s="135">
        <v>710</v>
      </c>
      <c r="Z2018" s="135">
        <v>910</v>
      </c>
      <c r="AA2018" s="135">
        <v>14.5</v>
      </c>
      <c r="AB2018" s="139">
        <v>17</v>
      </c>
    </row>
    <row r="2019" spans="1:28" ht="15.75" customHeight="1">
      <c r="A2019"/>
      <c r="B2019" s="93"/>
      <c r="C2019" s="162"/>
      <c r="D2019" s="90" t="s">
        <v>100</v>
      </c>
      <c r="E2019">
        <v>2581.4499999999998</v>
      </c>
      <c r="F2019">
        <v>2528.5</v>
      </c>
      <c r="G2019">
        <v>2534.38</v>
      </c>
      <c r="H2019">
        <v>2566.16</v>
      </c>
      <c r="I2019">
        <v>2645.31</v>
      </c>
      <c r="J2019">
        <v>2554.61</v>
      </c>
      <c r="K2019">
        <v>2534.77</v>
      </c>
      <c r="L2019">
        <v>2541.39</v>
      </c>
      <c r="M2019">
        <v>2573.4499999999998</v>
      </c>
      <c r="N2019" s="99"/>
      <c r="O2019" s="99"/>
      <c r="P2019" s="99"/>
      <c r="Q2019" s="99"/>
      <c r="R2019" s="100"/>
      <c r="S2019" s="101"/>
      <c r="T2019" s="241"/>
      <c r="U2019" s="234"/>
      <c r="V2019" s="238"/>
    </row>
    <row r="2020" spans="1:28" ht="26.25" customHeight="1" thickBot="1">
      <c r="A2020"/>
      <c r="B2020" s="105"/>
      <c r="C2020" s="163"/>
      <c r="D2020" s="127" t="s">
        <v>120</v>
      </c>
      <c r="E2020" s="107">
        <f t="shared" ref="E2020:M2020" si="666">IF(((E2018="")*AND(E2019="")),"",(E2018-E2019)*2)</f>
        <v>996.98000000000047</v>
      </c>
      <c r="F2020" s="107">
        <f t="shared" si="666"/>
        <v>884.47999999999956</v>
      </c>
      <c r="G2020" s="107">
        <f t="shared" si="666"/>
        <v>834.69999999999982</v>
      </c>
      <c r="H2020" s="107">
        <f t="shared" si="666"/>
        <v>869.84000000000015</v>
      </c>
      <c r="I2020" s="107">
        <f t="shared" si="666"/>
        <v>969.5</v>
      </c>
      <c r="J2020" s="107">
        <f t="shared" si="666"/>
        <v>994.39999999999964</v>
      </c>
      <c r="K2020" s="107">
        <f t="shared" si="666"/>
        <v>879.64000000000033</v>
      </c>
      <c r="L2020" s="107">
        <f t="shared" si="666"/>
        <v>874.94000000000051</v>
      </c>
      <c r="M2020" s="107">
        <f t="shared" si="666"/>
        <v>986.34000000000015</v>
      </c>
      <c r="N2020" s="108"/>
      <c r="O2020" s="108"/>
      <c r="P2020" s="108"/>
      <c r="Q2020" s="108"/>
      <c r="R2020" s="109"/>
      <c r="S2020" s="110"/>
      <c r="T2020" s="284"/>
      <c r="U2020" s="283"/>
      <c r="V2020" s="286"/>
    </row>
    <row r="2021" spans="1:28" ht="12.75" customHeight="1">
      <c r="A2021" s="371">
        <v>43801</v>
      </c>
      <c r="B2021" s="121" t="s">
        <v>18</v>
      </c>
      <c r="C2021" s="161" t="s">
        <v>119</v>
      </c>
      <c r="D2021" s="91" t="s">
        <v>99</v>
      </c>
      <c r="E2021">
        <v>2936.67</v>
      </c>
      <c r="F2021">
        <v>2817.19</v>
      </c>
      <c r="G2021">
        <v>2771.28</v>
      </c>
      <c r="H2021">
        <v>2791.19</v>
      </c>
      <c r="I2021">
        <v>2892.8</v>
      </c>
      <c r="J2021">
        <v>2885.92</v>
      </c>
      <c r="K2021">
        <v>2797.76</v>
      </c>
      <c r="L2021">
        <v>2795.06</v>
      </c>
      <c r="M2021">
        <v>2870.99</v>
      </c>
      <c r="N2021" s="94">
        <f>IF((M2022=""),"",MAX(E2023:M2023))</f>
        <v>797.5</v>
      </c>
      <c r="O2021" s="94">
        <f>IF(M2022="","",MIN(E2023:M2023))</f>
        <v>713.72000000000025</v>
      </c>
      <c r="P2021" s="94">
        <f>IF((M2023=""),"",AVERAGE(E2023:M2023))</f>
        <v>757.59777777777788</v>
      </c>
      <c r="Q2021" s="94">
        <f>IF((M2022=""),"",STDEV(E2023:M2023))</f>
        <v>33.712823145570027</v>
      </c>
      <c r="R2021" s="95">
        <f>IF((M2022=""),"",(N2021-O2021)/(N2021+O2021)*100)</f>
        <v>5.5438652214766702</v>
      </c>
      <c r="S2021" s="96" t="str">
        <f>IF(M2022="","",IF(R2021&lt;10,IF(P2021&gt;670,IF(P2021&lt;830,"Pass","Fail"),"Fail"),"Fail"))</f>
        <v>Pass</v>
      </c>
      <c r="T2021" s="237" t="s">
        <v>128</v>
      </c>
      <c r="U2021" s="235" t="s">
        <v>279</v>
      </c>
      <c r="V2021" s="300"/>
      <c r="W2021" s="147">
        <v>645</v>
      </c>
      <c r="X2021" s="88">
        <v>790</v>
      </c>
      <c r="Y2021" s="88">
        <v>670</v>
      </c>
      <c r="Z2021" s="88">
        <v>830</v>
      </c>
      <c r="AA2021" s="88">
        <v>8.6999999999999993</v>
      </c>
      <c r="AB2021" s="148">
        <v>10</v>
      </c>
    </row>
    <row r="2022" spans="1:28" ht="15.75" customHeight="1">
      <c r="A2022"/>
      <c r="B2022" s="93"/>
      <c r="C2022" s="162"/>
      <c r="D2022" s="90" t="s">
        <v>100</v>
      </c>
      <c r="E2022">
        <v>2544.29</v>
      </c>
      <c r="F2022">
        <v>2450.58</v>
      </c>
      <c r="G2022">
        <v>2414.42</v>
      </c>
      <c r="H2022">
        <v>2424.11</v>
      </c>
      <c r="I2022">
        <v>2495.17</v>
      </c>
      <c r="J2022">
        <v>2490.0700000000002</v>
      </c>
      <c r="K2022">
        <v>2431.15</v>
      </c>
      <c r="L2022">
        <v>2427.64</v>
      </c>
      <c r="M2022">
        <v>2472.2399999999998</v>
      </c>
      <c r="N2022" s="99"/>
      <c r="O2022" s="99"/>
      <c r="P2022" s="99"/>
      <c r="Q2022" s="99"/>
      <c r="R2022" s="100"/>
      <c r="S2022" s="101"/>
      <c r="T2022" s="241"/>
      <c r="U2022" s="234"/>
      <c r="V2022" s="238"/>
    </row>
    <row r="2023" spans="1:28" ht="25.5" customHeight="1">
      <c r="A2023"/>
      <c r="B2023" s="93"/>
      <c r="C2023" s="162"/>
      <c r="D2023" s="90" t="s">
        <v>120</v>
      </c>
      <c r="E2023" s="29">
        <f t="shared" ref="E2023:M2023" si="667">IF(((E2021="")*AND(E2022="")),"",(E2021-E2022)*2)</f>
        <v>784.76000000000022</v>
      </c>
      <c r="F2023" s="29">
        <f t="shared" si="667"/>
        <v>733.22000000000025</v>
      </c>
      <c r="G2023" s="29">
        <f t="shared" si="667"/>
        <v>713.72000000000025</v>
      </c>
      <c r="H2023" s="29">
        <f t="shared" si="667"/>
        <v>734.15999999999985</v>
      </c>
      <c r="I2023" s="29">
        <f t="shared" si="667"/>
        <v>795.26000000000022</v>
      </c>
      <c r="J2023" s="29">
        <f t="shared" si="667"/>
        <v>791.69999999999982</v>
      </c>
      <c r="K2023" s="29">
        <f t="shared" si="667"/>
        <v>733.22000000000025</v>
      </c>
      <c r="L2023" s="29">
        <f t="shared" si="667"/>
        <v>734.84000000000015</v>
      </c>
      <c r="M2023" s="29">
        <f t="shared" si="667"/>
        <v>797.5</v>
      </c>
      <c r="N2023" s="102"/>
      <c r="O2023" s="102"/>
      <c r="P2023" s="102"/>
      <c r="Q2023" s="102"/>
      <c r="R2023" s="103"/>
      <c r="S2023" s="104"/>
      <c r="T2023" s="282"/>
      <c r="U2023" s="281"/>
      <c r="V2023" s="285"/>
    </row>
    <row r="2024" spans="1:28" ht="12.75" customHeight="1">
      <c r="A2024" s="371">
        <v>43801</v>
      </c>
      <c r="B2024" s="93" t="s">
        <v>18</v>
      </c>
      <c r="C2024" s="162" t="s">
        <v>121</v>
      </c>
      <c r="D2024" s="90" t="s">
        <v>99</v>
      </c>
      <c r="E2024">
        <v>2936.1</v>
      </c>
      <c r="F2024">
        <v>2816.58</v>
      </c>
      <c r="G2024">
        <v>2770.65</v>
      </c>
      <c r="H2024">
        <v>2789.79</v>
      </c>
      <c r="I2024">
        <v>2890.89</v>
      </c>
      <c r="J2024">
        <v>2885.13</v>
      </c>
      <c r="K2024">
        <v>2796.18</v>
      </c>
      <c r="L2024">
        <v>2794.93</v>
      </c>
      <c r="M2024">
        <v>2873.66</v>
      </c>
      <c r="N2024" s="94">
        <f>IF((M2025=""),"",MAX(E2026:M2026))</f>
        <v>991.57999999999993</v>
      </c>
      <c r="O2024" s="94">
        <f>IF(M2025="","",MIN(E2026:M2026))</f>
        <v>836.61999999999989</v>
      </c>
      <c r="P2024" s="94">
        <f>IF((M2026=""),"",AVERAGE(E2026:M2026))</f>
        <v>923.83777777777766</v>
      </c>
      <c r="Q2024" s="94">
        <f>IF((M2025=""),"",STDEV(E2026:M2026))</f>
        <v>61.367155257878593</v>
      </c>
      <c r="R2024" s="95">
        <f>IF((M2025=""),"",(N2024-O2024)/(N2024+O2024)*100)</f>
        <v>8.4760967071436415</v>
      </c>
      <c r="S2024" s="96" t="str">
        <f>IF(M2025="","",IF(R2024&lt;15,IF(P2024&gt;850,IF(P2024&lt;1000,"Pass","Fail"),"Fail"),"Fail"))</f>
        <v>Pass</v>
      </c>
      <c r="T2024" s="237" t="s">
        <v>128</v>
      </c>
      <c r="U2024" s="235" t="s">
        <v>279</v>
      </c>
      <c r="V2024" s="300"/>
      <c r="W2024" s="135">
        <v>850</v>
      </c>
      <c r="X2024" s="135">
        <v>970</v>
      </c>
      <c r="Y2024" s="135">
        <v>710</v>
      </c>
      <c r="Z2024" s="135">
        <v>910</v>
      </c>
      <c r="AA2024" s="135">
        <v>14.5</v>
      </c>
      <c r="AB2024" s="139">
        <v>17</v>
      </c>
    </row>
    <row r="2025" spans="1:28" ht="15.75" customHeight="1">
      <c r="A2025"/>
      <c r="B2025" s="93"/>
      <c r="C2025" s="162"/>
      <c r="D2025" s="90" t="s">
        <v>100</v>
      </c>
      <c r="E2025">
        <v>2445.79</v>
      </c>
      <c r="F2025">
        <v>2375.79</v>
      </c>
      <c r="G2025">
        <v>2352.34</v>
      </c>
      <c r="H2025">
        <v>2347.15</v>
      </c>
      <c r="I2025">
        <v>2395.58</v>
      </c>
      <c r="J2025">
        <v>2389.34</v>
      </c>
      <c r="K2025">
        <v>2355.21</v>
      </c>
      <c r="L2025">
        <v>2353.4699999999998</v>
      </c>
      <c r="M2025">
        <v>2381.9699999999998</v>
      </c>
      <c r="N2025" s="99"/>
      <c r="O2025" s="99"/>
      <c r="P2025" s="99"/>
      <c r="Q2025" s="99"/>
      <c r="R2025" s="100"/>
      <c r="S2025" s="101"/>
      <c r="T2025" s="241"/>
      <c r="U2025" s="234"/>
      <c r="V2025" s="238"/>
    </row>
    <row r="2026" spans="1:28" ht="26.25" customHeight="1" thickBot="1">
      <c r="A2026"/>
      <c r="B2026" s="105"/>
      <c r="C2026" s="163"/>
      <c r="D2026" s="127" t="s">
        <v>120</v>
      </c>
      <c r="E2026" s="107">
        <f t="shared" ref="E2026:M2026" si="668">IF(((E2024="")*AND(E2025="")),"",(E2024-E2025)*2)</f>
        <v>980.61999999999989</v>
      </c>
      <c r="F2026" s="107">
        <f t="shared" si="668"/>
        <v>881.57999999999993</v>
      </c>
      <c r="G2026" s="107">
        <f t="shared" si="668"/>
        <v>836.61999999999989</v>
      </c>
      <c r="H2026" s="107">
        <f t="shared" si="668"/>
        <v>885.27999999999975</v>
      </c>
      <c r="I2026" s="107">
        <f t="shared" si="668"/>
        <v>990.61999999999989</v>
      </c>
      <c r="J2026" s="107">
        <f t="shared" si="668"/>
        <v>991.57999999999993</v>
      </c>
      <c r="K2026" s="107">
        <f t="shared" si="668"/>
        <v>881.9399999999996</v>
      </c>
      <c r="L2026" s="107">
        <f t="shared" si="668"/>
        <v>882.92000000000007</v>
      </c>
      <c r="M2026" s="107">
        <f t="shared" si="668"/>
        <v>983.38000000000011</v>
      </c>
      <c r="N2026" s="108"/>
      <c r="O2026" s="108"/>
      <c r="P2026" s="108"/>
      <c r="Q2026" s="108"/>
      <c r="R2026" s="109"/>
      <c r="S2026" s="110"/>
      <c r="T2026" s="284"/>
      <c r="U2026" s="283"/>
      <c r="V2026" s="286"/>
    </row>
    <row r="2027" spans="1:28" ht="12.75" customHeight="1">
      <c r="A2027" s="371">
        <v>43801</v>
      </c>
      <c r="B2027" s="111" t="s">
        <v>18</v>
      </c>
      <c r="C2027" s="164" t="s">
        <v>122</v>
      </c>
      <c r="D2027" s="112" t="s">
        <v>99</v>
      </c>
      <c r="E2027">
        <v>6954.98</v>
      </c>
      <c r="F2027">
        <v>6992.63</v>
      </c>
      <c r="G2027">
        <v>7123.47</v>
      </c>
      <c r="H2027">
        <v>7092.74</v>
      </c>
      <c r="I2027">
        <v>7079.83</v>
      </c>
      <c r="J2027">
        <v>6988.1</v>
      </c>
      <c r="K2027">
        <v>7059.98</v>
      </c>
      <c r="L2027">
        <v>7066.81</v>
      </c>
      <c r="M2027">
        <v>7022.33</v>
      </c>
      <c r="N2027" s="113">
        <f>IF((M2028=""),"",MAX(E2029:M2029))</f>
        <v>509.31999999999971</v>
      </c>
      <c r="O2027" s="113">
        <f>IF(M2028="","",MIN(E2029:M2029))</f>
        <v>476.98000000000138</v>
      </c>
      <c r="P2027" s="113">
        <f>IF((M2029=""),"",AVERAGE(E2029:M2029))</f>
        <v>495.49555555555565</v>
      </c>
      <c r="Q2027" s="113">
        <f>IF((M2028=""),"",STDEV(E2029:M2029))</f>
        <v>10.150264911706239</v>
      </c>
      <c r="R2027" s="114">
        <f>IF((M2028=""),"",(N2027-O2027)/(N2027+O2027)*100)</f>
        <v>3.2789212207237441</v>
      </c>
      <c r="S2027" s="115" t="str">
        <f>IF(M2028="","",IF(R2027&lt;10,IF(P2027&gt;430,IF(P2027&lt;590,"Pass","Fail"),"Fail"),"Fail"))</f>
        <v>Pass</v>
      </c>
      <c r="T2027" s="242" t="s">
        <v>128</v>
      </c>
      <c r="U2027" s="236" t="s">
        <v>279</v>
      </c>
      <c r="V2027" s="302"/>
      <c r="W2027" s="138">
        <v>490</v>
      </c>
      <c r="X2027" s="135">
        <v>590</v>
      </c>
      <c r="Y2027" s="135">
        <v>430</v>
      </c>
      <c r="Z2027" s="135">
        <v>590</v>
      </c>
      <c r="AA2027" s="137">
        <v>6.3</v>
      </c>
      <c r="AB2027" s="148">
        <v>6.3</v>
      </c>
    </row>
    <row r="2028" spans="1:28" ht="15.75" customHeight="1">
      <c r="A2028"/>
      <c r="B2028" s="93"/>
      <c r="C2028" s="162"/>
      <c r="D2028" s="90" t="s">
        <v>100</v>
      </c>
      <c r="E2028">
        <v>6703.83</v>
      </c>
      <c r="F2028">
        <v>6745.94</v>
      </c>
      <c r="G2028">
        <v>6884.98</v>
      </c>
      <c r="H2028">
        <v>6848.38</v>
      </c>
      <c r="I2028">
        <v>6829.18</v>
      </c>
      <c r="J2028">
        <v>6735.47</v>
      </c>
      <c r="K2028">
        <v>6816.23</v>
      </c>
      <c r="L2028">
        <v>6819.46</v>
      </c>
      <c r="M2028">
        <v>6767.67</v>
      </c>
      <c r="N2028" s="99"/>
      <c r="O2028" s="99"/>
      <c r="P2028" s="99"/>
      <c r="Q2028" s="99"/>
      <c r="R2028" s="100"/>
      <c r="S2028" s="101"/>
      <c r="T2028" s="241"/>
      <c r="U2028" s="234"/>
      <c r="V2028" s="238"/>
    </row>
    <row r="2029" spans="1:28" ht="25.5" customHeight="1">
      <c r="A2029"/>
      <c r="B2029" s="93"/>
      <c r="C2029" s="162"/>
      <c r="D2029" s="90" t="s">
        <v>120</v>
      </c>
      <c r="E2029" s="29">
        <f t="shared" ref="E2029:M2029" si="669">IF(((E2027="")*AND(E2028="")),"",(E2027-E2028)*2)</f>
        <v>502.29999999999927</v>
      </c>
      <c r="F2029" s="29">
        <f t="shared" si="669"/>
        <v>493.38000000000102</v>
      </c>
      <c r="G2029" s="29">
        <f t="shared" si="669"/>
        <v>476.98000000000138</v>
      </c>
      <c r="H2029" s="29">
        <f t="shared" si="669"/>
        <v>488.71999999999935</v>
      </c>
      <c r="I2029" s="29">
        <f t="shared" si="669"/>
        <v>501.29999999999927</v>
      </c>
      <c r="J2029" s="29">
        <f t="shared" si="669"/>
        <v>505.26000000000022</v>
      </c>
      <c r="K2029" s="29">
        <f t="shared" si="669"/>
        <v>487.5</v>
      </c>
      <c r="L2029" s="29">
        <f t="shared" si="669"/>
        <v>494.70000000000073</v>
      </c>
      <c r="M2029" s="29">
        <f t="shared" si="669"/>
        <v>509.31999999999971</v>
      </c>
      <c r="N2029" s="102"/>
      <c r="O2029" s="102"/>
      <c r="P2029" s="102"/>
      <c r="Q2029" s="102"/>
      <c r="R2029" s="103"/>
      <c r="S2029" s="104"/>
      <c r="T2029" s="282"/>
      <c r="U2029" s="281"/>
      <c r="V2029" s="285"/>
    </row>
    <row r="2030" spans="1:28" ht="12.75" customHeight="1">
      <c r="A2030" s="371">
        <v>43801</v>
      </c>
      <c r="B2030" s="93" t="s">
        <v>18</v>
      </c>
      <c r="C2030" s="162" t="s">
        <v>123</v>
      </c>
      <c r="D2030" s="90" t="s">
        <v>99</v>
      </c>
      <c r="E2030">
        <v>6954.24</v>
      </c>
      <c r="F2030">
        <v>6992.66</v>
      </c>
      <c r="G2030">
        <v>7129.67</v>
      </c>
      <c r="H2030">
        <v>7108.63</v>
      </c>
      <c r="I2030">
        <v>7096.95</v>
      </c>
      <c r="J2030">
        <v>6990.25</v>
      </c>
      <c r="K2030">
        <v>7063.49</v>
      </c>
      <c r="L2030">
        <v>7073.63</v>
      </c>
      <c r="M2030">
        <v>7025.83</v>
      </c>
      <c r="N2030" s="94">
        <f>IF((M2031=""),"",MAX(E2032:M2032))</f>
        <v>246.60000000000036</v>
      </c>
      <c r="O2030" s="94">
        <f>IF(M2031="","",MIN(E2032:M2032))</f>
        <v>213.68000000000029</v>
      </c>
      <c r="P2030" s="94">
        <f>IF((M2032=""),"",AVERAGE(E2032:M2032))</f>
        <v>230.88888888888869</v>
      </c>
      <c r="Q2030" s="94">
        <f>IF((M2031=""),"",STDEV(E2032:M2032))</f>
        <v>10.831034627915692</v>
      </c>
      <c r="R2030" s="95">
        <f>IF((M2031=""),"",(N2030-O2030)/(N2030+O2030)*100)</f>
        <v>7.1521682454158393</v>
      </c>
      <c r="S2030" s="96" t="str">
        <f>IF(M2031="","",IF(R2030&lt;15,IF(P2030&gt;155,IF(P2030&lt;315,"Pass","Fail"),"Fail"),"Fail"))</f>
        <v>Pass</v>
      </c>
      <c r="T2030" s="237" t="s">
        <v>128</v>
      </c>
      <c r="U2030" s="235" t="s">
        <v>279</v>
      </c>
      <c r="V2030" s="300"/>
      <c r="W2030" s="147">
        <v>222</v>
      </c>
      <c r="X2030" s="88">
        <v>340</v>
      </c>
      <c r="Y2030" s="88">
        <v>155</v>
      </c>
      <c r="Z2030" s="88">
        <v>315</v>
      </c>
      <c r="AA2030" s="148">
        <v>15</v>
      </c>
      <c r="AB2030" s="139">
        <v>15</v>
      </c>
    </row>
    <row r="2031" spans="1:28" ht="15.75" customHeight="1">
      <c r="A2031"/>
      <c r="B2031" s="93"/>
      <c r="C2031" s="162"/>
      <c r="D2031" s="90" t="s">
        <v>100</v>
      </c>
      <c r="E2031">
        <v>6834.76</v>
      </c>
      <c r="F2031">
        <v>6879.67</v>
      </c>
      <c r="G2031">
        <v>7022.83</v>
      </c>
      <c r="H2031">
        <v>6996.47</v>
      </c>
      <c r="I2031">
        <v>6978.76</v>
      </c>
      <c r="J2031">
        <v>6868.7</v>
      </c>
      <c r="K2031">
        <v>6950.75</v>
      </c>
      <c r="L2031">
        <v>6961.88</v>
      </c>
      <c r="M2031">
        <v>6902.53</v>
      </c>
      <c r="N2031" s="99"/>
      <c r="O2031" s="99"/>
      <c r="P2031" s="99"/>
      <c r="Q2031" s="99"/>
      <c r="R2031" s="100"/>
      <c r="S2031" s="101"/>
      <c r="T2031" s="241"/>
      <c r="U2031" s="234"/>
      <c r="V2031" s="238"/>
    </row>
    <row r="2032" spans="1:28" ht="25.5" customHeight="1" thickBot="1">
      <c r="A2032"/>
      <c r="B2032" s="117"/>
      <c r="C2032" s="165"/>
      <c r="D2032" s="118" t="s">
        <v>120</v>
      </c>
      <c r="E2032" s="119">
        <f t="shared" ref="E2032:M2032" si="670">IF(((E2030="")*AND(E2031="")),"",(E2030-E2031)*2)</f>
        <v>238.95999999999913</v>
      </c>
      <c r="F2032" s="119">
        <f t="shared" si="670"/>
        <v>225.97999999999956</v>
      </c>
      <c r="G2032" s="119">
        <f t="shared" si="670"/>
        <v>213.68000000000029</v>
      </c>
      <c r="H2032" s="119">
        <f t="shared" si="670"/>
        <v>224.31999999999971</v>
      </c>
      <c r="I2032" s="119">
        <f t="shared" si="670"/>
        <v>236.3799999999992</v>
      </c>
      <c r="J2032" s="119">
        <f t="shared" si="670"/>
        <v>243.10000000000036</v>
      </c>
      <c r="K2032" s="119">
        <f t="shared" si="670"/>
        <v>225.47999999999956</v>
      </c>
      <c r="L2032" s="119">
        <f t="shared" si="670"/>
        <v>223.5</v>
      </c>
      <c r="M2032" s="119">
        <f t="shared" si="670"/>
        <v>246.60000000000036</v>
      </c>
      <c r="N2032" s="99"/>
      <c r="O2032" s="99"/>
      <c r="P2032" s="99"/>
      <c r="Q2032" s="99"/>
      <c r="R2032" s="100"/>
      <c r="S2032" s="101"/>
      <c r="T2032" s="241"/>
      <c r="U2032" s="234"/>
      <c r="V2032" s="238"/>
    </row>
    <row r="2033" spans="1:28" s="394" customFormat="1" ht="12.75" customHeight="1">
      <c r="A2033" s="389">
        <v>43804</v>
      </c>
      <c r="B2033" s="111" t="s">
        <v>18</v>
      </c>
      <c r="C2033" s="164" t="s">
        <v>119</v>
      </c>
      <c r="D2033" s="112" t="s">
        <v>99</v>
      </c>
      <c r="E2033" s="390">
        <v>2938.35</v>
      </c>
      <c r="F2033" s="390">
        <v>2825.89</v>
      </c>
      <c r="G2033" s="390">
        <v>2783.28</v>
      </c>
      <c r="H2033" s="390">
        <v>2801.5</v>
      </c>
      <c r="I2033" s="390">
        <v>2896.49</v>
      </c>
      <c r="J2033" s="390">
        <v>2889.16</v>
      </c>
      <c r="K2033" s="390">
        <v>2807.32</v>
      </c>
      <c r="L2033" s="390">
        <v>2805.23</v>
      </c>
      <c r="M2033" s="390">
        <v>2877.3</v>
      </c>
      <c r="N2033" s="113">
        <f>IF((M2034=""),"",MAX(E2035:M2035))</f>
        <v>783.31999999999971</v>
      </c>
      <c r="O2033" s="113">
        <f>IF(M2034="","",MIN(E2035:M2035))</f>
        <v>712.02000000000044</v>
      </c>
      <c r="P2033" s="113">
        <f>IF((M2035=""),"",AVERAGE(E2035:M2035))</f>
        <v>749.38222222222225</v>
      </c>
      <c r="Q2033" s="113">
        <f>IF((M2034=""),"",STDEV(E2035:M2035))</f>
        <v>29.268943343488097</v>
      </c>
      <c r="R2033" s="114">
        <f>IF((M2034=""),"",(N2033-O2033)/(N2033+O2033)*100)</f>
        <v>4.7681463747374693</v>
      </c>
      <c r="S2033" s="115" t="str">
        <f>IF(M2034="","",IF(R2033&lt;10,IF(P2033&gt;670,IF(P2033&lt;830,"Pass","Fail"),"Fail"),"Fail"))</f>
        <v>Pass</v>
      </c>
      <c r="T2033" s="242">
        <v>1335</v>
      </c>
      <c r="U2033" s="236" t="s">
        <v>283</v>
      </c>
      <c r="V2033" s="302"/>
      <c r="W2033" s="391">
        <v>645</v>
      </c>
      <c r="X2033" s="392">
        <v>790</v>
      </c>
      <c r="Y2033" s="392">
        <v>670</v>
      </c>
      <c r="Z2033" s="392">
        <v>830</v>
      </c>
      <c r="AA2033" s="392">
        <v>8.6999999999999993</v>
      </c>
      <c r="AB2033" s="393">
        <v>10</v>
      </c>
    </row>
    <row r="2034" spans="1:28" s="56" customFormat="1" ht="15.75" customHeight="1">
      <c r="A2034" s="395"/>
      <c r="B2034" s="93"/>
      <c r="C2034" s="162"/>
      <c r="D2034" s="90" t="s">
        <v>100</v>
      </c>
      <c r="E2034" s="396">
        <v>2548.71</v>
      </c>
      <c r="F2034" s="396">
        <v>2460.38</v>
      </c>
      <c r="G2034" s="396">
        <v>2427.27</v>
      </c>
      <c r="H2034" s="396">
        <v>2439.2399999999998</v>
      </c>
      <c r="I2034" s="396">
        <v>2509.73</v>
      </c>
      <c r="J2034" s="396">
        <v>2497.5</v>
      </c>
      <c r="K2034" s="396">
        <v>2441.9899999999998</v>
      </c>
      <c r="L2034" s="396">
        <v>2441.21</v>
      </c>
      <c r="M2034" s="396">
        <v>2486.27</v>
      </c>
      <c r="N2034" s="99"/>
      <c r="O2034" s="99"/>
      <c r="P2034" s="99"/>
      <c r="Q2034" s="99"/>
      <c r="R2034" s="100"/>
      <c r="S2034" s="101"/>
      <c r="T2034" s="241"/>
      <c r="U2034" s="234"/>
      <c r="V2034" s="238"/>
      <c r="W2034" s="88"/>
      <c r="X2034" s="88"/>
      <c r="Y2034" s="88"/>
      <c r="Z2034" s="88"/>
      <c r="AA2034" s="88"/>
      <c r="AB2034" s="148"/>
    </row>
    <row r="2035" spans="1:28" s="56" customFormat="1" ht="25.5" customHeight="1">
      <c r="A2035" s="395"/>
      <c r="B2035" s="93"/>
      <c r="C2035" s="162"/>
      <c r="D2035" s="90" t="s">
        <v>120</v>
      </c>
      <c r="E2035" s="29">
        <f t="shared" ref="E2035:M2035" si="671">IF(((E2033="")*AND(E2034="")),"",(E2033-E2034)*2)</f>
        <v>779.27999999999975</v>
      </c>
      <c r="F2035" s="29">
        <f t="shared" si="671"/>
        <v>731.01999999999953</v>
      </c>
      <c r="G2035" s="29">
        <f t="shared" si="671"/>
        <v>712.02000000000044</v>
      </c>
      <c r="H2035" s="29">
        <f t="shared" si="671"/>
        <v>724.52000000000044</v>
      </c>
      <c r="I2035" s="29">
        <f t="shared" si="671"/>
        <v>773.51999999999953</v>
      </c>
      <c r="J2035" s="29">
        <f t="shared" si="671"/>
        <v>783.31999999999971</v>
      </c>
      <c r="K2035" s="29">
        <f t="shared" si="671"/>
        <v>730.66000000000076</v>
      </c>
      <c r="L2035" s="29">
        <f t="shared" si="671"/>
        <v>728.04</v>
      </c>
      <c r="M2035" s="29">
        <f t="shared" si="671"/>
        <v>782.0600000000004</v>
      </c>
      <c r="N2035" s="102"/>
      <c r="O2035" s="102"/>
      <c r="P2035" s="102"/>
      <c r="Q2035" s="102"/>
      <c r="R2035" s="103"/>
      <c r="S2035" s="104"/>
      <c r="T2035" s="282"/>
      <c r="U2035" s="281"/>
      <c r="V2035" s="285"/>
      <c r="W2035" s="88"/>
      <c r="X2035" s="88"/>
      <c r="Y2035" s="88"/>
      <c r="Z2035" s="88"/>
      <c r="AA2035" s="88"/>
      <c r="AB2035" s="148"/>
    </row>
    <row r="2036" spans="1:28" s="56" customFormat="1" ht="12.75" customHeight="1">
      <c r="A2036" s="397">
        <v>43804</v>
      </c>
      <c r="B2036" s="93" t="s">
        <v>18</v>
      </c>
      <c r="C2036" s="162" t="s">
        <v>121</v>
      </c>
      <c r="D2036" s="90" t="s">
        <v>99</v>
      </c>
      <c r="E2036" s="396">
        <v>2440.81</v>
      </c>
      <c r="F2036" s="396">
        <v>2363.86</v>
      </c>
      <c r="G2036" s="396">
        <v>2337.6999999999998</v>
      </c>
      <c r="H2036" s="396">
        <v>2332.13</v>
      </c>
      <c r="I2036" s="396">
        <v>2385.2800000000002</v>
      </c>
      <c r="J2036" s="396">
        <v>2379.35</v>
      </c>
      <c r="K2036" s="396">
        <v>2340.08</v>
      </c>
      <c r="L2036" s="396">
        <v>2339.3200000000002</v>
      </c>
      <c r="M2036" s="396">
        <v>2371.5</v>
      </c>
      <c r="N2036" s="94">
        <f>IF((M2037=""),"",MAX(E2038:M2038))</f>
        <v>944.11999999999989</v>
      </c>
      <c r="O2036" s="94">
        <f>IF(M2037="","",MIN(E2038:M2038))</f>
        <v>770.49999999999955</v>
      </c>
      <c r="P2036" s="94">
        <f>IF((M2038=""),"",AVERAGE(E2038:M2038))</f>
        <v>863.70000000000016</v>
      </c>
      <c r="Q2036" s="94">
        <f>IF((M2037=""),"",STDEV(E2038:M2038))</f>
        <v>67.747870077220242</v>
      </c>
      <c r="R2036" s="95">
        <f>IF((M2037=""),"",(N2036-O2036)/(N2036+O2036)*100)</f>
        <v>10.125858790869136</v>
      </c>
      <c r="S2036" s="96" t="str">
        <f>IF(M2037="","",IF(R2036&lt;15,IF(P2036&gt;850,IF(P2036&lt;1000,"Pass","Fail"),"Fail"),"Fail"))</f>
        <v>Pass</v>
      </c>
      <c r="T2036" s="237">
        <v>1335</v>
      </c>
      <c r="U2036" s="235" t="s">
        <v>283</v>
      </c>
      <c r="V2036" s="300"/>
      <c r="W2036" s="135">
        <v>850</v>
      </c>
      <c r="X2036" s="135">
        <v>970</v>
      </c>
      <c r="Y2036" s="135">
        <v>710</v>
      </c>
      <c r="Z2036" s="135">
        <v>910</v>
      </c>
      <c r="AA2036" s="135">
        <v>14.5</v>
      </c>
      <c r="AB2036" s="139">
        <v>17</v>
      </c>
    </row>
    <row r="2037" spans="1:28" s="56" customFormat="1" ht="15.75" customHeight="1">
      <c r="A2037" s="395"/>
      <c r="B2037" s="93"/>
      <c r="C2037" s="162"/>
      <c r="D2037" s="90" t="s">
        <v>100</v>
      </c>
      <c r="E2037" s="396">
        <v>1969.99</v>
      </c>
      <c r="F2037" s="396">
        <v>1951.11</v>
      </c>
      <c r="G2037" s="396">
        <v>1952.45</v>
      </c>
      <c r="H2037" s="396">
        <v>1926.19</v>
      </c>
      <c r="I2037" s="396">
        <v>1922.93</v>
      </c>
      <c r="J2037" s="396">
        <v>1907.29</v>
      </c>
      <c r="K2037" s="396">
        <v>1930.5</v>
      </c>
      <c r="L2037" s="396">
        <v>1931.84</v>
      </c>
      <c r="M2037" s="396">
        <v>1911.08</v>
      </c>
      <c r="N2037" s="99"/>
      <c r="O2037" s="99"/>
      <c r="P2037" s="99"/>
      <c r="Q2037" s="99"/>
      <c r="R2037" s="100"/>
      <c r="S2037" s="101"/>
      <c r="T2037" s="241"/>
      <c r="U2037" s="234"/>
      <c r="V2037" s="238"/>
      <c r="W2037" s="88"/>
      <c r="X2037" s="88"/>
      <c r="Y2037" s="88"/>
      <c r="Z2037" s="88"/>
      <c r="AA2037" s="88"/>
      <c r="AB2037" s="148"/>
    </row>
    <row r="2038" spans="1:28" s="56" customFormat="1" ht="26.25" customHeight="1">
      <c r="A2038" s="395"/>
      <c r="B2038" s="117"/>
      <c r="C2038" s="165"/>
      <c r="D2038" s="97" t="s">
        <v>120</v>
      </c>
      <c r="E2038" s="119">
        <f t="shared" ref="E2038:M2038" si="672">IF(((E2036="")*AND(E2037="")),"",(E2036-E2037)*2)</f>
        <v>941.63999999999987</v>
      </c>
      <c r="F2038" s="119">
        <f t="shared" si="672"/>
        <v>825.50000000000045</v>
      </c>
      <c r="G2038" s="119">
        <f t="shared" si="672"/>
        <v>770.49999999999955</v>
      </c>
      <c r="H2038" s="119">
        <f t="shared" si="672"/>
        <v>811.88000000000011</v>
      </c>
      <c r="I2038" s="119">
        <f t="shared" si="672"/>
        <v>924.70000000000027</v>
      </c>
      <c r="J2038" s="119">
        <f t="shared" si="672"/>
        <v>944.11999999999989</v>
      </c>
      <c r="K2038" s="119">
        <f t="shared" si="672"/>
        <v>819.15999999999985</v>
      </c>
      <c r="L2038" s="119">
        <f t="shared" si="672"/>
        <v>814.96000000000049</v>
      </c>
      <c r="M2038" s="119">
        <f t="shared" si="672"/>
        <v>920.84000000000015</v>
      </c>
      <c r="N2038" s="99"/>
      <c r="O2038" s="99"/>
      <c r="P2038" s="99"/>
      <c r="Q2038" s="99"/>
      <c r="R2038" s="100"/>
      <c r="S2038" s="101"/>
      <c r="T2038" s="241"/>
      <c r="U2038" s="234"/>
      <c r="V2038" s="238"/>
      <c r="W2038" s="88"/>
      <c r="X2038" s="88"/>
      <c r="Y2038" s="88"/>
      <c r="Z2038" s="88"/>
      <c r="AA2038" s="88"/>
      <c r="AB2038" s="148"/>
    </row>
    <row r="2039" spans="1:28" s="56" customFormat="1" ht="12.75" customHeight="1">
      <c r="A2039" s="397">
        <v>43804</v>
      </c>
      <c r="B2039" s="93" t="s">
        <v>18</v>
      </c>
      <c r="C2039" s="162" t="s">
        <v>122</v>
      </c>
      <c r="D2039" s="30" t="s">
        <v>99</v>
      </c>
      <c r="E2039" s="384">
        <v>6968.8</v>
      </c>
      <c r="F2039" s="384">
        <v>7003.27</v>
      </c>
      <c r="G2039" s="384">
        <v>7140.72</v>
      </c>
      <c r="H2039" s="384">
        <v>7115.18</v>
      </c>
      <c r="I2039" s="384">
        <v>7112.28</v>
      </c>
      <c r="J2039" s="384">
        <v>7008.92</v>
      </c>
      <c r="K2039" s="384">
        <v>7075.23</v>
      </c>
      <c r="L2039" s="384">
        <v>7083.34</v>
      </c>
      <c r="M2039" s="384">
        <v>7044.86</v>
      </c>
      <c r="N2039" s="385">
        <f>IF((M2040=""),"",MAX(E2041:M2041))</f>
        <v>533.42000000000007</v>
      </c>
      <c r="O2039" s="385">
        <f>IF(M2040="","",MIN(E2041:M2041))</f>
        <v>506.06000000000131</v>
      </c>
      <c r="P2039" s="385">
        <f>IF((M2041=""),"",AVERAGE(E2041:M2041))</f>
        <v>519.26666666666665</v>
      </c>
      <c r="Q2039" s="385">
        <f>IF((M2040=""),"",STDEV(E2041:M2041))</f>
        <v>8.2017498133029569</v>
      </c>
      <c r="R2039" s="386">
        <f>IF((M2040=""),"",(N2039-O2039)/(N2039+O2039)*100)</f>
        <v>2.6320852734058113</v>
      </c>
      <c r="S2039" s="387" t="str">
        <f>IF(M2040="","",IF(R2039&lt;10,IF(P2039&gt;430,IF(P2039&lt;590,"Pass","Fail"),"Fail"),"Fail"))</f>
        <v>Pass</v>
      </c>
      <c r="T2039" s="249">
        <v>1335</v>
      </c>
      <c r="U2039" s="249" t="s">
        <v>283</v>
      </c>
      <c r="V2039" s="300"/>
      <c r="W2039" s="138">
        <v>490</v>
      </c>
      <c r="X2039" s="135">
        <v>590</v>
      </c>
      <c r="Y2039" s="135">
        <v>430</v>
      </c>
      <c r="Z2039" s="135">
        <v>590</v>
      </c>
      <c r="AA2039" s="137">
        <v>6.3</v>
      </c>
      <c r="AB2039" s="148">
        <v>6.3</v>
      </c>
    </row>
    <row r="2040" spans="1:28" s="56" customFormat="1" ht="15.75" customHeight="1">
      <c r="A2040" s="395"/>
      <c r="B2040" s="93"/>
      <c r="C2040" s="162"/>
      <c r="D2040" s="30" t="s">
        <v>100</v>
      </c>
      <c r="E2040" s="384">
        <v>6709.05</v>
      </c>
      <c r="F2040" s="384">
        <v>6745.35</v>
      </c>
      <c r="G2040" s="384">
        <v>6887.69</v>
      </c>
      <c r="H2040" s="384">
        <v>6857.58</v>
      </c>
      <c r="I2040" s="384">
        <v>6850.43</v>
      </c>
      <c r="J2040" s="384">
        <v>6742.21</v>
      </c>
      <c r="K2040" s="384">
        <v>6816.37</v>
      </c>
      <c r="L2040" s="384">
        <v>6826.51</v>
      </c>
      <c r="M2040" s="384">
        <v>6780.71</v>
      </c>
      <c r="N2040" s="385"/>
      <c r="O2040" s="385"/>
      <c r="P2040" s="385"/>
      <c r="Q2040" s="385"/>
      <c r="R2040" s="386"/>
      <c r="S2040" s="387"/>
      <c r="T2040" s="249"/>
      <c r="U2040" s="249"/>
      <c r="V2040" s="238"/>
      <c r="W2040" s="88"/>
      <c r="X2040" s="88"/>
      <c r="Y2040" s="88"/>
      <c r="Z2040" s="88"/>
      <c r="AA2040" s="88"/>
      <c r="AB2040" s="148"/>
    </row>
    <row r="2041" spans="1:28" s="56" customFormat="1" ht="25.5" customHeight="1">
      <c r="A2041" s="395"/>
      <c r="B2041" s="93"/>
      <c r="C2041" s="162"/>
      <c r="D2041" s="30" t="s">
        <v>120</v>
      </c>
      <c r="E2041" s="29">
        <f t="shared" ref="E2041:M2041" si="673">IF(((E2039="")*AND(E2040="")),"",(E2039-E2040)*2)</f>
        <v>519.5</v>
      </c>
      <c r="F2041" s="29">
        <f t="shared" si="673"/>
        <v>515.84000000000015</v>
      </c>
      <c r="G2041" s="29">
        <f t="shared" si="673"/>
        <v>506.06000000000131</v>
      </c>
      <c r="H2041" s="29">
        <f t="shared" si="673"/>
        <v>515.20000000000073</v>
      </c>
      <c r="I2041" s="29">
        <f t="shared" si="673"/>
        <v>523.69999999999891</v>
      </c>
      <c r="J2041" s="29">
        <f t="shared" si="673"/>
        <v>533.42000000000007</v>
      </c>
      <c r="K2041" s="29">
        <f t="shared" si="673"/>
        <v>517.71999999999935</v>
      </c>
      <c r="L2041" s="29">
        <f t="shared" si="673"/>
        <v>513.65999999999985</v>
      </c>
      <c r="M2041" s="29">
        <f t="shared" si="673"/>
        <v>528.29999999999927</v>
      </c>
      <c r="N2041" s="385"/>
      <c r="O2041" s="385"/>
      <c r="P2041" s="385"/>
      <c r="Q2041" s="385"/>
      <c r="R2041" s="386"/>
      <c r="S2041" s="387"/>
      <c r="T2041" s="249"/>
      <c r="U2041" s="249"/>
      <c r="V2041" s="285"/>
      <c r="W2041" s="88"/>
      <c r="X2041" s="88"/>
      <c r="Y2041" s="88"/>
      <c r="Z2041" s="88"/>
      <c r="AA2041" s="88"/>
      <c r="AB2041" s="148"/>
    </row>
    <row r="2042" spans="1:28" s="56" customFormat="1" ht="12.75" customHeight="1">
      <c r="A2042" s="397">
        <v>43804</v>
      </c>
      <c r="B2042" s="93" t="s">
        <v>18</v>
      </c>
      <c r="C2042" s="162" t="s">
        <v>123</v>
      </c>
      <c r="D2042" s="30" t="s">
        <v>99</v>
      </c>
      <c r="E2042" s="384">
        <v>6845.17</v>
      </c>
      <c r="F2042" s="384">
        <v>6891.56</v>
      </c>
      <c r="G2042" s="384">
        <v>7036.99</v>
      </c>
      <c r="H2042" s="384">
        <v>7011.48</v>
      </c>
      <c r="I2042" s="384">
        <v>6992.99</v>
      </c>
      <c r="J2042" s="384">
        <v>6879.48</v>
      </c>
      <c r="K2042" s="384">
        <v>6964.98</v>
      </c>
      <c r="L2042" s="384">
        <v>6974.62</v>
      </c>
      <c r="M2042" s="384">
        <v>6914.53</v>
      </c>
      <c r="N2042" s="385">
        <f>IF((M2043=""),"",MAX(E2044:M2044))</f>
        <v>276.52000000000044</v>
      </c>
      <c r="O2042" s="385">
        <f>IF(M2043="","",MIN(E2044:M2044))</f>
        <v>255.18000000000029</v>
      </c>
      <c r="P2042" s="385">
        <f>IF((M2044=""),"",AVERAGE(E2044:M2044))</f>
        <v>266.60444444444408</v>
      </c>
      <c r="Q2042" s="385">
        <f>IF((M2043=""),"",STDEV(E2044:M2044))</f>
        <v>7.9477844571796101</v>
      </c>
      <c r="R2042" s="386">
        <f>IF((M2043=""),"",(N2042-O2042)/(N2042+O2042)*100)</f>
        <v>4.0135414707542072</v>
      </c>
      <c r="S2042" s="387" t="str">
        <f>IF(M2043="","",IF(R2042&lt;15,IF(P2042&gt;155,IF(P2042&lt;315,"Pass","Fail"),"Fail"),"Fail"))</f>
        <v>Pass</v>
      </c>
      <c r="T2042" s="249">
        <v>1335</v>
      </c>
      <c r="U2042" s="249" t="s">
        <v>283</v>
      </c>
      <c r="V2042" s="300"/>
      <c r="W2042" s="147">
        <v>222</v>
      </c>
      <c r="X2042" s="88">
        <v>340</v>
      </c>
      <c r="Y2042" s="88">
        <v>155</v>
      </c>
      <c r="Z2042" s="88">
        <v>315</v>
      </c>
      <c r="AA2042" s="148">
        <v>15</v>
      </c>
      <c r="AB2042" s="139">
        <v>15</v>
      </c>
    </row>
    <row r="2043" spans="1:28" s="56" customFormat="1" ht="15.75" customHeight="1">
      <c r="A2043" s="395"/>
      <c r="B2043" s="93"/>
      <c r="C2043" s="162"/>
      <c r="D2043" s="30" t="s">
        <v>100</v>
      </c>
      <c r="E2043" s="384">
        <v>6709.31</v>
      </c>
      <c r="F2043" s="384">
        <v>6762.1</v>
      </c>
      <c r="G2043" s="384">
        <v>6909.4</v>
      </c>
      <c r="H2043" s="384">
        <v>6880.04</v>
      </c>
      <c r="I2043" s="384">
        <v>6854.73</v>
      </c>
      <c r="J2043" s="384">
        <v>6741.38</v>
      </c>
      <c r="K2043" s="384">
        <v>6833.78</v>
      </c>
      <c r="L2043" s="384">
        <v>6843.56</v>
      </c>
      <c r="M2043" s="384">
        <v>6777.78</v>
      </c>
      <c r="N2043" s="385"/>
      <c r="O2043" s="385"/>
      <c r="P2043" s="385"/>
      <c r="Q2043" s="385"/>
      <c r="R2043" s="386"/>
      <c r="S2043" s="387"/>
      <c r="T2043" s="249"/>
      <c r="U2043" s="249"/>
      <c r="V2043" s="238"/>
      <c r="W2043" s="88"/>
      <c r="X2043" s="88"/>
      <c r="Y2043" s="88"/>
      <c r="Z2043" s="88"/>
      <c r="AA2043" s="88"/>
      <c r="AB2043" s="148"/>
    </row>
    <row r="2044" spans="1:28" s="180" customFormat="1" ht="25.5" customHeight="1" thickBot="1">
      <c r="A2044" s="398"/>
      <c r="B2044" s="105"/>
      <c r="C2044" s="163"/>
      <c r="D2044" s="127" t="s">
        <v>120</v>
      </c>
      <c r="E2044" s="107">
        <f t="shared" ref="E2044:M2044" si="674">IF(((E2042="")*AND(E2043="")),"",(E2042-E2043)*2)</f>
        <v>271.71999999999935</v>
      </c>
      <c r="F2044" s="107">
        <f t="shared" si="674"/>
        <v>258.92000000000007</v>
      </c>
      <c r="G2044" s="107">
        <f t="shared" si="674"/>
        <v>255.18000000000029</v>
      </c>
      <c r="H2044" s="107">
        <f t="shared" si="674"/>
        <v>262.8799999999992</v>
      </c>
      <c r="I2044" s="107">
        <f t="shared" si="674"/>
        <v>276.52000000000044</v>
      </c>
      <c r="J2044" s="107">
        <f t="shared" si="674"/>
        <v>276.19999999999891</v>
      </c>
      <c r="K2044" s="107">
        <f t="shared" si="674"/>
        <v>262.39999999999964</v>
      </c>
      <c r="L2044" s="107">
        <f t="shared" si="674"/>
        <v>262.11999999999898</v>
      </c>
      <c r="M2044" s="107">
        <f t="shared" si="674"/>
        <v>273.5</v>
      </c>
      <c r="N2044" s="399"/>
      <c r="O2044" s="399"/>
      <c r="P2044" s="399"/>
      <c r="Q2044" s="399"/>
      <c r="R2044" s="400"/>
      <c r="S2044" s="401"/>
      <c r="T2044" s="380"/>
      <c r="U2044" s="380"/>
      <c r="V2044" s="286"/>
      <c r="W2044" s="185"/>
      <c r="X2044" s="185"/>
      <c r="Y2044" s="185"/>
      <c r="Z2044" s="185"/>
      <c r="AA2044" s="185"/>
      <c r="AB2044" s="186"/>
    </row>
    <row r="2045" spans="1:28" ht="12.75" customHeight="1">
      <c r="A2045" s="389">
        <v>43807</v>
      </c>
      <c r="B2045" s="111" t="s">
        <v>18</v>
      </c>
      <c r="C2045" s="164" t="s">
        <v>119</v>
      </c>
      <c r="D2045" s="402" t="s">
        <v>99</v>
      </c>
      <c r="E2045" s="403">
        <v>2550.13</v>
      </c>
      <c r="F2045" s="403">
        <v>2463.2600000000002</v>
      </c>
      <c r="G2045" s="403">
        <v>2430.81</v>
      </c>
      <c r="H2045" s="403">
        <v>2442.5</v>
      </c>
      <c r="I2045" s="403">
        <v>2512.71</v>
      </c>
      <c r="J2045" s="403">
        <v>2499.35</v>
      </c>
      <c r="K2045" s="403">
        <v>2445.41</v>
      </c>
      <c r="L2045" s="403">
        <v>2444.69</v>
      </c>
      <c r="M2045" s="403">
        <v>2489.19</v>
      </c>
      <c r="N2045" s="404">
        <f>IF((M2046=""),"",MAX(E2047:M2047))</f>
        <v>740.81999999999971</v>
      </c>
      <c r="O2045" s="404">
        <f>IF(M2046="","",MIN(E2047:M2047))</f>
        <v>654.5</v>
      </c>
      <c r="P2045" s="404">
        <f>IF((M2047=""),"",AVERAGE(E2047:M2047))</f>
        <v>697.63111111111118</v>
      </c>
      <c r="Q2045" s="404">
        <f>IF((M2046=""),"",STDEV(E2047:M2047))</f>
        <v>34.241876571110154</v>
      </c>
      <c r="R2045" s="405">
        <f>IF((M2046=""),"",(N2045-O2045)/(N2045+O2045)*100)</f>
        <v>6.1863945188200358</v>
      </c>
      <c r="S2045" s="406" t="str">
        <f>IF(M2046="","",IF(R2045&lt;10,IF(P2045&gt;670,IF(P2045&lt;830,"Pass","Fail"),"Fail"),"Fail"))</f>
        <v>Pass</v>
      </c>
      <c r="T2045" s="379">
        <v>102</v>
      </c>
      <c r="U2045" s="379" t="s">
        <v>286</v>
      </c>
      <c r="V2045" s="302"/>
      <c r="W2045" s="391">
        <v>645</v>
      </c>
      <c r="X2045" s="392">
        <v>790</v>
      </c>
      <c r="Y2045" s="392">
        <v>670</v>
      </c>
      <c r="Z2045" s="392">
        <v>830</v>
      </c>
      <c r="AA2045" s="392">
        <v>8.6999999999999993</v>
      </c>
      <c r="AB2045" s="407">
        <v>10</v>
      </c>
    </row>
    <row r="2046" spans="1:28" ht="15.75" customHeight="1">
      <c r="A2046" s="395"/>
      <c r="B2046" s="93"/>
      <c r="C2046" s="162"/>
      <c r="D2046" s="30" t="s">
        <v>100</v>
      </c>
      <c r="E2046" s="384">
        <v>2182.17</v>
      </c>
      <c r="F2046" s="384">
        <v>2125.56</v>
      </c>
      <c r="G2046" s="384">
        <v>2103.56</v>
      </c>
      <c r="H2046" s="384">
        <v>2106.69</v>
      </c>
      <c r="I2046" s="384">
        <v>2146.83</v>
      </c>
      <c r="J2046" s="384">
        <v>2128.94</v>
      </c>
      <c r="K2046" s="384">
        <v>2106.9699999999998</v>
      </c>
      <c r="L2046" s="384">
        <v>2110.0500000000002</v>
      </c>
      <c r="M2046" s="384">
        <v>2127.94</v>
      </c>
      <c r="N2046" s="385"/>
      <c r="O2046" s="385"/>
      <c r="P2046" s="385"/>
      <c r="Q2046" s="385"/>
      <c r="R2046" s="386"/>
      <c r="S2046" s="387"/>
      <c r="T2046" s="249"/>
      <c r="U2046" s="249"/>
      <c r="V2046" s="238"/>
      <c r="W2046" s="88"/>
      <c r="X2046" s="88"/>
      <c r="Y2046" s="88"/>
      <c r="Z2046" s="88"/>
      <c r="AA2046" s="88"/>
      <c r="AB2046" s="408"/>
    </row>
    <row r="2047" spans="1:28" ht="25.5" customHeight="1">
      <c r="A2047" s="395"/>
      <c r="B2047" s="93"/>
      <c r="C2047" s="162"/>
      <c r="D2047" s="30" t="s">
        <v>120</v>
      </c>
      <c r="E2047" s="29">
        <f t="shared" ref="E2047:M2047" si="675">IF(((E2045="")*AND(E2046="")),"",(E2045-E2046)*2)</f>
        <v>735.92000000000007</v>
      </c>
      <c r="F2047" s="29">
        <f t="shared" si="675"/>
        <v>675.40000000000055</v>
      </c>
      <c r="G2047" s="29">
        <f t="shared" si="675"/>
        <v>654.5</v>
      </c>
      <c r="H2047" s="29">
        <f t="shared" si="675"/>
        <v>671.61999999999989</v>
      </c>
      <c r="I2047" s="29">
        <f t="shared" si="675"/>
        <v>731.76000000000022</v>
      </c>
      <c r="J2047" s="29">
        <f t="shared" si="675"/>
        <v>740.81999999999971</v>
      </c>
      <c r="K2047" s="29">
        <f t="shared" si="675"/>
        <v>676.88000000000011</v>
      </c>
      <c r="L2047" s="29">
        <f t="shared" si="675"/>
        <v>669.27999999999975</v>
      </c>
      <c r="M2047" s="29">
        <f t="shared" si="675"/>
        <v>722.5</v>
      </c>
      <c r="N2047" s="385"/>
      <c r="O2047" s="385"/>
      <c r="P2047" s="385"/>
      <c r="Q2047" s="385"/>
      <c r="R2047" s="386"/>
      <c r="S2047" s="387"/>
      <c r="T2047" s="249"/>
      <c r="U2047" s="249"/>
      <c r="V2047" s="285"/>
      <c r="W2047" s="88"/>
      <c r="X2047" s="88"/>
      <c r="Y2047" s="88"/>
      <c r="Z2047" s="88"/>
      <c r="AA2047" s="88"/>
      <c r="AB2047" s="408"/>
    </row>
    <row r="2048" spans="1:28" ht="12.75" customHeight="1">
      <c r="A2048" s="397">
        <v>43807</v>
      </c>
      <c r="B2048" s="93" t="s">
        <v>18</v>
      </c>
      <c r="C2048" s="162" t="s">
        <v>121</v>
      </c>
      <c r="D2048" s="30" t="s">
        <v>99</v>
      </c>
      <c r="E2048" s="384">
        <v>1969.81</v>
      </c>
      <c r="F2048" s="384">
        <v>1951.95</v>
      </c>
      <c r="G2048" s="384">
        <v>1952.93</v>
      </c>
      <c r="H2048" s="384">
        <v>1926.5</v>
      </c>
      <c r="I2048" s="384">
        <v>1923.89</v>
      </c>
      <c r="J2048" s="384">
        <v>1908.8</v>
      </c>
      <c r="K2048" s="384">
        <v>1931.45</v>
      </c>
      <c r="L2048" s="384">
        <v>1930.79</v>
      </c>
      <c r="M2048" s="384">
        <v>1911.23</v>
      </c>
      <c r="N2048" s="385">
        <f>IF((M2049=""),"",MAX(E2050:M2050))</f>
        <v>954.75999999999976</v>
      </c>
      <c r="O2048" s="385">
        <f>IF(M2049="","",MIN(E2050:M2050))</f>
        <v>794.16000000000031</v>
      </c>
      <c r="P2048" s="385">
        <f>IF((M2050=""),"",AVERAGE(E2050:M2050))</f>
        <v>884.63333333333344</v>
      </c>
      <c r="Q2048" s="385">
        <f>IF((M2049=""),"",STDEV(E2050:M2050))</f>
        <v>63.414389534237415</v>
      </c>
      <c r="R2048" s="386">
        <f>IF((M2049=""),"",(N2048-O2048)/(N2048+O2048)*100)</f>
        <v>9.1828099627198174</v>
      </c>
      <c r="S2048" s="387" t="str">
        <f>IF(M2049="","",IF(R2048&lt;15,IF(P2048&gt;850,IF(P2048&lt;1000,"Pass","Fail"),"Fail"),"Fail"))</f>
        <v>Pass</v>
      </c>
      <c r="T2048" s="249">
        <v>102</v>
      </c>
      <c r="U2048" s="249" t="s">
        <v>286</v>
      </c>
      <c r="V2048" s="300"/>
      <c r="W2048" s="135">
        <v>850</v>
      </c>
      <c r="X2048" s="135">
        <v>970</v>
      </c>
      <c r="Y2048" s="135">
        <v>710</v>
      </c>
      <c r="Z2048" s="135">
        <v>910</v>
      </c>
      <c r="AA2048" s="135">
        <v>14.5</v>
      </c>
      <c r="AB2048" s="409">
        <v>17</v>
      </c>
    </row>
    <row r="2049" spans="1:28" ht="15.75" customHeight="1">
      <c r="A2049" s="395"/>
      <c r="B2049" s="93"/>
      <c r="C2049" s="162"/>
      <c r="D2049" s="30" t="s">
        <v>100</v>
      </c>
      <c r="E2049" s="384">
        <v>1492.43</v>
      </c>
      <c r="F2049" s="384">
        <v>1528.05</v>
      </c>
      <c r="G2049" s="384">
        <v>1555.85</v>
      </c>
      <c r="H2049" s="384">
        <v>1506.4</v>
      </c>
      <c r="I2049" s="384">
        <v>1450.46</v>
      </c>
      <c r="J2049" s="384">
        <v>1434.29</v>
      </c>
      <c r="K2049" s="384">
        <v>1510.8</v>
      </c>
      <c r="L2049" s="384">
        <v>1510.52</v>
      </c>
      <c r="M2049" s="384">
        <v>1437.7</v>
      </c>
      <c r="N2049" s="385"/>
      <c r="O2049" s="385"/>
      <c r="P2049" s="385"/>
      <c r="Q2049" s="385"/>
      <c r="R2049" s="386"/>
      <c r="S2049" s="387"/>
      <c r="T2049" s="249"/>
      <c r="U2049" s="249"/>
      <c r="V2049" s="238"/>
      <c r="W2049" s="88"/>
      <c r="X2049" s="88"/>
      <c r="Y2049" s="88"/>
      <c r="Z2049" s="88"/>
      <c r="AA2049" s="88"/>
      <c r="AB2049" s="408"/>
    </row>
    <row r="2050" spans="1:28" ht="26.25" customHeight="1">
      <c r="A2050" s="395"/>
      <c r="B2050" s="93"/>
      <c r="C2050" s="162"/>
      <c r="D2050" s="30" t="s">
        <v>120</v>
      </c>
      <c r="E2050" s="29">
        <f t="shared" ref="E2050:M2050" si="676">IF(((E2048="")*AND(E2049="")),"",(E2048-E2049)*2)</f>
        <v>954.75999999999976</v>
      </c>
      <c r="F2050" s="29">
        <f t="shared" si="676"/>
        <v>847.80000000000018</v>
      </c>
      <c r="G2050" s="29">
        <f t="shared" si="676"/>
        <v>794.16000000000031</v>
      </c>
      <c r="H2050" s="29">
        <f t="shared" si="676"/>
        <v>840.19999999999982</v>
      </c>
      <c r="I2050" s="29">
        <f t="shared" si="676"/>
        <v>946.86000000000013</v>
      </c>
      <c r="J2050" s="29">
        <f t="shared" si="676"/>
        <v>949.02</v>
      </c>
      <c r="K2050" s="29">
        <f t="shared" si="676"/>
        <v>841.30000000000018</v>
      </c>
      <c r="L2050" s="29">
        <f t="shared" si="676"/>
        <v>840.54</v>
      </c>
      <c r="M2050" s="29">
        <f t="shared" si="676"/>
        <v>947.06</v>
      </c>
      <c r="N2050" s="385"/>
      <c r="O2050" s="385"/>
      <c r="P2050" s="385"/>
      <c r="Q2050" s="385"/>
      <c r="R2050" s="386"/>
      <c r="S2050" s="387"/>
      <c r="T2050" s="249"/>
      <c r="U2050" s="249"/>
      <c r="V2050" s="285"/>
      <c r="W2050" s="88"/>
      <c r="X2050" s="88"/>
      <c r="Y2050" s="88"/>
      <c r="Z2050" s="88"/>
      <c r="AA2050" s="88"/>
      <c r="AB2050" s="408"/>
    </row>
    <row r="2051" spans="1:28" ht="12.75" customHeight="1">
      <c r="A2051" s="397">
        <v>43807</v>
      </c>
      <c r="B2051" s="93" t="s">
        <v>18</v>
      </c>
      <c r="C2051" s="162" t="s">
        <v>122</v>
      </c>
      <c r="D2051" s="30" t="s">
        <v>99</v>
      </c>
      <c r="E2051" s="384">
        <v>6713.31</v>
      </c>
      <c r="F2051" s="384">
        <v>6748.63</v>
      </c>
      <c r="G2051" s="384">
        <v>6892.91</v>
      </c>
      <c r="H2051" s="384">
        <v>6861.42</v>
      </c>
      <c r="I2051" s="384">
        <v>6854.13</v>
      </c>
      <c r="J2051" s="384">
        <v>6745.45</v>
      </c>
      <c r="K2051" s="384">
        <v>6820.66</v>
      </c>
      <c r="L2051" s="384">
        <v>6829.5</v>
      </c>
      <c r="M2051" s="384">
        <v>6784.71</v>
      </c>
      <c r="N2051" s="385">
        <f>IF((M2052=""),"",MAX(E2053:M2053))</f>
        <v>519.48000000000138</v>
      </c>
      <c r="O2051" s="385">
        <f>IF(M2052="","",MIN(E2053:M2053))</f>
        <v>500.18000000000029</v>
      </c>
      <c r="P2051" s="385">
        <f>IF((M2053=""),"",AVERAGE(E2053:M2053))</f>
        <v>510.07777777777807</v>
      </c>
      <c r="Q2051" s="385">
        <f>IF((M2052=""),"",STDEV(E2053:M2053))</f>
        <v>6.0919327347290455</v>
      </c>
      <c r="R2051" s="386">
        <f>IF((M2052=""),"",(N2051-O2051)/(N2051+O2051)*100)</f>
        <v>1.8927877920092051</v>
      </c>
      <c r="S2051" s="387" t="str">
        <f>IF(M2052="","",IF(R2051&lt;10,IF(P2051&gt;430,IF(P2051&lt;590,"Pass","Fail"),"Fail"),"Fail"))</f>
        <v>Pass</v>
      </c>
      <c r="T2051" s="249">
        <v>102</v>
      </c>
      <c r="U2051" s="249" t="s">
        <v>286</v>
      </c>
      <c r="V2051" s="238"/>
      <c r="W2051" s="138">
        <v>490</v>
      </c>
      <c r="X2051" s="135">
        <v>590</v>
      </c>
      <c r="Y2051" s="135">
        <v>430</v>
      </c>
      <c r="Z2051" s="135">
        <v>590</v>
      </c>
      <c r="AA2051" s="137">
        <v>6.3</v>
      </c>
      <c r="AB2051" s="408">
        <v>6.3</v>
      </c>
    </row>
    <row r="2052" spans="1:28" ht="15.75" customHeight="1">
      <c r="A2052" s="395"/>
      <c r="B2052" s="93"/>
      <c r="C2052" s="162"/>
      <c r="D2052" s="30" t="s">
        <v>100</v>
      </c>
      <c r="E2052" s="384">
        <v>6453.57</v>
      </c>
      <c r="F2052" s="384">
        <v>6494.48</v>
      </c>
      <c r="G2052" s="384">
        <v>6642.82</v>
      </c>
      <c r="H2052" s="384">
        <v>6608.72</v>
      </c>
      <c r="I2052" s="384">
        <v>6597.78</v>
      </c>
      <c r="J2052" s="384">
        <v>6487.22</v>
      </c>
      <c r="K2052" s="384">
        <v>6565.94</v>
      </c>
      <c r="L2052" s="384">
        <v>6576.95</v>
      </c>
      <c r="M2052" s="384">
        <v>6527.89</v>
      </c>
      <c r="N2052" s="385"/>
      <c r="O2052" s="385"/>
      <c r="P2052" s="385"/>
      <c r="Q2052" s="385"/>
      <c r="R2052" s="386"/>
      <c r="S2052" s="387"/>
      <c r="T2052" s="249"/>
      <c r="U2052" s="249"/>
      <c r="V2052" s="238"/>
      <c r="W2052" s="88"/>
      <c r="X2052" s="88"/>
      <c r="Y2052" s="88"/>
      <c r="Z2052" s="88"/>
      <c r="AA2052" s="88"/>
      <c r="AB2052" s="408"/>
    </row>
    <row r="2053" spans="1:28" ht="25.5" customHeight="1">
      <c r="A2053" s="395"/>
      <c r="B2053" s="93"/>
      <c r="C2053" s="162"/>
      <c r="D2053" s="30" t="s">
        <v>120</v>
      </c>
      <c r="E2053" s="29">
        <f t="shared" ref="E2053:M2053" si="677">IF(((E2051="")*AND(E2052="")),"",(E2051-E2052)*2)</f>
        <v>519.48000000000138</v>
      </c>
      <c r="F2053" s="29">
        <f t="shared" si="677"/>
        <v>508.30000000000109</v>
      </c>
      <c r="G2053" s="29">
        <f t="shared" si="677"/>
        <v>500.18000000000029</v>
      </c>
      <c r="H2053" s="29">
        <f t="shared" si="677"/>
        <v>505.39999999999964</v>
      </c>
      <c r="I2053" s="29">
        <f t="shared" si="677"/>
        <v>512.70000000000073</v>
      </c>
      <c r="J2053" s="29">
        <f t="shared" si="677"/>
        <v>516.45999999999913</v>
      </c>
      <c r="K2053" s="29">
        <f t="shared" si="677"/>
        <v>509.44000000000051</v>
      </c>
      <c r="L2053" s="29">
        <f t="shared" si="677"/>
        <v>505.10000000000036</v>
      </c>
      <c r="M2053" s="29">
        <f t="shared" si="677"/>
        <v>513.63999999999942</v>
      </c>
      <c r="N2053" s="385"/>
      <c r="O2053" s="385"/>
      <c r="P2053" s="385"/>
      <c r="Q2053" s="385"/>
      <c r="R2053" s="386"/>
      <c r="S2053" s="387"/>
      <c r="T2053" s="249"/>
      <c r="U2053" s="249"/>
      <c r="V2053" s="285"/>
      <c r="W2053" s="88"/>
      <c r="X2053" s="88"/>
      <c r="Y2053" s="88"/>
      <c r="Z2053" s="88"/>
      <c r="AA2053" s="88"/>
      <c r="AB2053" s="408"/>
    </row>
    <row r="2054" spans="1:28" ht="12.75" customHeight="1">
      <c r="A2054" s="397">
        <v>43807</v>
      </c>
      <c r="B2054" s="93" t="s">
        <v>18</v>
      </c>
      <c r="C2054" s="162" t="s">
        <v>123</v>
      </c>
      <c r="D2054" s="30" t="s">
        <v>99</v>
      </c>
      <c r="E2054" s="384">
        <v>6713.35</v>
      </c>
      <c r="F2054" s="384">
        <v>6766.27</v>
      </c>
      <c r="G2054" s="384">
        <v>6913.72</v>
      </c>
      <c r="H2054" s="384">
        <v>6883.41</v>
      </c>
      <c r="I2054" s="384">
        <v>6859.79</v>
      </c>
      <c r="J2054" s="384">
        <v>6747.41</v>
      </c>
      <c r="K2054" s="384">
        <v>6841.33</v>
      </c>
      <c r="L2054" s="384">
        <v>6847.71</v>
      </c>
      <c r="M2054" s="384">
        <v>6782.28</v>
      </c>
      <c r="N2054" s="385">
        <f>IF((M2055=""),"",MAX(E2056:M2056))</f>
        <v>265.3799999999992</v>
      </c>
      <c r="O2054" s="385">
        <f>IF(M2055="","",MIN(E2056:M2056))</f>
        <v>237.92000000000007</v>
      </c>
      <c r="P2054" s="385">
        <f>IF((M2056=""),"",AVERAGE(E2056:M2056))</f>
        <v>252.57111111111124</v>
      </c>
      <c r="Q2054" s="385">
        <f>IF((M2055=""),"",STDEV(E2056:M2056))</f>
        <v>9.1882049994062953</v>
      </c>
      <c r="R2054" s="386">
        <f>IF((M2055=""),"",(N2054-O2054)/(N2054+O2054)*100)</f>
        <v>5.4559904629444</v>
      </c>
      <c r="S2054" s="387" t="str">
        <f>IF(M2055="","",IF(R2054&lt;15,IF(P2054&gt;155,IF(P2054&lt;315,"Pass","Fail"),"Fail"),"Fail"))</f>
        <v>Pass</v>
      </c>
      <c r="T2054" s="249">
        <v>102</v>
      </c>
      <c r="U2054" s="249" t="s">
        <v>286</v>
      </c>
      <c r="V2054" s="300"/>
      <c r="W2054" s="147">
        <v>222</v>
      </c>
      <c r="X2054" s="88">
        <v>340</v>
      </c>
      <c r="Y2054" s="88">
        <v>155</v>
      </c>
      <c r="Z2054" s="88">
        <v>315</v>
      </c>
      <c r="AA2054" s="148">
        <v>15</v>
      </c>
      <c r="AB2054" s="409">
        <v>15</v>
      </c>
    </row>
    <row r="2055" spans="1:28" ht="15.75" customHeight="1">
      <c r="A2055" s="395"/>
      <c r="B2055" s="93"/>
      <c r="C2055" s="162"/>
      <c r="D2055" s="30" t="s">
        <v>100</v>
      </c>
      <c r="E2055" s="384">
        <v>6583.86</v>
      </c>
      <c r="F2055" s="384">
        <v>6642.97</v>
      </c>
      <c r="G2055" s="384">
        <v>6794.76</v>
      </c>
      <c r="H2055" s="384">
        <v>6760.91</v>
      </c>
      <c r="I2055" s="384">
        <v>6729.98</v>
      </c>
      <c r="J2055" s="384">
        <v>6614.72</v>
      </c>
      <c r="K2055" s="384">
        <v>6714.47</v>
      </c>
      <c r="L2055" s="384">
        <v>6724.96</v>
      </c>
      <c r="M2055" s="384">
        <v>6652.07</v>
      </c>
      <c r="N2055" s="385"/>
      <c r="O2055" s="385"/>
      <c r="P2055" s="385"/>
      <c r="Q2055" s="385"/>
      <c r="R2055" s="386"/>
      <c r="S2055" s="387"/>
      <c r="T2055" s="249"/>
      <c r="U2055" s="249"/>
      <c r="V2055" s="238"/>
      <c r="W2055" s="88"/>
      <c r="X2055" s="88"/>
      <c r="Y2055" s="88"/>
      <c r="Z2055" s="88"/>
      <c r="AA2055" s="88"/>
      <c r="AB2055" s="408"/>
    </row>
    <row r="2056" spans="1:28" ht="25.5" customHeight="1" thickBot="1">
      <c r="A2056" s="398"/>
      <c r="B2056" s="105"/>
      <c r="C2056" s="163"/>
      <c r="D2056" s="127" t="s">
        <v>120</v>
      </c>
      <c r="E2056" s="107">
        <f t="shared" ref="E2056:M2056" si="678">IF(((E2054="")*AND(E2055="")),"",(E2054-E2055)*2)</f>
        <v>258.98000000000138</v>
      </c>
      <c r="F2056" s="107">
        <f t="shared" si="678"/>
        <v>246.60000000000036</v>
      </c>
      <c r="G2056" s="107">
        <f t="shared" si="678"/>
        <v>237.92000000000007</v>
      </c>
      <c r="H2056" s="107">
        <f t="shared" si="678"/>
        <v>245</v>
      </c>
      <c r="I2056" s="107">
        <f t="shared" si="678"/>
        <v>259.6200000000008</v>
      </c>
      <c r="J2056" s="107">
        <f t="shared" si="678"/>
        <v>265.3799999999992</v>
      </c>
      <c r="K2056" s="107">
        <f t="shared" si="678"/>
        <v>253.71999999999935</v>
      </c>
      <c r="L2056" s="107">
        <f t="shared" si="678"/>
        <v>245.5</v>
      </c>
      <c r="M2056" s="107">
        <f t="shared" si="678"/>
        <v>260.42000000000007</v>
      </c>
      <c r="N2056" s="399"/>
      <c r="O2056" s="399"/>
      <c r="P2056" s="399"/>
      <c r="Q2056" s="399"/>
      <c r="R2056" s="400"/>
      <c r="S2056" s="401"/>
      <c r="T2056" s="380"/>
      <c r="U2056" s="380"/>
      <c r="V2056" s="286"/>
      <c r="W2056" s="185"/>
      <c r="X2056" s="185"/>
      <c r="Y2056" s="185"/>
      <c r="Z2056" s="185"/>
      <c r="AA2056" s="185"/>
      <c r="AB2056" s="410"/>
    </row>
    <row r="2057" spans="1:28" ht="12.75" customHeight="1">
      <c r="A2057" s="411">
        <v>43811</v>
      </c>
      <c r="B2057" s="111" t="s">
        <v>18</v>
      </c>
      <c r="C2057" s="164" t="s">
        <v>119</v>
      </c>
      <c r="D2057" s="402" t="s">
        <v>99</v>
      </c>
      <c r="E2057" s="403">
        <v>2156.5100000000002</v>
      </c>
      <c r="F2057" s="403">
        <v>2104.04</v>
      </c>
      <c r="G2057" s="403">
        <v>2083.2600000000002</v>
      </c>
      <c r="H2057" s="403">
        <v>2086.39</v>
      </c>
      <c r="I2057" s="403">
        <v>2124.35</v>
      </c>
      <c r="J2057" s="403">
        <v>2108.17</v>
      </c>
      <c r="K2057" s="403">
        <v>2086.36</v>
      </c>
      <c r="L2057" s="403">
        <v>2089.2199999999998</v>
      </c>
      <c r="M2057" s="403">
        <v>2105.59</v>
      </c>
      <c r="N2057" s="404">
        <f>IF((M2058=""),"",MAX(E2059:M2059))</f>
        <v>742.30000000000018</v>
      </c>
      <c r="O2057" s="404">
        <f>IF(M2058="","",MIN(E2059:M2059))</f>
        <v>666.66000000000031</v>
      </c>
      <c r="P2057" s="404">
        <f>IF((M2059=""),"",AVERAGE(E2059:M2059))</f>
        <v>706.22444444444454</v>
      </c>
      <c r="Q2057" s="404">
        <f>IF((M2058=""),"",STDEV(E2059:M2059))</f>
        <v>31.251014027989239</v>
      </c>
      <c r="R2057" s="405">
        <f>IF((M2058=""),"",(N2057-O2057)/(N2057+O2057)*100)</f>
        <v>5.368498750851681</v>
      </c>
      <c r="S2057" s="406" t="str">
        <f>IF(M2058="","",IF(R2057&lt;10,IF(P2057&gt;670,IF(P2057&lt;830,"Pass","Fail"),"Fail"),"Fail"))</f>
        <v>Pass</v>
      </c>
      <c r="T2057" s="379">
        <v>1428</v>
      </c>
      <c r="U2057" s="379" t="s">
        <v>289</v>
      </c>
      <c r="V2057" s="302"/>
      <c r="W2057" s="391">
        <v>645</v>
      </c>
      <c r="X2057" s="392">
        <v>790</v>
      </c>
      <c r="Y2057" s="392">
        <v>670</v>
      </c>
      <c r="Z2057" s="392">
        <v>830</v>
      </c>
      <c r="AA2057" s="392">
        <v>8.6999999999999993</v>
      </c>
      <c r="AB2057" s="407">
        <v>10</v>
      </c>
    </row>
    <row r="2058" spans="1:28" ht="15.75" customHeight="1">
      <c r="A2058" s="395"/>
      <c r="B2058" s="93"/>
      <c r="C2058" s="162"/>
      <c r="D2058" s="30" t="s">
        <v>100</v>
      </c>
      <c r="E2058" s="384">
        <v>1788.07</v>
      </c>
      <c r="F2058" s="384">
        <v>1762.19</v>
      </c>
      <c r="G2058" s="384">
        <v>1749.93</v>
      </c>
      <c r="H2058" s="384">
        <v>1745.26</v>
      </c>
      <c r="I2058" s="384">
        <v>1756.14</v>
      </c>
      <c r="J2058" s="384">
        <v>1738.74</v>
      </c>
      <c r="K2058" s="384">
        <v>1744.55</v>
      </c>
      <c r="L2058" s="384">
        <v>1746.56</v>
      </c>
      <c r="M2058" s="384">
        <v>1734.44</v>
      </c>
      <c r="N2058" s="385"/>
      <c r="O2058" s="385"/>
      <c r="P2058" s="385"/>
      <c r="Q2058" s="385"/>
      <c r="R2058" s="386"/>
      <c r="S2058" s="387"/>
      <c r="T2058" s="249"/>
      <c r="U2058" s="249"/>
      <c r="V2058" s="238"/>
      <c r="W2058" s="88"/>
      <c r="X2058" s="88"/>
      <c r="Y2058" s="88"/>
      <c r="Z2058" s="88"/>
      <c r="AA2058" s="88"/>
      <c r="AB2058" s="408"/>
    </row>
    <row r="2059" spans="1:28" ht="25.5" customHeight="1">
      <c r="A2059" s="395"/>
      <c r="B2059" s="93"/>
      <c r="C2059" s="162"/>
      <c r="D2059" s="30" t="s">
        <v>120</v>
      </c>
      <c r="E2059" s="29">
        <f t="shared" ref="E2059:M2059" si="679">IF(((E2057="")*AND(E2058="")),"",(E2057-E2058)*2)</f>
        <v>736.88000000000056</v>
      </c>
      <c r="F2059" s="29">
        <f t="shared" si="679"/>
        <v>683.69999999999982</v>
      </c>
      <c r="G2059" s="29">
        <f t="shared" si="679"/>
        <v>666.66000000000031</v>
      </c>
      <c r="H2059" s="29">
        <f t="shared" si="679"/>
        <v>682.25999999999976</v>
      </c>
      <c r="I2059" s="29">
        <f t="shared" si="679"/>
        <v>736.41999999999962</v>
      </c>
      <c r="J2059" s="29">
        <f t="shared" si="679"/>
        <v>738.86000000000013</v>
      </c>
      <c r="K2059" s="29">
        <f t="shared" si="679"/>
        <v>683.62000000000035</v>
      </c>
      <c r="L2059" s="29">
        <f t="shared" si="679"/>
        <v>685.31999999999971</v>
      </c>
      <c r="M2059" s="29">
        <f t="shared" si="679"/>
        <v>742.30000000000018</v>
      </c>
      <c r="N2059" s="385"/>
      <c r="O2059" s="385"/>
      <c r="P2059" s="385"/>
      <c r="Q2059" s="385"/>
      <c r="R2059" s="386"/>
      <c r="S2059" s="387"/>
      <c r="T2059" s="249"/>
      <c r="U2059" s="249"/>
      <c r="V2059" s="285"/>
      <c r="W2059" s="88"/>
      <c r="X2059" s="88"/>
      <c r="Y2059" s="88"/>
      <c r="Z2059" s="88"/>
      <c r="AA2059" s="88"/>
      <c r="AB2059" s="408"/>
    </row>
    <row r="2060" spans="1:28" ht="12.75" customHeight="1">
      <c r="A2060" s="412">
        <v>43811</v>
      </c>
      <c r="B2060" s="93" t="s">
        <v>18</v>
      </c>
      <c r="C2060" s="162" t="s">
        <v>121</v>
      </c>
      <c r="D2060" s="30" t="s">
        <v>99</v>
      </c>
      <c r="E2060" s="384">
        <v>2938.86</v>
      </c>
      <c r="F2060" s="384">
        <v>2822.8</v>
      </c>
      <c r="G2060" s="384">
        <v>2778.02</v>
      </c>
      <c r="H2060" s="384">
        <v>2796.63</v>
      </c>
      <c r="I2060" s="384">
        <v>2896.22</v>
      </c>
      <c r="J2060" s="384">
        <v>2888.55</v>
      </c>
      <c r="K2060" s="384">
        <v>2802.9</v>
      </c>
      <c r="L2060" s="384">
        <v>2801.54</v>
      </c>
      <c r="M2060" s="384">
        <v>2876</v>
      </c>
      <c r="N2060" s="385">
        <f>IF((M2061=""),"",MAX(E2062:M2062))</f>
        <v>997.90000000000055</v>
      </c>
      <c r="O2060" s="385">
        <f>IF(M2061="","",MIN(E2062:M2062))</f>
        <v>843.80000000000018</v>
      </c>
      <c r="P2060" s="385">
        <f>IF((M2062=""),"",AVERAGE(E2062:M2062))</f>
        <v>924.66666666666686</v>
      </c>
      <c r="Q2060" s="385">
        <f>IF((M2061=""),"",STDEV(E2062:M2062))</f>
        <v>56.639283187554994</v>
      </c>
      <c r="R2060" s="386">
        <f>IF((M2061=""),"",(N2060-O2060)/(N2060+O2060)*100)</f>
        <v>8.3672693706901384</v>
      </c>
      <c r="S2060" s="387" t="str">
        <f>IF(M2061="","",IF(R2060&lt;15,IF(P2060&gt;850,IF(P2060&lt;1000,"Pass","Fail"),"Fail"),"Fail"))</f>
        <v>Pass</v>
      </c>
      <c r="T2060" s="249">
        <v>1428</v>
      </c>
      <c r="U2060" s="249" t="s">
        <v>289</v>
      </c>
      <c r="V2060" s="300"/>
      <c r="W2060" s="135">
        <v>850</v>
      </c>
      <c r="X2060" s="135">
        <v>970</v>
      </c>
      <c r="Y2060" s="135">
        <v>710</v>
      </c>
      <c r="Z2060" s="135">
        <v>910</v>
      </c>
      <c r="AA2060" s="135">
        <v>14.5</v>
      </c>
      <c r="AB2060" s="409">
        <v>17</v>
      </c>
    </row>
    <row r="2061" spans="1:28" ht="15.75" customHeight="1">
      <c r="A2061" s="395"/>
      <c r="B2061" s="93"/>
      <c r="C2061" s="162"/>
      <c r="D2061" s="30" t="s">
        <v>100</v>
      </c>
      <c r="E2061" s="384">
        <v>2449.9499999999998</v>
      </c>
      <c r="F2061" s="384">
        <v>2379.56</v>
      </c>
      <c r="G2061" s="384">
        <v>2356.12</v>
      </c>
      <c r="H2061" s="384">
        <v>2352.87</v>
      </c>
      <c r="I2061" s="384">
        <v>2405.7800000000002</v>
      </c>
      <c r="J2061" s="384">
        <v>2389.6</v>
      </c>
      <c r="K2061" s="384">
        <v>2356.58</v>
      </c>
      <c r="L2061" s="384">
        <v>2359.87</v>
      </c>
      <c r="M2061" s="384">
        <v>2390.19</v>
      </c>
      <c r="N2061" s="385"/>
      <c r="O2061" s="385"/>
      <c r="P2061" s="385"/>
      <c r="Q2061" s="385"/>
      <c r="R2061" s="386"/>
      <c r="S2061" s="387"/>
      <c r="T2061" s="249"/>
      <c r="U2061" s="249"/>
      <c r="V2061" s="238"/>
      <c r="W2061" s="88"/>
      <c r="X2061" s="88"/>
      <c r="Y2061" s="88"/>
      <c r="Z2061" s="88"/>
      <c r="AA2061" s="88"/>
      <c r="AB2061" s="408"/>
    </row>
    <row r="2062" spans="1:28" ht="26.25" customHeight="1">
      <c r="A2062" s="395"/>
      <c r="B2062" s="93"/>
      <c r="C2062" s="162"/>
      <c r="D2062" s="30" t="s">
        <v>120</v>
      </c>
      <c r="E2062" s="29">
        <f t="shared" ref="E2062:M2062" si="680">IF(((E2060="")*AND(E2061="")),"",(E2060-E2061)*2)</f>
        <v>977.82000000000062</v>
      </c>
      <c r="F2062" s="29">
        <f t="shared" si="680"/>
        <v>886.48000000000047</v>
      </c>
      <c r="G2062" s="29">
        <f t="shared" si="680"/>
        <v>843.80000000000018</v>
      </c>
      <c r="H2062" s="29">
        <f t="shared" si="680"/>
        <v>887.52000000000044</v>
      </c>
      <c r="I2062" s="29">
        <f t="shared" si="680"/>
        <v>980.8799999999992</v>
      </c>
      <c r="J2062" s="29">
        <f t="shared" si="680"/>
        <v>997.90000000000055</v>
      </c>
      <c r="K2062" s="29">
        <f t="shared" si="680"/>
        <v>892.64000000000033</v>
      </c>
      <c r="L2062" s="29">
        <f t="shared" si="680"/>
        <v>883.34000000000015</v>
      </c>
      <c r="M2062" s="29">
        <f t="shared" si="680"/>
        <v>971.61999999999989</v>
      </c>
      <c r="N2062" s="385"/>
      <c r="O2062" s="385"/>
      <c r="P2062" s="385"/>
      <c r="Q2062" s="385"/>
      <c r="R2062" s="386"/>
      <c r="S2062" s="387"/>
      <c r="T2062" s="249"/>
      <c r="U2062" s="249"/>
      <c r="V2062" s="238"/>
      <c r="W2062" s="88"/>
      <c r="X2062" s="88"/>
      <c r="Y2062" s="88"/>
      <c r="Z2062" s="88"/>
      <c r="AA2062" s="88"/>
      <c r="AB2062" s="408"/>
    </row>
    <row r="2063" spans="1:28" ht="12.75" customHeight="1">
      <c r="A2063" s="412">
        <v>43811</v>
      </c>
      <c r="B2063" s="93" t="s">
        <v>18</v>
      </c>
      <c r="C2063" s="162" t="s">
        <v>122</v>
      </c>
      <c r="D2063" s="30" t="s">
        <v>99</v>
      </c>
      <c r="E2063" s="384">
        <v>6463.82</v>
      </c>
      <c r="F2063" s="384">
        <v>6504.94</v>
      </c>
      <c r="G2063" s="384">
        <v>6654.44</v>
      </c>
      <c r="H2063" s="384">
        <v>6620.02</v>
      </c>
      <c r="I2063" s="384">
        <v>6609.3</v>
      </c>
      <c r="J2063" s="384">
        <v>6497.92</v>
      </c>
      <c r="K2063" s="384">
        <v>6577.44</v>
      </c>
      <c r="L2063" s="384">
        <v>6588.07</v>
      </c>
      <c r="M2063" s="384">
        <v>6538.86</v>
      </c>
      <c r="N2063" s="385">
        <f>IF((M2064=""),"",MAX(E2065:M2065))</f>
        <v>517.15999999999985</v>
      </c>
      <c r="O2063" s="385">
        <f>IF(M2064="","",MIN(E2065:M2065))</f>
        <v>497.73999999999978</v>
      </c>
      <c r="P2063" s="385">
        <f>IF((M2065=""),"",AVERAGE(E2065:M2065))</f>
        <v>508.31333333333311</v>
      </c>
      <c r="Q2063" s="385">
        <f>IF((M2064=""),"",STDEV(E2065:M2065))</f>
        <v>5.9660036875570883</v>
      </c>
      <c r="R2063" s="386">
        <f>IF((M2064=""),"",(N2063-O2063)/(N2063+O2063)*100)</f>
        <v>1.9134890136959386</v>
      </c>
      <c r="S2063" s="387" t="str">
        <f>IF(M2064="","",IF(R2063&lt;10,IF(P2063&gt;430,IF(P2063&lt;590,"Pass","Fail"),"Fail"),"Fail"))</f>
        <v>Pass</v>
      </c>
      <c r="T2063" s="249">
        <v>1428</v>
      </c>
      <c r="U2063" s="249" t="s">
        <v>289</v>
      </c>
      <c r="V2063" s="300"/>
      <c r="W2063" s="138">
        <v>490</v>
      </c>
      <c r="X2063" s="135">
        <v>590</v>
      </c>
      <c r="Y2063" s="135">
        <v>430</v>
      </c>
      <c r="Z2063" s="135">
        <v>590</v>
      </c>
      <c r="AA2063" s="137">
        <v>6.3</v>
      </c>
      <c r="AB2063" s="408">
        <v>6.3</v>
      </c>
    </row>
    <row r="2064" spans="1:28" ht="15.75" customHeight="1">
      <c r="A2064" s="395"/>
      <c r="B2064" s="93"/>
      <c r="C2064" s="162"/>
      <c r="D2064" s="30" t="s">
        <v>100</v>
      </c>
      <c r="E2064" s="384">
        <v>6208.01</v>
      </c>
      <c r="F2064" s="384">
        <v>6252.6</v>
      </c>
      <c r="G2064" s="384">
        <v>6405.57</v>
      </c>
      <c r="H2064" s="384">
        <v>6367.19</v>
      </c>
      <c r="I2064" s="384">
        <v>6352.51</v>
      </c>
      <c r="J2064" s="384">
        <v>6241.7</v>
      </c>
      <c r="K2064" s="384">
        <v>6325.44</v>
      </c>
      <c r="L2064" s="384">
        <v>6334.1</v>
      </c>
      <c r="M2064" s="384">
        <v>6280.28</v>
      </c>
      <c r="N2064" s="385"/>
      <c r="O2064" s="385"/>
      <c r="P2064" s="385"/>
      <c r="Q2064" s="385"/>
      <c r="R2064" s="386"/>
      <c r="S2064" s="387"/>
      <c r="T2064" s="249"/>
      <c r="U2064" s="249"/>
      <c r="V2064" s="238"/>
      <c r="W2064" s="88"/>
      <c r="X2064" s="88"/>
      <c r="Y2064" s="88"/>
      <c r="Z2064" s="88"/>
      <c r="AA2064" s="88"/>
      <c r="AB2064" s="408"/>
    </row>
    <row r="2065" spans="1:28" ht="25.5" customHeight="1">
      <c r="A2065" s="395"/>
      <c r="B2065" s="93"/>
      <c r="C2065" s="162"/>
      <c r="D2065" s="30" t="s">
        <v>120</v>
      </c>
      <c r="E2065" s="29">
        <f t="shared" ref="E2065:M2065" si="681">IF(((E2063="")*AND(E2064="")),"",(E2063-E2064)*2)</f>
        <v>511.61999999999898</v>
      </c>
      <c r="F2065" s="29">
        <f t="shared" si="681"/>
        <v>504.67999999999847</v>
      </c>
      <c r="G2065" s="29">
        <f t="shared" si="681"/>
        <v>497.73999999999978</v>
      </c>
      <c r="H2065" s="29">
        <f t="shared" si="681"/>
        <v>505.66000000000167</v>
      </c>
      <c r="I2065" s="29">
        <f t="shared" si="681"/>
        <v>513.57999999999993</v>
      </c>
      <c r="J2065" s="29">
        <f t="shared" si="681"/>
        <v>512.44000000000051</v>
      </c>
      <c r="K2065" s="29">
        <f t="shared" si="681"/>
        <v>504</v>
      </c>
      <c r="L2065" s="29">
        <f t="shared" si="681"/>
        <v>507.93999999999869</v>
      </c>
      <c r="M2065" s="29">
        <f t="shared" si="681"/>
        <v>517.15999999999985</v>
      </c>
      <c r="N2065" s="385"/>
      <c r="O2065" s="385"/>
      <c r="P2065" s="385"/>
      <c r="Q2065" s="385"/>
      <c r="R2065" s="386"/>
      <c r="S2065" s="387"/>
      <c r="T2065" s="249"/>
      <c r="U2065" s="249"/>
      <c r="V2065" s="285"/>
      <c r="W2065" s="88"/>
      <c r="X2065" s="88"/>
      <c r="Y2065" s="88"/>
      <c r="Z2065" s="88"/>
      <c r="AA2065" s="88"/>
      <c r="AB2065" s="408"/>
    </row>
    <row r="2066" spans="1:28" ht="12.75" customHeight="1">
      <c r="A2066" s="412">
        <v>43811</v>
      </c>
      <c r="B2066" s="93" t="s">
        <v>18</v>
      </c>
      <c r="C2066" s="162" t="s">
        <v>123</v>
      </c>
      <c r="D2066" s="30" t="s">
        <v>99</v>
      </c>
      <c r="E2066" s="384">
        <v>6596.52</v>
      </c>
      <c r="F2066" s="384">
        <v>6654.04</v>
      </c>
      <c r="G2066" s="384">
        <v>6809.13</v>
      </c>
      <c r="H2066" s="384">
        <v>6774.72</v>
      </c>
      <c r="I2066" s="384">
        <v>6742.52</v>
      </c>
      <c r="J2066" s="384">
        <v>6627.05</v>
      </c>
      <c r="K2066" s="384">
        <v>6726</v>
      </c>
      <c r="L2066" s="384">
        <v>6738.02</v>
      </c>
      <c r="M2066" s="384">
        <v>6664.51</v>
      </c>
      <c r="N2066" s="385">
        <f>IF((M2067=""),"",MAX(E2068:M2068))</f>
        <v>262.84000000000015</v>
      </c>
      <c r="O2066" s="385">
        <f>IF(M2067="","",MIN(E2068:M2068))</f>
        <v>238.10000000000036</v>
      </c>
      <c r="P2066" s="385">
        <f>IF((M2068=""),"",AVERAGE(E2068:M2068))</f>
        <v>251.08888888888941</v>
      </c>
      <c r="Q2066" s="385">
        <f>IF((M2067=""),"",STDEV(E2068:M2068))</f>
        <v>9.5866684051926701</v>
      </c>
      <c r="R2066" s="386">
        <f>IF((M2067=""),"",(N2066-O2066)/(N2066+O2066)*100)</f>
        <v>4.9387152153950087</v>
      </c>
      <c r="S2066" s="387" t="str">
        <f>IF(M2067="","",IF(R2066&lt;15,IF(P2066&gt;155,IF(P2066&lt;315,"Pass","Fail"),"Fail"),"Fail"))</f>
        <v>Pass</v>
      </c>
      <c r="T2066" s="249">
        <v>1428</v>
      </c>
      <c r="U2066" s="249" t="s">
        <v>289</v>
      </c>
      <c r="V2066" s="300"/>
      <c r="W2066" s="147">
        <v>222</v>
      </c>
      <c r="X2066" s="88">
        <v>340</v>
      </c>
      <c r="Y2066" s="88">
        <v>155</v>
      </c>
      <c r="Z2066" s="88">
        <v>315</v>
      </c>
      <c r="AA2066" s="148">
        <v>15</v>
      </c>
      <c r="AB2066" s="409">
        <v>15</v>
      </c>
    </row>
    <row r="2067" spans="1:28" ht="15.75" customHeight="1">
      <c r="A2067" s="395"/>
      <c r="B2067" s="93"/>
      <c r="C2067" s="162"/>
      <c r="D2067" s="30" t="s">
        <v>100</v>
      </c>
      <c r="E2067" s="384">
        <v>6465.5</v>
      </c>
      <c r="F2067" s="384">
        <v>6532.71</v>
      </c>
      <c r="G2067" s="384">
        <v>6690.08</v>
      </c>
      <c r="H2067" s="384">
        <v>6651.34</v>
      </c>
      <c r="I2067" s="384">
        <v>6612.03</v>
      </c>
      <c r="J2067" s="384">
        <v>6495.63</v>
      </c>
      <c r="K2067" s="384">
        <v>6603.31</v>
      </c>
      <c r="L2067" s="384">
        <v>6616.07</v>
      </c>
      <c r="M2067" s="384">
        <v>6535.94</v>
      </c>
      <c r="N2067" s="385"/>
      <c r="O2067" s="385"/>
      <c r="P2067" s="385"/>
      <c r="Q2067" s="385"/>
      <c r="R2067" s="386"/>
      <c r="S2067" s="387"/>
      <c r="T2067" s="249"/>
      <c r="U2067" s="249"/>
      <c r="V2067" s="238"/>
      <c r="W2067" s="88"/>
      <c r="X2067" s="88"/>
      <c r="Y2067" s="88"/>
      <c r="Z2067" s="88"/>
      <c r="AA2067" s="88"/>
      <c r="AB2067" s="408"/>
    </row>
    <row r="2068" spans="1:28" ht="25.5" customHeight="1" thickBot="1">
      <c r="A2068" s="398"/>
      <c r="B2068" s="105"/>
      <c r="C2068" s="163"/>
      <c r="D2068" s="127" t="s">
        <v>120</v>
      </c>
      <c r="E2068" s="107">
        <f t="shared" ref="E2068:M2068" si="682">IF(((E2066="")*AND(E2067="")),"",(E2066-E2067)*2)</f>
        <v>262.04000000000087</v>
      </c>
      <c r="F2068" s="107">
        <f t="shared" si="682"/>
        <v>242.65999999999985</v>
      </c>
      <c r="G2068" s="107">
        <f t="shared" si="682"/>
        <v>238.10000000000036</v>
      </c>
      <c r="H2068" s="107">
        <f t="shared" si="682"/>
        <v>246.76000000000022</v>
      </c>
      <c r="I2068" s="107">
        <f t="shared" si="682"/>
        <v>260.98000000000138</v>
      </c>
      <c r="J2068" s="107">
        <f t="shared" si="682"/>
        <v>262.84000000000015</v>
      </c>
      <c r="K2068" s="107">
        <f t="shared" si="682"/>
        <v>245.3799999999992</v>
      </c>
      <c r="L2068" s="107">
        <f t="shared" si="682"/>
        <v>243.90000000000146</v>
      </c>
      <c r="M2068" s="107">
        <f t="shared" si="682"/>
        <v>257.14000000000124</v>
      </c>
      <c r="N2068" s="399"/>
      <c r="O2068" s="399"/>
      <c r="P2068" s="399"/>
      <c r="Q2068" s="399"/>
      <c r="R2068" s="400"/>
      <c r="S2068" s="401"/>
      <c r="T2068" s="380"/>
      <c r="U2068" s="380"/>
      <c r="V2068" s="286"/>
      <c r="W2068" s="185"/>
      <c r="X2068" s="185"/>
      <c r="Y2068" s="185"/>
      <c r="Z2068" s="185"/>
      <c r="AA2068" s="185"/>
      <c r="AB2068" s="410"/>
    </row>
    <row r="2069" spans="1:28" ht="12.75" customHeight="1">
      <c r="A2069" s="411">
        <v>43815</v>
      </c>
      <c r="B2069" s="111" t="s">
        <v>18</v>
      </c>
      <c r="C2069" s="164" t="s">
        <v>119</v>
      </c>
      <c r="D2069" s="402" t="s">
        <v>99</v>
      </c>
      <c r="E2069" s="403">
        <v>2942.35</v>
      </c>
      <c r="F2069" s="403">
        <v>2825.56</v>
      </c>
      <c r="G2069" s="403">
        <v>2780.48</v>
      </c>
      <c r="H2069" s="403">
        <v>2799.02</v>
      </c>
      <c r="I2069" s="403">
        <v>2899.92</v>
      </c>
      <c r="J2069" s="403">
        <v>2892.42</v>
      </c>
      <c r="K2069" s="403">
        <v>2805.9</v>
      </c>
      <c r="L2069" s="403">
        <v>2804.14</v>
      </c>
      <c r="M2069" s="403">
        <v>2879.07</v>
      </c>
      <c r="N2069" s="404">
        <f>IF((M2070=""),"",MAX(E2071:M2071))</f>
        <v>812.57999999999993</v>
      </c>
      <c r="O2069" s="404">
        <f>IF(M2070="","",MIN(E2071:M2071))</f>
        <v>726.26000000000022</v>
      </c>
      <c r="P2069" s="404">
        <f>IF((M2071=""),"",AVERAGE(E2071:M2071))</f>
        <v>771.0044444444444</v>
      </c>
      <c r="Q2069" s="404">
        <f>IF((M2070=""),"",STDEV(E2071:M2071))</f>
        <v>35.289108486583139</v>
      </c>
      <c r="R2069" s="405">
        <f>IF((M2070=""),"",(N2069-O2069)/(N2069+O2069)*100)</f>
        <v>5.6094200826596463</v>
      </c>
      <c r="S2069" s="406" t="str">
        <f>IF(M2070="","",IF(R2069&lt;10,IF(P2069&gt;670,IF(P2069&lt;830,"Pass","Fail"),"Fail"),"Fail"))</f>
        <v>Pass</v>
      </c>
      <c r="T2069" s="379" t="s">
        <v>290</v>
      </c>
      <c r="U2069" s="379" t="s">
        <v>292</v>
      </c>
      <c r="V2069" s="302"/>
      <c r="W2069" s="391">
        <v>645</v>
      </c>
      <c r="X2069" s="392">
        <v>790</v>
      </c>
      <c r="Y2069" s="392">
        <v>670</v>
      </c>
      <c r="Z2069" s="392">
        <v>830</v>
      </c>
      <c r="AA2069" s="392">
        <v>8.6999999999999993</v>
      </c>
      <c r="AB2069" s="407">
        <v>10</v>
      </c>
    </row>
    <row r="2070" spans="1:28" ht="15.75" customHeight="1">
      <c r="A2070" s="395"/>
      <c r="B2070" s="93"/>
      <c r="C2070" s="162"/>
      <c r="D2070" s="30" t="s">
        <v>100</v>
      </c>
      <c r="E2070" s="384">
        <v>2543.83</v>
      </c>
      <c r="F2070" s="384">
        <v>2453.38</v>
      </c>
      <c r="G2070" s="384">
        <v>2417.35</v>
      </c>
      <c r="H2070" s="384">
        <v>2425.98</v>
      </c>
      <c r="I2070" s="384">
        <v>2493.63</v>
      </c>
      <c r="J2070" s="384">
        <v>2487.0500000000002</v>
      </c>
      <c r="K2070" s="384">
        <v>2432.3000000000002</v>
      </c>
      <c r="L2070" s="384">
        <v>2431.2399999999998</v>
      </c>
      <c r="M2070" s="384">
        <v>2474.58</v>
      </c>
      <c r="N2070" s="385"/>
      <c r="O2070" s="385"/>
      <c r="P2070" s="385"/>
      <c r="Q2070" s="385"/>
      <c r="R2070" s="386"/>
      <c r="S2070" s="387"/>
      <c r="T2070" s="249"/>
      <c r="U2070" s="249"/>
      <c r="V2070" s="238"/>
      <c r="W2070" s="88"/>
      <c r="X2070" s="88"/>
      <c r="Y2070" s="88"/>
      <c r="Z2070" s="88"/>
      <c r="AA2070" s="88"/>
      <c r="AB2070" s="408"/>
    </row>
    <row r="2071" spans="1:28" ht="25.5" customHeight="1" thickBot="1">
      <c r="A2071" s="395"/>
      <c r="B2071" s="93"/>
      <c r="C2071" s="162"/>
      <c r="D2071" s="30" t="s">
        <v>120</v>
      </c>
      <c r="E2071" s="29">
        <f t="shared" ref="E2071:M2071" si="683">IF(((E2069="")*AND(E2070="")),"",(E2069-E2070)*2)</f>
        <v>797.04</v>
      </c>
      <c r="F2071" s="29">
        <f t="shared" si="683"/>
        <v>744.35999999999967</v>
      </c>
      <c r="G2071" s="29">
        <f t="shared" si="683"/>
        <v>726.26000000000022</v>
      </c>
      <c r="H2071" s="29">
        <f t="shared" si="683"/>
        <v>746.07999999999993</v>
      </c>
      <c r="I2071" s="29">
        <f t="shared" si="683"/>
        <v>812.57999999999993</v>
      </c>
      <c r="J2071" s="29">
        <f t="shared" si="683"/>
        <v>810.73999999999978</v>
      </c>
      <c r="K2071" s="29">
        <f t="shared" si="683"/>
        <v>747.19999999999982</v>
      </c>
      <c r="L2071" s="29">
        <f t="shared" si="683"/>
        <v>745.80000000000018</v>
      </c>
      <c r="M2071" s="29">
        <f t="shared" si="683"/>
        <v>808.98000000000047</v>
      </c>
      <c r="N2071" s="385"/>
      <c r="O2071" s="385"/>
      <c r="P2071" s="385"/>
      <c r="Q2071" s="385"/>
      <c r="R2071" s="386"/>
      <c r="S2071" s="387"/>
      <c r="T2071" s="249"/>
      <c r="U2071" s="249"/>
      <c r="V2071" s="285"/>
      <c r="W2071" s="88"/>
      <c r="X2071" s="88"/>
      <c r="Y2071" s="88"/>
      <c r="Z2071" s="88"/>
      <c r="AA2071" s="88"/>
      <c r="AB2071" s="408"/>
    </row>
    <row r="2072" spans="1:28" ht="12.75" customHeight="1">
      <c r="A2072" s="411">
        <v>43815</v>
      </c>
      <c r="B2072" s="93" t="s">
        <v>18</v>
      </c>
      <c r="C2072" s="162" t="s">
        <v>121</v>
      </c>
      <c r="D2072" s="30" t="s">
        <v>99</v>
      </c>
      <c r="E2072" s="384">
        <v>2942.7</v>
      </c>
      <c r="F2072" s="384">
        <v>2825.47</v>
      </c>
      <c r="G2072" s="384">
        <v>2779.93</v>
      </c>
      <c r="H2072" s="384">
        <v>2798.72</v>
      </c>
      <c r="I2072" s="384">
        <v>2898.83</v>
      </c>
      <c r="J2072" s="384">
        <v>2891.92</v>
      </c>
      <c r="K2072" s="384">
        <v>2804.89</v>
      </c>
      <c r="L2072" s="384">
        <v>2804.06</v>
      </c>
      <c r="M2072" s="384">
        <v>2880.93</v>
      </c>
      <c r="N2072" s="385">
        <f>IF((M2073=""),"",MAX(E2074:M2074))</f>
        <v>993.94000000000051</v>
      </c>
      <c r="O2072" s="385">
        <f>IF(M2073="","",MIN(E2074:M2074))</f>
        <v>827.07999999999993</v>
      </c>
      <c r="P2072" s="385">
        <f>IF((M2074=""),"",AVERAGE(E2074:M2074))</f>
        <v>918.61777777777752</v>
      </c>
      <c r="Q2072" s="385">
        <f>IF((M2073=""),"",STDEV(E2074:M2074))</f>
        <v>65.586589669263148</v>
      </c>
      <c r="R2072" s="386">
        <f>IF((M2073=""),"",(N2072-O2072)/(N2072+O2072)*100)</f>
        <v>9.1629965623661764</v>
      </c>
      <c r="S2072" s="387" t="str">
        <f>IF(M2073="","",IF(R2072&lt;15,IF(P2072&gt;850,IF(P2072&lt;1000,"Pass","Fail"),"Fail"),"Fail"))</f>
        <v>Pass</v>
      </c>
      <c r="T2072" s="249" t="s">
        <v>290</v>
      </c>
      <c r="U2072" s="249" t="s">
        <v>292</v>
      </c>
      <c r="V2072" s="300"/>
      <c r="W2072" s="135">
        <v>850</v>
      </c>
      <c r="X2072" s="135">
        <v>970</v>
      </c>
      <c r="Y2072" s="135">
        <v>710</v>
      </c>
      <c r="Z2072" s="135">
        <v>910</v>
      </c>
      <c r="AA2072" s="135">
        <v>14.5</v>
      </c>
      <c r="AB2072" s="409">
        <v>17</v>
      </c>
    </row>
    <row r="2073" spans="1:28" ht="15.75" customHeight="1">
      <c r="A2073" s="395"/>
      <c r="B2073" s="93"/>
      <c r="C2073" s="162"/>
      <c r="D2073" s="30" t="s">
        <v>100</v>
      </c>
      <c r="E2073" s="384">
        <v>2452.48</v>
      </c>
      <c r="F2073" s="384">
        <v>2388.17</v>
      </c>
      <c r="G2073" s="384">
        <v>2366.39</v>
      </c>
      <c r="H2073" s="384">
        <v>2361.42</v>
      </c>
      <c r="I2073" s="384">
        <v>2403.5500000000002</v>
      </c>
      <c r="J2073" s="384">
        <v>2394.9499999999998</v>
      </c>
      <c r="K2073" s="384">
        <v>2366.69</v>
      </c>
      <c r="L2073" s="384">
        <v>2368.09</v>
      </c>
      <c r="M2073" s="384">
        <v>2391.9299999999998</v>
      </c>
      <c r="N2073" s="385"/>
      <c r="O2073" s="385"/>
      <c r="P2073" s="385"/>
      <c r="Q2073" s="385"/>
      <c r="R2073" s="386"/>
      <c r="S2073" s="387"/>
      <c r="T2073" s="249"/>
      <c r="U2073" s="249"/>
      <c r="V2073" s="238"/>
      <c r="W2073" s="88"/>
      <c r="X2073" s="88"/>
      <c r="Y2073" s="88"/>
      <c r="Z2073" s="88"/>
      <c r="AA2073" s="88"/>
      <c r="AB2073" s="408"/>
    </row>
    <row r="2074" spans="1:28" ht="26.25" customHeight="1" thickBot="1">
      <c r="A2074" s="395"/>
      <c r="B2074" s="93"/>
      <c r="C2074" s="162"/>
      <c r="D2074" s="30" t="s">
        <v>120</v>
      </c>
      <c r="E2074" s="29">
        <f t="shared" ref="E2074:M2074" si="684">IF(((E2072="")*AND(E2073="")),"",(E2072-E2073)*2)</f>
        <v>980.4399999999996</v>
      </c>
      <c r="F2074" s="29">
        <f t="shared" si="684"/>
        <v>874.59999999999945</v>
      </c>
      <c r="G2074" s="29">
        <f t="shared" si="684"/>
        <v>827.07999999999993</v>
      </c>
      <c r="H2074" s="29">
        <f t="shared" si="684"/>
        <v>874.59999999999945</v>
      </c>
      <c r="I2074" s="29">
        <f t="shared" si="684"/>
        <v>990.55999999999949</v>
      </c>
      <c r="J2074" s="29">
        <f t="shared" si="684"/>
        <v>993.94000000000051</v>
      </c>
      <c r="K2074" s="29">
        <f t="shared" si="684"/>
        <v>876.39999999999964</v>
      </c>
      <c r="L2074" s="29">
        <f t="shared" si="684"/>
        <v>871.9399999999996</v>
      </c>
      <c r="M2074" s="29">
        <f t="shared" si="684"/>
        <v>978</v>
      </c>
      <c r="N2074" s="385"/>
      <c r="O2074" s="385"/>
      <c r="P2074" s="385"/>
      <c r="Q2074" s="385"/>
      <c r="R2074" s="386"/>
      <c r="S2074" s="387"/>
      <c r="T2074" s="249"/>
      <c r="U2074" s="249"/>
      <c r="V2074" s="285"/>
      <c r="W2074" s="88"/>
      <c r="X2074" s="88"/>
      <c r="Y2074" s="88"/>
      <c r="Z2074" s="88"/>
      <c r="AA2074" s="88"/>
      <c r="AB2074" s="408"/>
    </row>
    <row r="2075" spans="1:28" ht="12.75" customHeight="1">
      <c r="A2075" s="411">
        <v>43815</v>
      </c>
      <c r="B2075" s="93" t="s">
        <v>18</v>
      </c>
      <c r="C2075" s="162" t="s">
        <v>122</v>
      </c>
      <c r="D2075" s="30" t="s">
        <v>99</v>
      </c>
      <c r="E2075" s="384">
        <v>6949.55</v>
      </c>
      <c r="F2075" s="384">
        <v>6994.51</v>
      </c>
      <c r="G2075" s="384">
        <v>7129.2</v>
      </c>
      <c r="H2075" s="384">
        <v>7096.51</v>
      </c>
      <c r="I2075" s="384">
        <v>7085.07</v>
      </c>
      <c r="J2075" s="384">
        <v>6988.37</v>
      </c>
      <c r="K2075" s="384">
        <v>7063.33</v>
      </c>
      <c r="L2075" s="384">
        <v>7069.36</v>
      </c>
      <c r="M2075" s="384">
        <v>7024.6</v>
      </c>
      <c r="N2075" s="385">
        <f>IF((M2076=""),"",MAX(E2077:M2077))</f>
        <v>512.10000000000036</v>
      </c>
      <c r="O2075" s="385">
        <f>IF(M2076="","",MIN(E2077:M2077))</f>
        <v>487.68000000000029</v>
      </c>
      <c r="P2075" s="385">
        <f>IF((M2077=""),"",AVERAGE(E2077:M2077))</f>
        <v>499.67555555555555</v>
      </c>
      <c r="Q2075" s="385">
        <f>IF((M2076=""),"",STDEV(E2077:M2077))</f>
        <v>7.3589386312027978</v>
      </c>
      <c r="R2075" s="386">
        <f>IF((M2076=""),"",(N2075-O2075)/(N2075+O2075)*100)</f>
        <v>2.4425373582188139</v>
      </c>
      <c r="S2075" s="387" t="str">
        <f>IF(M2076="","",IF(R2075&lt;10,IF(P2075&gt;430,IF(P2075&lt;590,"Pass","Fail"),"Fail"),"Fail"))</f>
        <v>Pass</v>
      </c>
      <c r="T2075" s="249" t="s">
        <v>290</v>
      </c>
      <c r="U2075" s="249" t="s">
        <v>292</v>
      </c>
      <c r="V2075" s="238"/>
      <c r="W2075" s="138">
        <v>490</v>
      </c>
      <c r="X2075" s="135">
        <v>590</v>
      </c>
      <c r="Y2075" s="135">
        <v>430</v>
      </c>
      <c r="Z2075" s="135">
        <v>590</v>
      </c>
      <c r="AA2075" s="137">
        <v>6.3</v>
      </c>
      <c r="AB2075" s="408">
        <v>6.3</v>
      </c>
    </row>
    <row r="2076" spans="1:28" ht="15.75" customHeight="1">
      <c r="A2076" s="395"/>
      <c r="B2076" s="93"/>
      <c r="C2076" s="162"/>
      <c r="D2076" s="30" t="s">
        <v>100</v>
      </c>
      <c r="E2076" s="384">
        <v>6697.66</v>
      </c>
      <c r="F2076" s="384">
        <v>6745.01</v>
      </c>
      <c r="G2076" s="384">
        <v>6885.36</v>
      </c>
      <c r="H2076" s="384">
        <v>6849.39</v>
      </c>
      <c r="I2076" s="384">
        <v>6833.76</v>
      </c>
      <c r="J2076" s="384">
        <v>6732.32</v>
      </c>
      <c r="K2076" s="384">
        <v>6812.07</v>
      </c>
      <c r="L2076" s="384">
        <v>6823.37</v>
      </c>
      <c r="M2076" s="384">
        <v>6773.02</v>
      </c>
      <c r="N2076" s="385"/>
      <c r="O2076" s="385"/>
      <c r="P2076" s="385"/>
      <c r="Q2076" s="385"/>
      <c r="R2076" s="386"/>
      <c r="S2076" s="387"/>
      <c r="T2076" s="249"/>
      <c r="U2076" s="249"/>
      <c r="V2076" s="238"/>
      <c r="W2076" s="88"/>
      <c r="X2076" s="88"/>
      <c r="Y2076" s="88"/>
      <c r="Z2076" s="88"/>
      <c r="AA2076" s="88"/>
      <c r="AB2076" s="408"/>
    </row>
    <row r="2077" spans="1:28" ht="25.5" customHeight="1" thickBot="1">
      <c r="A2077" s="395"/>
      <c r="B2077" s="93"/>
      <c r="C2077" s="162"/>
      <c r="D2077" s="30" t="s">
        <v>120</v>
      </c>
      <c r="E2077" s="29">
        <f t="shared" ref="E2077:M2077" si="685">IF(((E2075="")*AND(E2076="")),"",(E2075-E2076)*2)</f>
        <v>503.78000000000065</v>
      </c>
      <c r="F2077" s="29">
        <f t="shared" si="685"/>
        <v>499</v>
      </c>
      <c r="G2077" s="29">
        <f t="shared" si="685"/>
        <v>487.68000000000029</v>
      </c>
      <c r="H2077" s="29">
        <f t="shared" si="685"/>
        <v>494.23999999999978</v>
      </c>
      <c r="I2077" s="29">
        <f t="shared" si="685"/>
        <v>502.61999999999898</v>
      </c>
      <c r="J2077" s="29">
        <f t="shared" si="685"/>
        <v>512.10000000000036</v>
      </c>
      <c r="K2077" s="29">
        <f t="shared" si="685"/>
        <v>502.52000000000044</v>
      </c>
      <c r="L2077" s="29">
        <f t="shared" si="685"/>
        <v>491.97999999999956</v>
      </c>
      <c r="M2077" s="29">
        <f t="shared" si="685"/>
        <v>503.15999999999985</v>
      </c>
      <c r="N2077" s="385"/>
      <c r="O2077" s="385"/>
      <c r="P2077" s="385"/>
      <c r="Q2077" s="385"/>
      <c r="R2077" s="386"/>
      <c r="S2077" s="387"/>
      <c r="T2077" s="249"/>
      <c r="U2077" s="249"/>
      <c r="V2077" s="285"/>
      <c r="W2077" s="88"/>
      <c r="X2077" s="88"/>
      <c r="Y2077" s="88"/>
      <c r="Z2077" s="88"/>
      <c r="AA2077" s="88"/>
      <c r="AB2077" s="408"/>
    </row>
    <row r="2078" spans="1:28" ht="12.75" customHeight="1">
      <c r="A2078" s="411">
        <v>43815</v>
      </c>
      <c r="B2078" s="93" t="s">
        <v>18</v>
      </c>
      <c r="C2078" s="162" t="s">
        <v>123</v>
      </c>
      <c r="D2078" s="30" t="s">
        <v>99</v>
      </c>
      <c r="E2078" s="384">
        <v>6957.72</v>
      </c>
      <c r="F2078" s="384">
        <v>6991.23</v>
      </c>
      <c r="G2078" s="384">
        <v>7127.44</v>
      </c>
      <c r="H2078" s="384">
        <v>7102.22</v>
      </c>
      <c r="I2078" s="384">
        <v>7104.84</v>
      </c>
      <c r="J2078" s="384">
        <v>6998.3</v>
      </c>
      <c r="K2078" s="384">
        <v>7061.57</v>
      </c>
      <c r="L2078" s="384">
        <v>7072.59</v>
      </c>
      <c r="M2078" s="384">
        <v>7042.06</v>
      </c>
      <c r="N2078" s="385">
        <f>IF((M2079=""),"",MAX(E2080:M2080))</f>
        <v>249.6200000000008</v>
      </c>
      <c r="O2078" s="385">
        <f>IF(M2079="","",MIN(E2080:M2080))</f>
        <v>224.69999999999891</v>
      </c>
      <c r="P2078" s="385">
        <f>IF((M2080=""),"",AVERAGE(E2080:M2080))</f>
        <v>236.82444444444465</v>
      </c>
      <c r="Q2078" s="385">
        <f>IF((M2079=""),"",STDEV(E2080:M2080))</f>
        <v>9.4297867302392735</v>
      </c>
      <c r="R2078" s="386">
        <f>IF((M2079=""),"",(N2078-O2078)/(N2078+O2078)*100)</f>
        <v>5.2538370720192917</v>
      </c>
      <c r="S2078" s="387" t="str">
        <f>IF(M2079="","",IF(R2078&lt;15,IF(P2078&gt;155,IF(P2078&lt;315,"Pass","Fail"),"Fail"),"Fail"))</f>
        <v>Pass</v>
      </c>
      <c r="T2078" s="249" t="s">
        <v>290</v>
      </c>
      <c r="U2078" s="249" t="s">
        <v>292</v>
      </c>
      <c r="V2078" s="300"/>
      <c r="W2078" s="147">
        <v>222</v>
      </c>
      <c r="X2078" s="88">
        <v>340</v>
      </c>
      <c r="Y2078" s="88">
        <v>155</v>
      </c>
      <c r="Z2078" s="88">
        <v>315</v>
      </c>
      <c r="AA2078" s="148">
        <v>15</v>
      </c>
      <c r="AB2078" s="409">
        <v>15</v>
      </c>
    </row>
    <row r="2079" spans="1:28" ht="15.75" customHeight="1">
      <c r="A2079" s="395"/>
      <c r="B2079" s="93"/>
      <c r="C2079" s="162"/>
      <c r="D2079" s="30" t="s">
        <v>100</v>
      </c>
      <c r="E2079" s="384">
        <v>6836.27</v>
      </c>
      <c r="F2079" s="384">
        <v>6875.45</v>
      </c>
      <c r="G2079" s="384">
        <v>7015.09</v>
      </c>
      <c r="H2079" s="384">
        <v>6986.59</v>
      </c>
      <c r="I2079" s="384">
        <v>6982.69</v>
      </c>
      <c r="J2079" s="384">
        <v>6873.49</v>
      </c>
      <c r="K2079" s="384">
        <v>6947.24</v>
      </c>
      <c r="L2079" s="384">
        <v>6957.61</v>
      </c>
      <c r="M2079" s="384">
        <v>6917.83</v>
      </c>
      <c r="N2079" s="385"/>
      <c r="O2079" s="385"/>
      <c r="P2079" s="385"/>
      <c r="Q2079" s="385"/>
      <c r="R2079" s="386"/>
      <c r="S2079" s="387"/>
      <c r="T2079" s="249"/>
      <c r="U2079" s="249"/>
      <c r="V2079" s="238"/>
      <c r="W2079" s="88"/>
      <c r="X2079" s="88"/>
      <c r="Y2079" s="88"/>
      <c r="Z2079" s="88"/>
      <c r="AA2079" s="88"/>
      <c r="AB2079" s="408"/>
    </row>
    <row r="2080" spans="1:28" ht="25.5" customHeight="1" thickBot="1">
      <c r="A2080" s="398"/>
      <c r="B2080" s="105"/>
      <c r="C2080" s="163"/>
      <c r="D2080" s="127" t="s">
        <v>120</v>
      </c>
      <c r="E2080" s="107">
        <f t="shared" ref="E2080:M2080" si="686">IF(((E2078="")*AND(E2079="")),"",(E2078-E2079)*2)</f>
        <v>242.89999999999964</v>
      </c>
      <c r="F2080" s="107">
        <f t="shared" si="686"/>
        <v>231.55999999999949</v>
      </c>
      <c r="G2080" s="107">
        <f t="shared" si="686"/>
        <v>224.69999999999891</v>
      </c>
      <c r="H2080" s="107">
        <f t="shared" si="686"/>
        <v>231.26000000000022</v>
      </c>
      <c r="I2080" s="107">
        <f t="shared" si="686"/>
        <v>244.30000000000109</v>
      </c>
      <c r="J2080" s="107">
        <f t="shared" si="686"/>
        <v>249.6200000000008</v>
      </c>
      <c r="K2080" s="107">
        <f t="shared" si="686"/>
        <v>228.65999999999985</v>
      </c>
      <c r="L2080" s="107">
        <f t="shared" si="686"/>
        <v>229.96000000000095</v>
      </c>
      <c r="M2080" s="107">
        <f t="shared" si="686"/>
        <v>248.46000000000095</v>
      </c>
      <c r="N2080" s="399"/>
      <c r="O2080" s="399"/>
      <c r="P2080" s="399"/>
      <c r="Q2080" s="399"/>
      <c r="R2080" s="400"/>
      <c r="S2080" s="401"/>
      <c r="T2080" s="380"/>
      <c r="U2080" s="380"/>
      <c r="V2080" s="286"/>
      <c r="W2080" s="185"/>
      <c r="X2080" s="185"/>
      <c r="Y2080" s="185"/>
      <c r="Z2080" s="185"/>
      <c r="AA2080" s="185"/>
      <c r="AB2080" s="410"/>
    </row>
    <row r="2081" spans="1:28" ht="12.75" customHeight="1">
      <c r="A2081" s="389">
        <v>43822</v>
      </c>
      <c r="B2081" s="111" t="s">
        <v>18</v>
      </c>
      <c r="C2081" s="164" t="s">
        <v>119</v>
      </c>
      <c r="D2081" s="402" t="s">
        <v>99</v>
      </c>
      <c r="E2081" s="403">
        <v>2537.0100000000002</v>
      </c>
      <c r="F2081" s="403">
        <v>2446.2199999999998</v>
      </c>
      <c r="G2081" s="403">
        <v>2409.88</v>
      </c>
      <c r="H2081" s="403">
        <v>2418.62</v>
      </c>
      <c r="I2081" s="403">
        <v>2486.5700000000002</v>
      </c>
      <c r="J2081" s="403">
        <v>2479.4</v>
      </c>
      <c r="K2081" s="403">
        <v>2424.61</v>
      </c>
      <c r="L2081" s="403">
        <v>2423.0500000000002</v>
      </c>
      <c r="M2081" s="403">
        <v>2467.1999999999998</v>
      </c>
      <c r="N2081" s="404">
        <f>IF((M2082=""),"",MAX(E2083:M2083))</f>
        <v>749.24000000000069</v>
      </c>
      <c r="O2081" s="404">
        <f>IF(M2082="","",MIN(E2083:M2083))</f>
        <v>657.36000000000058</v>
      </c>
      <c r="P2081" s="404">
        <f>IF((M2083=""),"",AVERAGE(E2083:M2083))</f>
        <v>704.58888888888896</v>
      </c>
      <c r="Q2081" s="404">
        <f>IF((M2082=""),"",STDEV(E2083:M2083))</f>
        <v>37.90353164430914</v>
      </c>
      <c r="R2081" s="405">
        <f>IF((M2082=""),"",(N2081-O2081)/(N2081+O2081)*100)</f>
        <v>6.532063130954076</v>
      </c>
      <c r="S2081" s="406" t="str">
        <f>IF(M2082="","",IF(R2081&lt;10,IF(P2081&gt;670,IF(P2081&lt;830,"Pass","Fail"),"Fail"),"Fail"))</f>
        <v>Pass</v>
      </c>
      <c r="T2081" s="379">
        <v>74</v>
      </c>
      <c r="U2081" s="379"/>
      <c r="V2081" s="302"/>
      <c r="W2081" s="391">
        <v>645</v>
      </c>
      <c r="X2081" s="392">
        <v>790</v>
      </c>
      <c r="Y2081" s="392">
        <v>670</v>
      </c>
      <c r="Z2081" s="392">
        <v>830</v>
      </c>
      <c r="AA2081" s="392">
        <v>8.6999999999999993</v>
      </c>
      <c r="AB2081" s="407">
        <v>10</v>
      </c>
    </row>
    <row r="2082" spans="1:28" ht="15.75" customHeight="1">
      <c r="A2082" s="395"/>
      <c r="B2082" s="93"/>
      <c r="C2082" s="162"/>
      <c r="D2082" s="30" t="s">
        <v>100</v>
      </c>
      <c r="E2082" s="384">
        <v>2162.39</v>
      </c>
      <c r="F2082" s="384">
        <v>2106.46</v>
      </c>
      <c r="G2082" s="384">
        <v>2081.1999999999998</v>
      </c>
      <c r="H2082" s="384">
        <v>2080.34</v>
      </c>
      <c r="I2082" s="384">
        <v>2113.91</v>
      </c>
      <c r="J2082" s="384">
        <v>2110.37</v>
      </c>
      <c r="K2082" s="384">
        <v>2086.81</v>
      </c>
      <c r="L2082" s="384">
        <v>2084.65</v>
      </c>
      <c r="M2082" s="384">
        <v>2095.7800000000002</v>
      </c>
      <c r="N2082" s="385"/>
      <c r="O2082" s="385"/>
      <c r="P2082" s="385"/>
      <c r="Q2082" s="385"/>
      <c r="R2082" s="386"/>
      <c r="S2082" s="387"/>
      <c r="T2082" s="249"/>
      <c r="U2082" s="249"/>
      <c r="V2082" s="238"/>
      <c r="W2082" s="88"/>
      <c r="X2082" s="88"/>
      <c r="Y2082" s="88"/>
      <c r="Z2082" s="88"/>
      <c r="AA2082" s="88"/>
      <c r="AB2082" s="408"/>
    </row>
    <row r="2083" spans="1:28" ht="25.5" customHeight="1">
      <c r="A2083" s="395"/>
      <c r="B2083" s="93"/>
      <c r="C2083" s="162"/>
      <c r="D2083" s="30" t="s">
        <v>120</v>
      </c>
      <c r="E2083" s="29">
        <f t="shared" ref="E2083:M2083" si="687">IF(((E2081="")*AND(E2082="")),"",(E2081-E2082)*2)</f>
        <v>749.24000000000069</v>
      </c>
      <c r="F2083" s="29">
        <f t="shared" si="687"/>
        <v>679.51999999999953</v>
      </c>
      <c r="G2083" s="29">
        <f t="shared" si="687"/>
        <v>657.36000000000058</v>
      </c>
      <c r="H2083" s="29">
        <f t="shared" si="687"/>
        <v>676.55999999999949</v>
      </c>
      <c r="I2083" s="29">
        <f t="shared" si="687"/>
        <v>745.32000000000062</v>
      </c>
      <c r="J2083" s="29">
        <f t="shared" si="687"/>
        <v>738.0600000000004</v>
      </c>
      <c r="K2083" s="29">
        <f t="shared" si="687"/>
        <v>675.60000000000036</v>
      </c>
      <c r="L2083" s="29">
        <f t="shared" si="687"/>
        <v>676.80000000000018</v>
      </c>
      <c r="M2083" s="29">
        <f t="shared" si="687"/>
        <v>742.83999999999924</v>
      </c>
      <c r="N2083" s="385"/>
      <c r="O2083" s="385"/>
      <c r="P2083" s="385"/>
      <c r="Q2083" s="385"/>
      <c r="R2083" s="386"/>
      <c r="S2083" s="387"/>
      <c r="T2083" s="249"/>
      <c r="U2083" s="249"/>
      <c r="V2083" s="285"/>
      <c r="W2083" s="88"/>
      <c r="X2083" s="88"/>
      <c r="Y2083" s="88"/>
      <c r="Z2083" s="88"/>
      <c r="AA2083" s="88"/>
      <c r="AB2083" s="408"/>
    </row>
    <row r="2084" spans="1:28" ht="12.75" customHeight="1">
      <c r="A2084" s="397">
        <v>43822</v>
      </c>
      <c r="B2084" s="93" t="s">
        <v>18</v>
      </c>
      <c r="C2084" s="162" t="s">
        <v>121</v>
      </c>
      <c r="D2084" s="30" t="s">
        <v>99</v>
      </c>
      <c r="E2084" s="384">
        <v>2445.2399999999998</v>
      </c>
      <c r="F2084" s="384">
        <v>2380.11</v>
      </c>
      <c r="G2084" s="384">
        <v>2357.5700000000002</v>
      </c>
      <c r="H2084" s="384">
        <v>2353.02</v>
      </c>
      <c r="I2084" s="384">
        <v>2396.48</v>
      </c>
      <c r="J2084" s="384">
        <v>2387.39</v>
      </c>
      <c r="K2084" s="384">
        <v>2358.15</v>
      </c>
      <c r="L2084" s="384">
        <v>2359.9699999999998</v>
      </c>
      <c r="M2084" s="384">
        <v>2384.0500000000002</v>
      </c>
      <c r="N2084" s="385">
        <f>IF((M2085=""),"",MAX(E2086:M2086))</f>
        <v>947.40000000000055</v>
      </c>
      <c r="O2084" s="385">
        <f>IF(M2085="","",MIN(E2086:M2086))</f>
        <v>796.86000000000013</v>
      </c>
      <c r="P2084" s="385">
        <f>IF((M2086=""),"",AVERAGE(E2086:M2086))</f>
        <v>882.8</v>
      </c>
      <c r="Q2084" s="385">
        <f>IF((M2085=""),"",STDEV(E2086:M2086))</f>
        <v>60.290075468521763</v>
      </c>
      <c r="R2084" s="386">
        <f>IF((M2085=""),"",(N2084-O2084)/(N2084+O2084)*100)</f>
        <v>8.6305940628117561</v>
      </c>
      <c r="S2084" s="387" t="str">
        <f>IF(M2085="","",IF(R2084&lt;15,IF(P2084&gt;850,IF(P2084&lt;1000,"Pass","Fail"),"Fail"),"Fail"))</f>
        <v>Pass</v>
      </c>
      <c r="T2084" s="249">
        <v>74</v>
      </c>
      <c r="U2084" s="249"/>
      <c r="V2084" s="300"/>
      <c r="W2084" s="135">
        <v>850</v>
      </c>
      <c r="X2084" s="135">
        <v>970</v>
      </c>
      <c r="Y2084" s="135">
        <v>710</v>
      </c>
      <c r="Z2084" s="135">
        <v>910</v>
      </c>
      <c r="AA2084" s="135">
        <v>14.5</v>
      </c>
      <c r="AB2084" s="409">
        <v>17</v>
      </c>
    </row>
    <row r="2085" spans="1:28" ht="15.75" customHeight="1">
      <c r="A2085" s="395"/>
      <c r="B2085" s="93"/>
      <c r="C2085" s="162"/>
      <c r="D2085" s="30" t="s">
        <v>100</v>
      </c>
      <c r="E2085" s="384">
        <v>1972.12</v>
      </c>
      <c r="F2085" s="384">
        <v>1957.98</v>
      </c>
      <c r="G2085" s="384">
        <v>1959.14</v>
      </c>
      <c r="H2085" s="384">
        <v>1931.84</v>
      </c>
      <c r="I2085" s="384">
        <v>1924.89</v>
      </c>
      <c r="J2085" s="384">
        <v>1916.93</v>
      </c>
      <c r="K2085" s="384">
        <v>1938.75</v>
      </c>
      <c r="L2085" s="384">
        <v>1937.38</v>
      </c>
      <c r="M2085" s="384">
        <v>1910.35</v>
      </c>
      <c r="N2085" s="385"/>
      <c r="O2085" s="385"/>
      <c r="P2085" s="385"/>
      <c r="Q2085" s="385"/>
      <c r="R2085" s="386"/>
      <c r="S2085" s="387"/>
      <c r="T2085" s="249"/>
      <c r="U2085" s="249"/>
      <c r="V2085" s="238"/>
      <c r="W2085" s="88"/>
      <c r="X2085" s="88"/>
      <c r="Y2085" s="88"/>
      <c r="Z2085" s="88"/>
      <c r="AA2085" s="88"/>
      <c r="AB2085" s="408"/>
    </row>
    <row r="2086" spans="1:28" ht="26.25" customHeight="1">
      <c r="A2086" s="395"/>
      <c r="B2086" s="93"/>
      <c r="C2086" s="162"/>
      <c r="D2086" s="30" t="s">
        <v>120</v>
      </c>
      <c r="E2086" s="29">
        <f t="shared" ref="E2086:M2086" si="688">IF(((E2084="")*AND(E2085="")),"",(E2084-E2085)*2)</f>
        <v>946.23999999999978</v>
      </c>
      <c r="F2086" s="29">
        <f t="shared" si="688"/>
        <v>844.26000000000022</v>
      </c>
      <c r="G2086" s="29">
        <f t="shared" si="688"/>
        <v>796.86000000000013</v>
      </c>
      <c r="H2086" s="29">
        <f t="shared" si="688"/>
        <v>842.36000000000013</v>
      </c>
      <c r="I2086" s="29">
        <f t="shared" si="688"/>
        <v>943.17999999999984</v>
      </c>
      <c r="J2086" s="29">
        <f t="shared" si="688"/>
        <v>940.91999999999962</v>
      </c>
      <c r="K2086" s="29">
        <f t="shared" si="688"/>
        <v>838.80000000000018</v>
      </c>
      <c r="L2086" s="29">
        <f t="shared" si="688"/>
        <v>845.17999999999938</v>
      </c>
      <c r="M2086" s="29">
        <f t="shared" si="688"/>
        <v>947.40000000000055</v>
      </c>
      <c r="N2086" s="385"/>
      <c r="O2086" s="385"/>
      <c r="P2086" s="385"/>
      <c r="Q2086" s="385"/>
      <c r="R2086" s="386"/>
      <c r="S2086" s="387"/>
      <c r="T2086" s="249"/>
      <c r="U2086" s="249"/>
      <c r="V2086" s="238"/>
      <c r="W2086" s="88"/>
      <c r="X2086" s="88"/>
      <c r="Y2086" s="88"/>
      <c r="Z2086" s="88"/>
      <c r="AA2086" s="88"/>
      <c r="AB2086" s="408"/>
    </row>
    <row r="2087" spans="1:28" ht="12.75" customHeight="1">
      <c r="A2087" s="397">
        <v>43822</v>
      </c>
      <c r="B2087" s="93" t="s">
        <v>18</v>
      </c>
      <c r="C2087" s="162" t="s">
        <v>122</v>
      </c>
      <c r="D2087" s="30" t="s">
        <v>99</v>
      </c>
      <c r="E2087" s="384">
        <v>6708.24</v>
      </c>
      <c r="F2087" s="384">
        <v>6754.57</v>
      </c>
      <c r="G2087" s="384">
        <v>6896.72</v>
      </c>
      <c r="H2087" s="384">
        <v>6859.54</v>
      </c>
      <c r="I2087" s="384">
        <v>6845.12</v>
      </c>
      <c r="J2087" s="384">
        <v>6741.97</v>
      </c>
      <c r="K2087" s="384">
        <v>6823.01</v>
      </c>
      <c r="L2087" s="384">
        <v>6832.54</v>
      </c>
      <c r="M2087" s="384">
        <v>6783.22</v>
      </c>
      <c r="N2087" s="385">
        <f>IF((M2088=""),"",MAX(E2089:M2089))</f>
        <v>519.54000000000087</v>
      </c>
      <c r="O2087" s="385">
        <f>IF(M2088="","",MIN(E2089:M2089))</f>
        <v>499.39999999999964</v>
      </c>
      <c r="P2087" s="385">
        <f>IF((M2089=""),"",AVERAGE(E2089:M2089))</f>
        <v>510.37555555555548</v>
      </c>
      <c r="Q2087" s="385">
        <f>IF((M2088=""),"",STDEV(E2089:M2089))</f>
        <v>6.5371918877872579</v>
      </c>
      <c r="R2087" s="386">
        <f>IF((M2088=""),"",(N2087-O2087)/(N2087+O2087)*100)</f>
        <v>1.9765638801108238</v>
      </c>
      <c r="S2087" s="387" t="str">
        <f>IF(M2088="","",IF(R2087&lt;10,IF(P2087&gt;430,IF(P2087&lt;590,"Pass","Fail"),"Fail"),"Fail"))</f>
        <v>Pass</v>
      </c>
      <c r="T2087" s="249">
        <v>74</v>
      </c>
      <c r="U2087" s="249"/>
      <c r="V2087" s="300"/>
      <c r="W2087" s="138">
        <v>490</v>
      </c>
      <c r="X2087" s="135">
        <v>590</v>
      </c>
      <c r="Y2087" s="135">
        <v>430</v>
      </c>
      <c r="Z2087" s="135">
        <v>590</v>
      </c>
      <c r="AA2087" s="137">
        <v>6.3</v>
      </c>
      <c r="AB2087" s="408">
        <v>6.3</v>
      </c>
    </row>
    <row r="2088" spans="1:28" ht="15.75" customHeight="1">
      <c r="A2088" s="395"/>
      <c r="B2088" s="93"/>
      <c r="C2088" s="162"/>
      <c r="D2088" s="30" t="s">
        <v>100</v>
      </c>
      <c r="E2088" s="384">
        <v>6452.42</v>
      </c>
      <c r="F2088" s="384">
        <v>6501.75</v>
      </c>
      <c r="G2088" s="384">
        <v>6647.02</v>
      </c>
      <c r="H2088" s="384">
        <v>6605.13</v>
      </c>
      <c r="I2088" s="384">
        <v>6585.8</v>
      </c>
      <c r="J2088" s="384">
        <v>6482.2</v>
      </c>
      <c r="K2088" s="384">
        <v>6567.53</v>
      </c>
      <c r="L2088" s="384">
        <v>6580.1</v>
      </c>
      <c r="M2088" s="384">
        <v>6526.29</v>
      </c>
      <c r="N2088" s="385"/>
      <c r="O2088" s="385"/>
      <c r="P2088" s="385"/>
      <c r="Q2088" s="385"/>
      <c r="R2088" s="386"/>
      <c r="S2088" s="387"/>
      <c r="T2088" s="249"/>
      <c r="U2088" s="249"/>
      <c r="V2088" s="238"/>
      <c r="W2088" s="88"/>
      <c r="X2088" s="88"/>
      <c r="Y2088" s="88"/>
      <c r="Z2088" s="88"/>
      <c r="AA2088" s="88"/>
      <c r="AB2088" s="408"/>
    </row>
    <row r="2089" spans="1:28" ht="25.5" customHeight="1">
      <c r="A2089" s="395"/>
      <c r="B2089" s="93"/>
      <c r="C2089" s="162"/>
      <c r="D2089" s="30" t="s">
        <v>120</v>
      </c>
      <c r="E2089" s="29">
        <f t="shared" ref="E2089:M2089" si="689">IF(((E2087="")*AND(E2088="")),"",(E2087-E2088)*2)</f>
        <v>511.63999999999942</v>
      </c>
      <c r="F2089" s="29">
        <f t="shared" si="689"/>
        <v>505.63999999999942</v>
      </c>
      <c r="G2089" s="29">
        <f t="shared" si="689"/>
        <v>499.39999999999964</v>
      </c>
      <c r="H2089" s="29">
        <f t="shared" si="689"/>
        <v>508.81999999999971</v>
      </c>
      <c r="I2089" s="29">
        <f t="shared" si="689"/>
        <v>518.63999999999942</v>
      </c>
      <c r="J2089" s="29">
        <f t="shared" si="689"/>
        <v>519.54000000000087</v>
      </c>
      <c r="K2089" s="29">
        <f t="shared" si="689"/>
        <v>510.96000000000095</v>
      </c>
      <c r="L2089" s="29">
        <f t="shared" si="689"/>
        <v>504.8799999999992</v>
      </c>
      <c r="M2089" s="29">
        <f t="shared" si="689"/>
        <v>513.86000000000058</v>
      </c>
      <c r="N2089" s="385"/>
      <c r="O2089" s="385"/>
      <c r="P2089" s="385"/>
      <c r="Q2089" s="385"/>
      <c r="R2089" s="386"/>
      <c r="S2089" s="387"/>
      <c r="T2089" s="249"/>
      <c r="U2089" s="249"/>
      <c r="V2089" s="285"/>
      <c r="W2089" s="88"/>
      <c r="X2089" s="88"/>
      <c r="Y2089" s="88"/>
      <c r="Z2089" s="88"/>
      <c r="AA2089" s="88"/>
      <c r="AB2089" s="408"/>
    </row>
    <row r="2090" spans="1:28" ht="12.75" customHeight="1">
      <c r="A2090" s="397">
        <v>43822</v>
      </c>
      <c r="B2090" s="93" t="s">
        <v>18</v>
      </c>
      <c r="C2090" s="162" t="s">
        <v>123</v>
      </c>
      <c r="D2090" s="30" t="s">
        <v>99</v>
      </c>
      <c r="E2090" s="384">
        <v>6850.82</v>
      </c>
      <c r="F2090" s="384">
        <v>6888.62</v>
      </c>
      <c r="G2090" s="384">
        <v>7029.82</v>
      </c>
      <c r="H2090" s="384">
        <v>7001.09</v>
      </c>
      <c r="I2090" s="384">
        <v>6997.62</v>
      </c>
      <c r="J2090" s="384">
        <v>6886.6</v>
      </c>
      <c r="K2090" s="384">
        <v>6958.46</v>
      </c>
      <c r="L2090" s="384">
        <v>6971.64</v>
      </c>
      <c r="M2090" s="384">
        <v>6930.72</v>
      </c>
      <c r="N2090" s="385">
        <f>IF((M2091=""),"",MAX(E2092:M2092))</f>
        <v>265.53999999999905</v>
      </c>
      <c r="O2090" s="385">
        <f>IF(M2091="","",MIN(E2092:M2092))</f>
        <v>234.97999999999956</v>
      </c>
      <c r="P2090" s="385">
        <f>IF((M2092=""),"",AVERAGE(E2092:M2092))</f>
        <v>251.6355555555557</v>
      </c>
      <c r="Q2090" s="385">
        <f>IF((M2091=""),"",STDEV(E2092:M2092))</f>
        <v>10.508138644773029</v>
      </c>
      <c r="R2090" s="386">
        <f>IF((M2091=""),"",(N2090-O2090)/(N2090+O2090)*100)</f>
        <v>6.1056501238710892</v>
      </c>
      <c r="S2090" s="387" t="str">
        <f>IF(M2091="","",IF(R2090&lt;15,IF(P2090&gt;155,IF(P2090&lt;315,"Pass","Fail"),"Fail"),"Fail"))</f>
        <v>Pass</v>
      </c>
      <c r="T2090" s="249">
        <v>74</v>
      </c>
      <c r="U2090" s="249"/>
      <c r="V2090" s="300"/>
      <c r="W2090" s="147">
        <v>222</v>
      </c>
      <c r="X2090" s="88">
        <v>340</v>
      </c>
      <c r="Y2090" s="88">
        <v>155</v>
      </c>
      <c r="Z2090" s="88">
        <v>315</v>
      </c>
      <c r="AA2090" s="148">
        <v>15</v>
      </c>
      <c r="AB2090" s="409">
        <v>15</v>
      </c>
    </row>
    <row r="2091" spans="1:28" ht="15.75" customHeight="1">
      <c r="A2091" s="395"/>
      <c r="B2091" s="93"/>
      <c r="C2091" s="162"/>
      <c r="D2091" s="30" t="s">
        <v>100</v>
      </c>
      <c r="E2091" s="384">
        <v>6718.05</v>
      </c>
      <c r="F2091" s="384">
        <v>6764.96</v>
      </c>
      <c r="G2091" s="384">
        <v>6912.33</v>
      </c>
      <c r="H2091" s="384">
        <v>6878.85</v>
      </c>
      <c r="I2091" s="384">
        <v>6868.38</v>
      </c>
      <c r="J2091" s="384">
        <v>6755.7</v>
      </c>
      <c r="K2091" s="384">
        <v>6836.49</v>
      </c>
      <c r="L2091" s="384">
        <v>6848.49</v>
      </c>
      <c r="M2091" s="384">
        <v>6799.78</v>
      </c>
      <c r="N2091" s="385"/>
      <c r="O2091" s="385"/>
      <c r="P2091" s="385"/>
      <c r="Q2091" s="385"/>
      <c r="R2091" s="386"/>
      <c r="S2091" s="387"/>
      <c r="T2091" s="249"/>
      <c r="U2091" s="249"/>
      <c r="V2091" s="238"/>
      <c r="W2091" s="88"/>
      <c r="X2091" s="88"/>
      <c r="Y2091" s="88"/>
      <c r="Z2091" s="88"/>
      <c r="AA2091" s="88"/>
      <c r="AB2091" s="408"/>
    </row>
    <row r="2092" spans="1:28" ht="25.5" customHeight="1" thickBot="1">
      <c r="A2092" s="398"/>
      <c r="B2092" s="105"/>
      <c r="C2092" s="163"/>
      <c r="D2092" s="127" t="s">
        <v>120</v>
      </c>
      <c r="E2092" s="107">
        <f t="shared" ref="E2092:M2092" si="690">IF(((E2090="")*AND(E2091="")),"",(E2090-E2091)*2)</f>
        <v>265.53999999999905</v>
      </c>
      <c r="F2092" s="107">
        <f t="shared" si="690"/>
        <v>247.31999999999971</v>
      </c>
      <c r="G2092" s="107">
        <f t="shared" si="690"/>
        <v>234.97999999999956</v>
      </c>
      <c r="H2092" s="107">
        <f t="shared" si="690"/>
        <v>244.47999999999956</v>
      </c>
      <c r="I2092" s="107">
        <f t="shared" si="690"/>
        <v>258.47999999999956</v>
      </c>
      <c r="J2092" s="107">
        <f t="shared" si="690"/>
        <v>261.80000000000109</v>
      </c>
      <c r="K2092" s="107">
        <f t="shared" si="690"/>
        <v>243.94000000000051</v>
      </c>
      <c r="L2092" s="107">
        <f t="shared" si="690"/>
        <v>246.30000000000109</v>
      </c>
      <c r="M2092" s="107">
        <f t="shared" si="690"/>
        <v>261.88000000000102</v>
      </c>
      <c r="N2092" s="399"/>
      <c r="O2092" s="399"/>
      <c r="P2092" s="399"/>
      <c r="Q2092" s="399"/>
      <c r="R2092" s="400"/>
      <c r="S2092" s="401"/>
      <c r="T2092" s="380"/>
      <c r="U2092" s="380"/>
      <c r="V2092" s="286"/>
      <c r="W2092" s="185"/>
      <c r="X2092" s="185"/>
      <c r="Y2092" s="185"/>
      <c r="Z2092" s="185"/>
      <c r="AA2092" s="185"/>
      <c r="AB2092" s="410"/>
    </row>
    <row r="2093" spans="1:28" ht="12.75" customHeight="1">
      <c r="A2093" s="411">
        <v>43825</v>
      </c>
      <c r="B2093" s="111" t="s">
        <v>18</v>
      </c>
      <c r="C2093" s="164" t="s">
        <v>119</v>
      </c>
      <c r="D2093" s="402" t="s">
        <v>99</v>
      </c>
      <c r="E2093" s="413">
        <v>2160.13</v>
      </c>
      <c r="F2093" s="413">
        <v>2104.46</v>
      </c>
      <c r="G2093" s="413">
        <v>2079.2800000000002</v>
      </c>
      <c r="H2093" s="413">
        <v>2078.0700000000002</v>
      </c>
      <c r="I2093" s="413">
        <v>2111.88</v>
      </c>
      <c r="J2093" s="413">
        <v>2107.79</v>
      </c>
      <c r="K2093" s="413">
        <v>2084.84</v>
      </c>
      <c r="L2093" s="413">
        <v>2082.64</v>
      </c>
      <c r="M2093" s="413">
        <v>2094.2199999999998</v>
      </c>
      <c r="N2093" s="404">
        <f>IF((M2094=""),"",MAX(E2095:M2095))</f>
        <v>752.11999999999989</v>
      </c>
      <c r="O2093" s="404">
        <f>IF(M2094="","",MIN(E2095:M2095))</f>
        <v>674.74000000000024</v>
      </c>
      <c r="P2093" s="404">
        <f>IF((M2095=""),"",AVERAGE(E2095:M2095))</f>
        <v>715.11111111111109</v>
      </c>
      <c r="Q2093" s="404">
        <f>IF((M2094=""),"",STDEV(E2095:M2095))</f>
        <v>32.383327671988326</v>
      </c>
      <c r="R2093" s="405">
        <f>IF((M2094=""),"",(N2093-O2093)/(N2093+O2093)*100)</f>
        <v>5.4230968700502959</v>
      </c>
      <c r="S2093" s="406" t="str">
        <f>IF(M2094="","",IF(R2093&lt;10,IF(P2093&gt;670,IF(P2093&lt;830,"Pass","Fail"),"Fail"),"Fail"))</f>
        <v>Pass</v>
      </c>
      <c r="T2093" s="379">
        <v>1428</v>
      </c>
      <c r="U2093" s="379" t="s">
        <v>294</v>
      </c>
      <c r="V2093" s="302"/>
      <c r="W2093" s="391">
        <v>645</v>
      </c>
      <c r="X2093" s="392">
        <v>790</v>
      </c>
      <c r="Y2093" s="392">
        <v>670</v>
      </c>
      <c r="Z2093" s="392">
        <v>830</v>
      </c>
      <c r="AA2093" s="392">
        <v>8.6999999999999993</v>
      </c>
      <c r="AB2093" s="407">
        <v>10</v>
      </c>
    </row>
    <row r="2094" spans="1:28" ht="15.75" customHeight="1">
      <c r="A2094" s="395"/>
      <c r="B2094" s="93"/>
      <c r="C2094" s="162"/>
      <c r="D2094" s="30" t="s">
        <v>100</v>
      </c>
      <c r="E2094" s="388">
        <v>1787.79</v>
      </c>
      <c r="F2094" s="388">
        <v>1759.23</v>
      </c>
      <c r="G2094" s="388">
        <v>1741.91</v>
      </c>
      <c r="H2094" s="388">
        <v>1732.04</v>
      </c>
      <c r="I2094" s="388">
        <v>1736.06</v>
      </c>
      <c r="J2094" s="388">
        <v>1731.73</v>
      </c>
      <c r="K2094" s="388">
        <v>1737.84</v>
      </c>
      <c r="L2094" s="388">
        <v>1737.61</v>
      </c>
      <c r="M2094" s="388">
        <v>1721.1</v>
      </c>
      <c r="N2094" s="385"/>
      <c r="O2094" s="385"/>
      <c r="P2094" s="385"/>
      <c r="Q2094" s="385"/>
      <c r="R2094" s="386"/>
      <c r="S2094" s="387"/>
      <c r="T2094" s="249"/>
      <c r="U2094" s="249"/>
      <c r="V2094" s="238"/>
      <c r="W2094" s="88"/>
      <c r="X2094" s="88"/>
      <c r="Y2094" s="88"/>
      <c r="Z2094" s="88"/>
      <c r="AA2094" s="88"/>
      <c r="AB2094" s="408"/>
    </row>
    <row r="2095" spans="1:28" ht="25.5" customHeight="1">
      <c r="A2095" s="395"/>
      <c r="B2095" s="93"/>
      <c r="C2095" s="162"/>
      <c r="D2095" s="30" t="s">
        <v>120</v>
      </c>
      <c r="E2095" s="29">
        <f t="shared" ref="E2095:M2095" si="691">IF(((E2093="")*AND(E2094="")),"",(E2093-E2094)*2)</f>
        <v>744.68000000000029</v>
      </c>
      <c r="F2095" s="29">
        <f t="shared" si="691"/>
        <v>690.46</v>
      </c>
      <c r="G2095" s="29">
        <f t="shared" si="691"/>
        <v>674.74000000000024</v>
      </c>
      <c r="H2095" s="29">
        <f t="shared" si="691"/>
        <v>692.0600000000004</v>
      </c>
      <c r="I2095" s="29">
        <f t="shared" si="691"/>
        <v>751.64000000000033</v>
      </c>
      <c r="J2095" s="29">
        <f t="shared" si="691"/>
        <v>752.11999999999989</v>
      </c>
      <c r="K2095" s="29">
        <f t="shared" si="691"/>
        <v>694.00000000000045</v>
      </c>
      <c r="L2095" s="29">
        <f t="shared" si="691"/>
        <v>690.06</v>
      </c>
      <c r="M2095" s="29">
        <f t="shared" si="691"/>
        <v>746.23999999999978</v>
      </c>
      <c r="N2095" s="385"/>
      <c r="O2095" s="385"/>
      <c r="P2095" s="385"/>
      <c r="Q2095" s="385"/>
      <c r="R2095" s="386"/>
      <c r="S2095" s="387"/>
      <c r="T2095" s="249"/>
      <c r="U2095" s="249"/>
      <c r="V2095" s="285"/>
      <c r="W2095" s="88"/>
      <c r="X2095" s="88"/>
      <c r="Y2095" s="88"/>
      <c r="Z2095" s="88"/>
      <c r="AA2095" s="88"/>
      <c r="AB2095" s="408"/>
    </row>
    <row r="2096" spans="1:28" ht="12.75" customHeight="1">
      <c r="A2096" s="412">
        <v>43825</v>
      </c>
      <c r="B2096" s="93" t="s">
        <v>18</v>
      </c>
      <c r="C2096" s="162" t="s">
        <v>121</v>
      </c>
      <c r="D2096" s="30" t="s">
        <v>99</v>
      </c>
      <c r="E2096" s="388">
        <v>1967.89</v>
      </c>
      <c r="F2096" s="388">
        <v>1951.84</v>
      </c>
      <c r="G2096" s="388">
        <v>1954.77</v>
      </c>
      <c r="H2096" s="388">
        <v>1927.4</v>
      </c>
      <c r="I2096" s="388">
        <v>1920.41</v>
      </c>
      <c r="J2096" s="388">
        <v>1912.47</v>
      </c>
      <c r="K2096" s="388">
        <v>1933.34</v>
      </c>
      <c r="L2096" s="388">
        <v>1931.34</v>
      </c>
      <c r="M2096" s="388">
        <v>1906.05</v>
      </c>
      <c r="N2096" s="385">
        <f>IF((M2097=""),"",MAX(E2098:M2098))</f>
        <v>942.88000000000011</v>
      </c>
      <c r="O2096" s="385">
        <f>IF(M2097="","",MIN(E2098:M2098))</f>
        <v>786.42000000000007</v>
      </c>
      <c r="P2096" s="385">
        <f>IF((M2098=""),"",AVERAGE(E2098:M2098))</f>
        <v>873.21111111111122</v>
      </c>
      <c r="Q2096" s="385">
        <f>IF((M2097=""),"",STDEV(E2098:M2098))</f>
        <v>63.337714760725767</v>
      </c>
      <c r="R2096" s="386">
        <f>IF((M2097=""),"",(N2096-O2096)/(N2096+O2096)*100)</f>
        <v>9.0475915110160194</v>
      </c>
      <c r="S2096" s="387" t="str">
        <f>IF(M2097="","",IF(R2096&lt;15,IF(P2096&gt;850,IF(P2096&lt;1000,"Pass","Fail"),"Fail"),"Fail"))</f>
        <v>Pass</v>
      </c>
      <c r="T2096" s="249">
        <v>1428</v>
      </c>
      <c r="U2096" s="249" t="s">
        <v>294</v>
      </c>
      <c r="V2096" s="300"/>
      <c r="W2096" s="135">
        <v>850</v>
      </c>
      <c r="X2096" s="135">
        <v>970</v>
      </c>
      <c r="Y2096" s="135">
        <v>710</v>
      </c>
      <c r="Z2096" s="135">
        <v>910</v>
      </c>
      <c r="AA2096" s="135">
        <v>14.5</v>
      </c>
      <c r="AB2096" s="409">
        <v>17</v>
      </c>
    </row>
    <row r="2097" spans="1:28" ht="15.75" customHeight="1">
      <c r="A2097" s="395"/>
      <c r="B2097" s="93"/>
      <c r="C2097" s="162"/>
      <c r="D2097" s="30" t="s">
        <v>100</v>
      </c>
      <c r="E2097" s="388">
        <v>1496.45</v>
      </c>
      <c r="F2097" s="388">
        <v>1536.35</v>
      </c>
      <c r="G2097" s="388">
        <v>1561.56</v>
      </c>
      <c r="H2097" s="388">
        <v>1512.83</v>
      </c>
      <c r="I2097" s="388">
        <v>1453.88</v>
      </c>
      <c r="J2097" s="388">
        <v>1443.25</v>
      </c>
      <c r="K2097" s="388">
        <v>1519.08</v>
      </c>
      <c r="L2097" s="388">
        <v>1516.09</v>
      </c>
      <c r="M2097" s="388">
        <v>1436.57</v>
      </c>
      <c r="N2097" s="385"/>
      <c r="O2097" s="385"/>
      <c r="P2097" s="385"/>
      <c r="Q2097" s="385"/>
      <c r="R2097" s="386"/>
      <c r="S2097" s="387"/>
      <c r="T2097" s="249"/>
      <c r="U2097" s="249"/>
      <c r="V2097" s="238"/>
      <c r="W2097" s="88"/>
      <c r="X2097" s="88"/>
      <c r="Y2097" s="88"/>
      <c r="Z2097" s="88"/>
      <c r="AA2097" s="88"/>
      <c r="AB2097" s="408"/>
    </row>
    <row r="2098" spans="1:28" ht="26.25" customHeight="1">
      <c r="A2098" s="395"/>
      <c r="B2098" s="93"/>
      <c r="C2098" s="162"/>
      <c r="D2098" s="30" t="s">
        <v>120</v>
      </c>
      <c r="E2098" s="29">
        <f t="shared" ref="E2098:M2098" si="692">IF(((E2096="")*AND(E2097="")),"",(E2096-E2097)*2)</f>
        <v>942.88000000000011</v>
      </c>
      <c r="F2098" s="29">
        <f t="shared" si="692"/>
        <v>830.98</v>
      </c>
      <c r="G2098" s="29">
        <f t="shared" si="692"/>
        <v>786.42000000000007</v>
      </c>
      <c r="H2098" s="29">
        <f t="shared" si="692"/>
        <v>829.14000000000033</v>
      </c>
      <c r="I2098" s="29">
        <f t="shared" si="692"/>
        <v>933.06</v>
      </c>
      <c r="J2098" s="29">
        <f t="shared" si="692"/>
        <v>938.44</v>
      </c>
      <c r="K2098" s="29">
        <f t="shared" si="692"/>
        <v>828.52</v>
      </c>
      <c r="L2098" s="29">
        <f t="shared" si="692"/>
        <v>830.5</v>
      </c>
      <c r="M2098" s="29">
        <f t="shared" si="692"/>
        <v>938.96</v>
      </c>
      <c r="N2098" s="385"/>
      <c r="O2098" s="385"/>
      <c r="P2098" s="385"/>
      <c r="Q2098" s="385"/>
      <c r="R2098" s="386"/>
      <c r="S2098" s="387"/>
      <c r="T2098" s="249"/>
      <c r="U2098" s="249"/>
      <c r="V2098" s="285"/>
      <c r="W2098" s="88"/>
      <c r="X2098" s="88"/>
      <c r="Y2098" s="88"/>
      <c r="Z2098" s="88"/>
      <c r="AA2098" s="88"/>
      <c r="AB2098" s="408"/>
    </row>
    <row r="2099" spans="1:28" ht="12.75" customHeight="1">
      <c r="A2099" s="412">
        <v>43825</v>
      </c>
      <c r="B2099" s="93" t="s">
        <v>18</v>
      </c>
      <c r="C2099" s="162" t="s">
        <v>122</v>
      </c>
      <c r="D2099" s="30" t="s">
        <v>99</v>
      </c>
      <c r="E2099" s="388">
        <v>6457.22</v>
      </c>
      <c r="F2099" s="388">
        <v>6506.51</v>
      </c>
      <c r="G2099" s="388">
        <v>6651.65</v>
      </c>
      <c r="H2099" s="388">
        <v>6610.49</v>
      </c>
      <c r="I2099" s="388">
        <v>6590.77</v>
      </c>
      <c r="J2099" s="388">
        <v>6485.91</v>
      </c>
      <c r="K2099" s="388">
        <v>6573.64</v>
      </c>
      <c r="L2099" s="388">
        <v>6584.22</v>
      </c>
      <c r="M2099" s="388">
        <v>6531.77</v>
      </c>
      <c r="N2099" s="385">
        <f>IF((M2100=""),"",MAX(E2101:M2101))</f>
        <v>515.26000000000022</v>
      </c>
      <c r="O2099" s="385">
        <f>IF(M2100="","",MIN(E2101:M2101))</f>
        <v>492.15999999999985</v>
      </c>
      <c r="P2099" s="385">
        <f>IF((M2101=""),"",AVERAGE(E2101:M2101))</f>
        <v>504.49333333333379</v>
      </c>
      <c r="Q2099" s="385">
        <f>IF((M2100=""),"",STDEV(E2101:M2101))</f>
        <v>6.720624970934483</v>
      </c>
      <c r="R2099" s="386">
        <f>IF((M2100=""),"",(N2099-O2099)/(N2099+O2099)*100)</f>
        <v>2.2929860435568448</v>
      </c>
      <c r="S2099" s="387" t="str">
        <f>IF(M2100="","",IF(R2099&lt;10,IF(P2099&gt;430,IF(P2099&lt;590,"Pass","Fail"),"Fail"),"Fail"))</f>
        <v>Pass</v>
      </c>
      <c r="T2099" s="249">
        <v>1428</v>
      </c>
      <c r="U2099" s="249" t="s">
        <v>294</v>
      </c>
      <c r="V2099" s="238"/>
      <c r="W2099" s="138">
        <v>490</v>
      </c>
      <c r="X2099" s="135">
        <v>590</v>
      </c>
      <c r="Y2099" s="135">
        <v>430</v>
      </c>
      <c r="Z2099" s="135">
        <v>590</v>
      </c>
      <c r="AA2099" s="137">
        <v>6.3</v>
      </c>
      <c r="AB2099" s="408">
        <v>6.3</v>
      </c>
    </row>
    <row r="2100" spans="1:28" ht="15.75" customHeight="1">
      <c r="A2100" s="395"/>
      <c r="B2100" s="93"/>
      <c r="C2100" s="162"/>
      <c r="D2100" s="30" t="s">
        <v>100</v>
      </c>
      <c r="E2100" s="388">
        <v>6204.4</v>
      </c>
      <c r="F2100" s="388">
        <v>6254.97</v>
      </c>
      <c r="G2100" s="388">
        <v>6405.57</v>
      </c>
      <c r="H2100" s="388">
        <v>6358.23</v>
      </c>
      <c r="I2100" s="388">
        <v>6334.63</v>
      </c>
      <c r="J2100" s="388">
        <v>6228.28</v>
      </c>
      <c r="K2100" s="388">
        <v>6321.43</v>
      </c>
      <c r="L2100" s="388">
        <v>6334.67</v>
      </c>
      <c r="M2100" s="388">
        <v>6279.78</v>
      </c>
      <c r="N2100" s="385"/>
      <c r="O2100" s="385"/>
      <c r="P2100" s="385"/>
      <c r="Q2100" s="385"/>
      <c r="R2100" s="386"/>
      <c r="S2100" s="387"/>
      <c r="T2100" s="249"/>
      <c r="U2100" s="249"/>
      <c r="V2100" s="238"/>
      <c r="W2100" s="88"/>
      <c r="X2100" s="88"/>
      <c r="Y2100" s="88"/>
      <c r="Z2100" s="88"/>
      <c r="AA2100" s="88"/>
      <c r="AB2100" s="408"/>
    </row>
    <row r="2101" spans="1:28" ht="25.5" customHeight="1">
      <c r="A2101" s="395"/>
      <c r="B2101" s="93"/>
      <c r="C2101" s="162"/>
      <c r="D2101" s="30" t="s">
        <v>120</v>
      </c>
      <c r="E2101" s="29">
        <f t="shared" ref="E2101:M2101" si="693">IF(((E2099="")*AND(E2100="")),"",(E2099-E2100)*2)</f>
        <v>505.64000000000124</v>
      </c>
      <c r="F2101" s="29">
        <f t="shared" si="693"/>
        <v>503.07999999999993</v>
      </c>
      <c r="G2101" s="29">
        <f t="shared" si="693"/>
        <v>492.15999999999985</v>
      </c>
      <c r="H2101" s="29">
        <f t="shared" si="693"/>
        <v>504.52000000000044</v>
      </c>
      <c r="I2101" s="29">
        <f t="shared" si="693"/>
        <v>512.28000000000065</v>
      </c>
      <c r="J2101" s="29">
        <f t="shared" si="693"/>
        <v>515.26000000000022</v>
      </c>
      <c r="K2101" s="29">
        <f t="shared" si="693"/>
        <v>504.42000000000007</v>
      </c>
      <c r="L2101" s="29">
        <f t="shared" si="693"/>
        <v>499.10000000000036</v>
      </c>
      <c r="M2101" s="29">
        <f t="shared" si="693"/>
        <v>503.98000000000138</v>
      </c>
      <c r="N2101" s="385"/>
      <c r="O2101" s="385"/>
      <c r="P2101" s="385"/>
      <c r="Q2101" s="385"/>
      <c r="R2101" s="386"/>
      <c r="S2101" s="387"/>
      <c r="T2101" s="249"/>
      <c r="U2101" s="249"/>
      <c r="V2101" s="285"/>
      <c r="W2101" s="88"/>
      <c r="X2101" s="88"/>
      <c r="Y2101" s="88"/>
      <c r="Z2101" s="88"/>
      <c r="AA2101" s="88"/>
      <c r="AB2101" s="408"/>
    </row>
    <row r="2102" spans="1:28" ht="12.75" customHeight="1">
      <c r="A2102" s="412">
        <v>43825</v>
      </c>
      <c r="B2102" s="93" t="s">
        <v>18</v>
      </c>
      <c r="C2102" s="162" t="s">
        <v>123</v>
      </c>
      <c r="D2102" s="30" t="s">
        <v>99</v>
      </c>
      <c r="E2102" s="388">
        <v>6725</v>
      </c>
      <c r="F2102" s="388">
        <v>6769.88</v>
      </c>
      <c r="G2102" s="388">
        <v>6918.65</v>
      </c>
      <c r="H2102" s="388">
        <v>6884.25</v>
      </c>
      <c r="I2102" s="388">
        <v>6875.99</v>
      </c>
      <c r="J2102" s="388">
        <v>6762.71</v>
      </c>
      <c r="K2102" s="388">
        <v>6842.22</v>
      </c>
      <c r="L2102" s="388">
        <v>6872.38</v>
      </c>
      <c r="M2102" s="388">
        <v>6806.91</v>
      </c>
      <c r="N2102" s="385">
        <f>IF((M2103=""),"",MAX(E2104:M2104))</f>
        <v>271.86000000000058</v>
      </c>
      <c r="O2102" s="385">
        <f>IF(M2103="","",MIN(E2104:M2104))</f>
        <v>228.7599999999984</v>
      </c>
      <c r="P2102" s="385">
        <f>IF((M2104=""),"",AVERAGE(E2104:M2104))</f>
        <v>248.03111111111099</v>
      </c>
      <c r="Q2102" s="385">
        <f>IF((M2103=""),"",STDEV(E2104:M2104))</f>
        <v>13.360805032299448</v>
      </c>
      <c r="R2102" s="386">
        <f>IF((M2103=""),"",(N2102-O2102)/(N2102+O2102)*100)</f>
        <v>8.6093244376977083</v>
      </c>
      <c r="S2102" s="387" t="str">
        <f>IF(M2103="","",IF(R2102&lt;15,IF(P2102&gt;155,IF(P2102&lt;315,"Pass","Fail"),"Fail"),"Fail"))</f>
        <v>Pass</v>
      </c>
      <c r="T2102" s="249">
        <v>1428</v>
      </c>
      <c r="U2102" s="249" t="s">
        <v>294</v>
      </c>
      <c r="V2102" s="300"/>
      <c r="W2102" s="147">
        <v>222</v>
      </c>
      <c r="X2102" s="88">
        <v>340</v>
      </c>
      <c r="Y2102" s="88">
        <v>155</v>
      </c>
      <c r="Z2102" s="88">
        <v>315</v>
      </c>
      <c r="AA2102" s="148">
        <v>15</v>
      </c>
      <c r="AB2102" s="409">
        <v>15</v>
      </c>
    </row>
    <row r="2103" spans="1:28" ht="15.75" customHeight="1">
      <c r="A2103" s="395"/>
      <c r="B2103" s="93"/>
      <c r="C2103" s="162"/>
      <c r="D2103" s="30" t="s">
        <v>100</v>
      </c>
      <c r="E2103" s="388">
        <v>6597.53</v>
      </c>
      <c r="F2103" s="388">
        <v>6651.38</v>
      </c>
      <c r="G2103" s="388">
        <v>6804.27</v>
      </c>
      <c r="H2103" s="388">
        <v>6765.68</v>
      </c>
      <c r="I2103" s="388">
        <v>6750.41</v>
      </c>
      <c r="J2103" s="388">
        <v>6633.3</v>
      </c>
      <c r="K2103" s="388">
        <v>6722</v>
      </c>
      <c r="L2103" s="388">
        <v>6736.45</v>
      </c>
      <c r="M2103" s="388">
        <v>6680.83</v>
      </c>
      <c r="N2103" s="385"/>
      <c r="O2103" s="385"/>
      <c r="P2103" s="385"/>
      <c r="Q2103" s="385"/>
      <c r="R2103" s="386"/>
      <c r="S2103" s="387"/>
      <c r="T2103" s="249"/>
      <c r="U2103" s="249"/>
      <c r="V2103" s="238"/>
      <c r="W2103" s="88"/>
      <c r="X2103" s="88"/>
      <c r="Y2103" s="88"/>
      <c r="Z2103" s="88"/>
      <c r="AA2103" s="88"/>
      <c r="AB2103" s="408"/>
    </row>
    <row r="2104" spans="1:28" ht="25.5" customHeight="1" thickBot="1">
      <c r="A2104" s="398"/>
      <c r="B2104" s="105"/>
      <c r="C2104" s="163"/>
      <c r="D2104" s="127" t="s">
        <v>120</v>
      </c>
      <c r="E2104" s="107">
        <f t="shared" ref="E2104:M2104" si="694">IF(((E2102="")*AND(E2103="")),"",(E2102-E2103)*2)</f>
        <v>254.94000000000051</v>
      </c>
      <c r="F2104" s="107">
        <f t="shared" si="694"/>
        <v>237</v>
      </c>
      <c r="G2104" s="107">
        <f t="shared" si="694"/>
        <v>228.7599999999984</v>
      </c>
      <c r="H2104" s="107">
        <f t="shared" si="694"/>
        <v>237.13999999999942</v>
      </c>
      <c r="I2104" s="107">
        <f t="shared" si="694"/>
        <v>251.15999999999985</v>
      </c>
      <c r="J2104" s="107">
        <f t="shared" si="694"/>
        <v>258.81999999999971</v>
      </c>
      <c r="K2104" s="107">
        <f t="shared" si="694"/>
        <v>240.44000000000051</v>
      </c>
      <c r="L2104" s="107">
        <f t="shared" si="694"/>
        <v>271.86000000000058</v>
      </c>
      <c r="M2104" s="107">
        <f t="shared" si="694"/>
        <v>252.15999999999985</v>
      </c>
      <c r="N2104" s="399"/>
      <c r="O2104" s="399"/>
      <c r="P2104" s="399"/>
      <c r="Q2104" s="399"/>
      <c r="R2104" s="400"/>
      <c r="S2104" s="401"/>
      <c r="T2104" s="380"/>
      <c r="U2104" s="380"/>
      <c r="V2104" s="286"/>
      <c r="W2104" s="185"/>
      <c r="X2104" s="185"/>
      <c r="Y2104" s="185"/>
      <c r="Z2104" s="185"/>
      <c r="AA2104" s="185"/>
      <c r="AB2104" s="410"/>
    </row>
    <row r="2105" spans="1:28" ht="12.75" customHeight="1">
      <c r="A2105" s="3">
        <v>43829</v>
      </c>
      <c r="B2105" s="121" t="s">
        <v>18</v>
      </c>
      <c r="C2105" s="161" t="s">
        <v>122</v>
      </c>
      <c r="D2105" s="91" t="s">
        <v>99</v>
      </c>
      <c r="E2105">
        <v>6209.25</v>
      </c>
      <c r="F2105">
        <v>6260.48</v>
      </c>
      <c r="G2105">
        <v>6409.87</v>
      </c>
      <c r="H2105">
        <v>6362.89</v>
      </c>
      <c r="I2105">
        <v>6340.2</v>
      </c>
      <c r="J2105">
        <v>6235.1</v>
      </c>
      <c r="K2105">
        <v>6325.76</v>
      </c>
      <c r="L2105">
        <v>6339.53</v>
      </c>
      <c r="M2105">
        <v>6284.58</v>
      </c>
      <c r="N2105" s="99">
        <f>IF((M2106=""),"",MAX(E2107:M2107))</f>
        <v>511.10000000000036</v>
      </c>
      <c r="O2105" s="99">
        <f>IF(M2106="","",MIN(E2107:M2107))</f>
        <v>494.34000000000015</v>
      </c>
      <c r="P2105" s="99">
        <f>IF((M2107=""),"",AVERAGE(E2107:M2107))</f>
        <v>502.86888888888888</v>
      </c>
      <c r="Q2105" s="99">
        <f>IF((M2106=""),"",STDEV(E2107:M2107))</f>
        <v>4.9925255243301834</v>
      </c>
      <c r="R2105" s="100">
        <f>IF((M2106=""),"",(N2105-O2105)/(N2105+O2105)*100)</f>
        <v>1.6669318905156161</v>
      </c>
      <c r="S2105" s="101" t="str">
        <f>IF(M2106="","",IF(R2105&lt;10,IF(P2105&gt;430,IF(P2105&lt;590,"Pass","Fail"),"Fail"),"Fail"))</f>
        <v>Pass</v>
      </c>
      <c r="T2105" s="241">
        <v>121</v>
      </c>
      <c r="U2105" s="234" t="s">
        <v>297</v>
      </c>
      <c r="V2105" s="302"/>
      <c r="W2105" s="138">
        <v>490</v>
      </c>
      <c r="X2105" s="135">
        <v>590</v>
      </c>
      <c r="Y2105" s="135">
        <v>430</v>
      </c>
      <c r="Z2105" s="135">
        <v>590</v>
      </c>
      <c r="AA2105" s="137">
        <v>6.3</v>
      </c>
      <c r="AB2105" s="148">
        <v>6.3</v>
      </c>
    </row>
    <row r="2106" spans="1:28" ht="15.75" customHeight="1">
      <c r="A2106"/>
      <c r="B2106" s="93"/>
      <c r="C2106" s="162"/>
      <c r="D2106" s="90" t="s">
        <v>100</v>
      </c>
      <c r="E2106">
        <v>5956.39</v>
      </c>
      <c r="F2106">
        <v>6010.53</v>
      </c>
      <c r="G2106">
        <v>6162.7</v>
      </c>
      <c r="H2106">
        <v>6113.6</v>
      </c>
      <c r="I2106">
        <v>6087.16</v>
      </c>
      <c r="J2106">
        <v>5979.55</v>
      </c>
      <c r="K2106">
        <v>6074.13</v>
      </c>
      <c r="L2106">
        <v>6089.07</v>
      </c>
      <c r="M2106">
        <v>6031.62</v>
      </c>
      <c r="N2106" s="99"/>
      <c r="O2106" s="99"/>
      <c r="P2106" s="99"/>
      <c r="Q2106" s="99"/>
      <c r="R2106" s="100"/>
      <c r="S2106" s="101"/>
      <c r="T2106" s="241"/>
      <c r="U2106" s="234"/>
      <c r="V2106" s="238"/>
    </row>
    <row r="2107" spans="1:28" ht="25.5" customHeight="1">
      <c r="A2107"/>
      <c r="B2107" s="93"/>
      <c r="C2107" s="162"/>
      <c r="D2107" s="90" t="s">
        <v>120</v>
      </c>
      <c r="E2107" s="29">
        <f t="shared" ref="E2107:M2107" si="695">IF(((E2105="")*AND(E2106="")),"",(E2105-E2106)*2)</f>
        <v>505.71999999999935</v>
      </c>
      <c r="F2107" s="29">
        <f t="shared" si="695"/>
        <v>499.89999999999964</v>
      </c>
      <c r="G2107" s="29">
        <f t="shared" si="695"/>
        <v>494.34000000000015</v>
      </c>
      <c r="H2107" s="29">
        <f t="shared" si="695"/>
        <v>498.57999999999993</v>
      </c>
      <c r="I2107" s="29">
        <f t="shared" si="695"/>
        <v>506.07999999999993</v>
      </c>
      <c r="J2107" s="29">
        <f t="shared" si="695"/>
        <v>511.10000000000036</v>
      </c>
      <c r="K2107" s="29">
        <f t="shared" si="695"/>
        <v>503.26000000000022</v>
      </c>
      <c r="L2107" s="29">
        <f t="shared" si="695"/>
        <v>500.92000000000007</v>
      </c>
      <c r="M2107" s="29">
        <f t="shared" si="695"/>
        <v>505.92000000000007</v>
      </c>
      <c r="N2107" s="102"/>
      <c r="O2107" s="102"/>
      <c r="P2107" s="102"/>
      <c r="Q2107" s="102"/>
      <c r="R2107" s="103"/>
      <c r="S2107" s="104"/>
      <c r="T2107" s="282"/>
      <c r="U2107" s="281"/>
      <c r="V2107" s="285"/>
    </row>
    <row r="2108" spans="1:28" ht="12.75" customHeight="1">
      <c r="A2108" s="3">
        <v>43829</v>
      </c>
      <c r="B2108" s="93" t="s">
        <v>18</v>
      </c>
      <c r="C2108" s="162" t="s">
        <v>123</v>
      </c>
      <c r="D2108" s="90" t="s">
        <v>99</v>
      </c>
      <c r="E2108">
        <v>6603.54</v>
      </c>
      <c r="F2108">
        <v>6655.38</v>
      </c>
      <c r="G2108">
        <v>6808.85</v>
      </c>
      <c r="H2108">
        <v>6769.8</v>
      </c>
      <c r="I2108">
        <v>6755.13</v>
      </c>
      <c r="J2108">
        <v>6637.37</v>
      </c>
      <c r="K2108">
        <v>6726.6</v>
      </c>
      <c r="L2108">
        <v>6740.22</v>
      </c>
      <c r="M2108">
        <v>6685.6</v>
      </c>
      <c r="N2108" s="94">
        <f>IF((M2109=""),"",MAX(E2110:M2110))</f>
        <v>265.8799999999992</v>
      </c>
      <c r="O2108" s="94">
        <f>IF(M2109="","",MIN(E2110:M2110))</f>
        <v>239.14000000000124</v>
      </c>
      <c r="P2108" s="94">
        <f>IF((M2110=""),"",AVERAGE(E2110:M2110))</f>
        <v>252.66888888888934</v>
      </c>
      <c r="Q2108" s="94">
        <f>IF((M2109=""),"",STDEV(E2110:M2110))</f>
        <v>10.097817145852927</v>
      </c>
      <c r="R2108" s="95">
        <f>IF((M2109=""),"",(N2108-O2108)/(N2108+O2108)*100)</f>
        <v>5.2948398083240154</v>
      </c>
      <c r="S2108" s="96" t="str">
        <f>IF(M2109="","",IF(R2108&lt;15,IF(P2108&gt;155,IF(P2108&lt;315,"Pass","Fail"),"Fail"),"Fail"))</f>
        <v>Pass</v>
      </c>
      <c r="T2108" s="237">
        <v>121</v>
      </c>
      <c r="U2108" s="235" t="s">
        <v>297</v>
      </c>
      <c r="V2108" s="300"/>
      <c r="W2108" s="147">
        <v>222</v>
      </c>
      <c r="X2108" s="88">
        <v>340</v>
      </c>
      <c r="Y2108" s="88">
        <v>155</v>
      </c>
      <c r="Z2108" s="88">
        <v>315</v>
      </c>
      <c r="AA2108" s="148">
        <v>15</v>
      </c>
      <c r="AB2108" s="139">
        <v>15</v>
      </c>
    </row>
    <row r="2109" spans="1:28" ht="15.75" customHeight="1">
      <c r="A2109"/>
      <c r="B2109" s="93"/>
      <c r="C2109" s="162"/>
      <c r="D2109" s="90" t="s">
        <v>100</v>
      </c>
      <c r="E2109">
        <v>6470.6</v>
      </c>
      <c r="F2109">
        <v>6531.8</v>
      </c>
      <c r="G2109">
        <v>6689.28</v>
      </c>
      <c r="H2109">
        <v>6647.86</v>
      </c>
      <c r="I2109">
        <v>6624.26</v>
      </c>
      <c r="J2109">
        <v>6506.17</v>
      </c>
      <c r="K2109">
        <v>6603.07</v>
      </c>
      <c r="L2109">
        <v>6617.73</v>
      </c>
      <c r="M2109">
        <v>6554.71</v>
      </c>
      <c r="N2109" s="99"/>
      <c r="O2109" s="99"/>
      <c r="P2109" s="99"/>
      <c r="Q2109" s="99"/>
      <c r="R2109" s="100"/>
      <c r="S2109" s="101"/>
      <c r="T2109" s="241"/>
      <c r="U2109" s="234"/>
      <c r="V2109" s="238"/>
    </row>
    <row r="2110" spans="1:28" ht="25.5" customHeight="1">
      <c r="A2110"/>
      <c r="B2110" s="93"/>
      <c r="C2110" s="162"/>
      <c r="D2110" s="90" t="s">
        <v>120</v>
      </c>
      <c r="E2110" s="29">
        <f t="shared" ref="E2110:M2110" si="696">IF(((E2108="")*AND(E2109="")),"",(E2108-E2109)*2)</f>
        <v>265.8799999999992</v>
      </c>
      <c r="F2110" s="29">
        <f t="shared" si="696"/>
        <v>247.15999999999985</v>
      </c>
      <c r="G2110" s="29">
        <f t="shared" si="696"/>
        <v>239.14000000000124</v>
      </c>
      <c r="H2110" s="29">
        <f t="shared" si="696"/>
        <v>243.88000000000102</v>
      </c>
      <c r="I2110" s="29">
        <f t="shared" si="696"/>
        <v>261.73999999999978</v>
      </c>
      <c r="J2110" s="29">
        <f t="shared" si="696"/>
        <v>262.39999999999964</v>
      </c>
      <c r="K2110" s="29">
        <f t="shared" si="696"/>
        <v>247.06000000000131</v>
      </c>
      <c r="L2110" s="29">
        <f t="shared" si="696"/>
        <v>244.98000000000138</v>
      </c>
      <c r="M2110" s="29">
        <f t="shared" si="696"/>
        <v>261.78000000000065</v>
      </c>
      <c r="N2110" s="102"/>
      <c r="O2110" s="102"/>
      <c r="P2110" s="102"/>
      <c r="Q2110" s="102"/>
      <c r="R2110" s="103"/>
      <c r="S2110" s="104"/>
      <c r="T2110" s="282"/>
      <c r="U2110" s="281"/>
      <c r="V2110" s="285"/>
    </row>
    <row r="2111" spans="1:28" ht="12.75" customHeight="1">
      <c r="A2111" s="3">
        <v>43829</v>
      </c>
      <c r="B2111" s="121" t="s">
        <v>18</v>
      </c>
      <c r="C2111" s="161" t="s">
        <v>119</v>
      </c>
      <c r="D2111" s="91" t="s">
        <v>99</v>
      </c>
      <c r="E2111">
        <v>2941.25</v>
      </c>
      <c r="F2111">
        <v>2828.07</v>
      </c>
      <c r="G2111">
        <v>2784.85</v>
      </c>
      <c r="H2111">
        <v>2803.56</v>
      </c>
      <c r="I2111">
        <v>2900.44</v>
      </c>
      <c r="J2111">
        <v>2892.75</v>
      </c>
      <c r="K2111">
        <v>2809.21</v>
      </c>
      <c r="L2111">
        <v>2807.33</v>
      </c>
      <c r="M2111">
        <v>2879.42</v>
      </c>
      <c r="N2111" s="94">
        <f>IF((M2112=""),"",MAX(E2113:M2113))</f>
        <v>812.5600000000004</v>
      </c>
      <c r="O2111" s="94">
        <f>IF(M2112="","",MIN(E2113:M2113))</f>
        <v>726.22000000000025</v>
      </c>
      <c r="P2111" s="94">
        <f>IF((M2113=""),"",AVERAGE(E2113:M2113))</f>
        <v>769.06888888888898</v>
      </c>
      <c r="Q2111" s="94">
        <f>IF((M2112=""),"",STDEV(E2113:M2113))</f>
        <v>33.267757831136379</v>
      </c>
      <c r="R2111" s="95">
        <f>IF((M2112=""),"",(N2111-O2111)/(N2111+O2111)*100)</f>
        <v>5.6109385357231121</v>
      </c>
      <c r="S2111" s="96" t="str">
        <f>IF(M2112="","",IF(R2111&lt;10,IF(P2111&gt;670,IF(P2111&lt;830,"Pass","Fail"),"Fail"),"Fail"))</f>
        <v>Pass</v>
      </c>
      <c r="T2111" s="237">
        <v>121</v>
      </c>
      <c r="U2111" s="235" t="s">
        <v>297</v>
      </c>
      <c r="V2111" s="300"/>
      <c r="W2111" s="147">
        <v>645</v>
      </c>
      <c r="X2111" s="88">
        <v>790</v>
      </c>
      <c r="Y2111" s="88">
        <v>670</v>
      </c>
      <c r="Z2111" s="88">
        <v>830</v>
      </c>
      <c r="AA2111" s="88">
        <v>8.6999999999999993</v>
      </c>
      <c r="AB2111" s="148">
        <v>10</v>
      </c>
    </row>
    <row r="2112" spans="1:28" ht="15.75" customHeight="1">
      <c r="A2112"/>
      <c r="B2112" s="93"/>
      <c r="C2112" s="162"/>
      <c r="D2112" s="90" t="s">
        <v>100</v>
      </c>
      <c r="E2112">
        <v>2542.0300000000002</v>
      </c>
      <c r="F2112">
        <v>2454.96</v>
      </c>
      <c r="G2112">
        <v>2421.7399999999998</v>
      </c>
      <c r="H2112">
        <v>2431.1799999999998</v>
      </c>
      <c r="I2112">
        <v>2498.15</v>
      </c>
      <c r="J2112">
        <v>2486.4699999999998</v>
      </c>
      <c r="K2112">
        <v>2434.5700000000002</v>
      </c>
      <c r="L2112">
        <v>2436.12</v>
      </c>
      <c r="M2112">
        <v>2480.85</v>
      </c>
      <c r="N2112" s="99"/>
      <c r="O2112" s="99"/>
      <c r="P2112" s="99"/>
      <c r="Q2112" s="99"/>
      <c r="R2112" s="100"/>
      <c r="S2112" s="101"/>
      <c r="T2112" s="241"/>
      <c r="U2112" s="234"/>
      <c r="V2112" s="238"/>
    </row>
    <row r="2113" spans="1:28" ht="25.5" customHeight="1">
      <c r="A2113"/>
      <c r="B2113" s="93"/>
      <c r="C2113" s="162"/>
      <c r="D2113" s="90" t="s">
        <v>120</v>
      </c>
      <c r="E2113" s="29">
        <f t="shared" ref="E2113:M2113" si="697">IF(((E2111="")*AND(E2112="")),"",(E2111-E2112)*2)</f>
        <v>798.4399999999996</v>
      </c>
      <c r="F2113" s="29">
        <f t="shared" si="697"/>
        <v>746.22000000000025</v>
      </c>
      <c r="G2113" s="29">
        <f t="shared" si="697"/>
        <v>726.22000000000025</v>
      </c>
      <c r="H2113" s="29">
        <f t="shared" si="697"/>
        <v>744.76000000000022</v>
      </c>
      <c r="I2113" s="29">
        <f t="shared" si="697"/>
        <v>804.57999999999993</v>
      </c>
      <c r="J2113" s="29">
        <f t="shared" si="697"/>
        <v>812.5600000000004</v>
      </c>
      <c r="K2113" s="29">
        <f t="shared" si="697"/>
        <v>749.27999999999975</v>
      </c>
      <c r="L2113" s="29">
        <f t="shared" si="697"/>
        <v>742.42000000000007</v>
      </c>
      <c r="M2113" s="29">
        <f t="shared" si="697"/>
        <v>797.14000000000033</v>
      </c>
      <c r="N2113" s="102"/>
      <c r="O2113" s="102"/>
      <c r="P2113" s="102"/>
      <c r="Q2113" s="102"/>
      <c r="R2113" s="103"/>
      <c r="S2113" s="104"/>
      <c r="T2113" s="282"/>
      <c r="U2113" s="281"/>
      <c r="V2113" s="285"/>
    </row>
    <row r="2114" spans="1:28" ht="12.75" customHeight="1">
      <c r="A2114" s="3">
        <v>43829</v>
      </c>
      <c r="B2114" s="93" t="s">
        <v>18</v>
      </c>
      <c r="C2114" s="162" t="s">
        <v>121</v>
      </c>
      <c r="D2114" s="90" t="s">
        <v>99</v>
      </c>
      <c r="E2114">
        <v>2942.4</v>
      </c>
      <c r="F2114">
        <v>2828.74</v>
      </c>
      <c r="G2114">
        <v>2784.6</v>
      </c>
      <c r="H2114">
        <v>2803.17</v>
      </c>
      <c r="I2114">
        <v>2900.64</v>
      </c>
      <c r="J2114">
        <v>2892.98</v>
      </c>
      <c r="K2114">
        <v>2808.53</v>
      </c>
      <c r="L2114">
        <v>2808.14</v>
      </c>
      <c r="M2114">
        <v>2882.44</v>
      </c>
      <c r="N2114" s="94">
        <f>IF((M2115=""),"",MAX(E2116:M2116))</f>
        <v>990.31999999999971</v>
      </c>
      <c r="O2114" s="94">
        <f>IF(M2115="","",MIN(E2116:M2116))</f>
        <v>839.9399999999996</v>
      </c>
      <c r="P2114" s="94">
        <f>IF((M2116=""),"",AVERAGE(E2116:M2116))</f>
        <v>926.79999999999984</v>
      </c>
      <c r="Q2114" s="94">
        <f>IF((M2115=""),"",STDEV(E2116:M2116))</f>
        <v>60.475009714755977</v>
      </c>
      <c r="R2114" s="95">
        <f>IF((M2115=""),"",(N2114-O2114)/(N2114+O2114)*100)</f>
        <v>8.2163189929299758</v>
      </c>
      <c r="S2114" s="96" t="str">
        <f>IF(M2115="","",IF(R2114&lt;15,IF(P2114&gt;850,IF(P2114&lt;1000,"Pass","Fail"),"Fail"),"Fail"))</f>
        <v>Pass</v>
      </c>
      <c r="T2114" s="237">
        <v>121</v>
      </c>
      <c r="U2114" s="235" t="s">
        <v>297</v>
      </c>
      <c r="V2114" s="300"/>
      <c r="W2114" s="135">
        <v>850</v>
      </c>
      <c r="X2114" s="135">
        <v>970</v>
      </c>
      <c r="Y2114" s="135">
        <v>710</v>
      </c>
      <c r="Z2114" s="135">
        <v>910</v>
      </c>
      <c r="AA2114" s="135">
        <v>14.5</v>
      </c>
      <c r="AB2114" s="139">
        <v>17</v>
      </c>
    </row>
    <row r="2115" spans="1:28" ht="15.75" customHeight="1">
      <c r="A2115"/>
      <c r="B2115" s="93"/>
      <c r="C2115" s="162"/>
      <c r="D2115" s="90" t="s">
        <v>100</v>
      </c>
      <c r="E2115">
        <v>2449.5500000000002</v>
      </c>
      <c r="F2115">
        <v>2385.08</v>
      </c>
      <c r="G2115">
        <v>2364.63</v>
      </c>
      <c r="H2115">
        <v>2359.52</v>
      </c>
      <c r="I2115">
        <v>2405.48</v>
      </c>
      <c r="J2115">
        <v>2397.87</v>
      </c>
      <c r="K2115">
        <v>2366.5500000000002</v>
      </c>
      <c r="L2115">
        <v>2363.96</v>
      </c>
      <c r="M2115">
        <v>2388.4</v>
      </c>
      <c r="N2115" s="99"/>
      <c r="O2115" s="99"/>
      <c r="P2115" s="99"/>
      <c r="Q2115" s="99"/>
      <c r="R2115" s="100"/>
      <c r="S2115" s="101"/>
      <c r="T2115" s="241"/>
      <c r="U2115" s="234"/>
      <c r="V2115" s="238"/>
    </row>
    <row r="2116" spans="1:28" ht="26.25" customHeight="1" thickBot="1">
      <c r="A2116"/>
      <c r="B2116" s="105"/>
      <c r="C2116" s="163"/>
      <c r="D2116" s="127" t="s">
        <v>120</v>
      </c>
      <c r="E2116" s="107">
        <f t="shared" ref="E2116:M2116" si="698">IF(((E2114="")*AND(E2115="")),"",(E2114-E2115)*2)</f>
        <v>985.69999999999982</v>
      </c>
      <c r="F2116" s="107">
        <f t="shared" si="698"/>
        <v>887.31999999999971</v>
      </c>
      <c r="G2116" s="107">
        <f t="shared" si="698"/>
        <v>839.9399999999996</v>
      </c>
      <c r="H2116" s="107">
        <f t="shared" si="698"/>
        <v>887.30000000000018</v>
      </c>
      <c r="I2116" s="107">
        <f t="shared" si="698"/>
        <v>990.31999999999971</v>
      </c>
      <c r="J2116" s="107">
        <f t="shared" si="698"/>
        <v>990.22000000000025</v>
      </c>
      <c r="K2116" s="107">
        <f t="shared" si="698"/>
        <v>883.96</v>
      </c>
      <c r="L2116" s="107">
        <f t="shared" si="698"/>
        <v>888.35999999999967</v>
      </c>
      <c r="M2116" s="107">
        <f t="shared" si="698"/>
        <v>988.07999999999993</v>
      </c>
      <c r="N2116" s="108"/>
      <c r="O2116" s="108"/>
      <c r="P2116" s="108"/>
      <c r="Q2116" s="108"/>
      <c r="R2116" s="109"/>
      <c r="S2116" s="110"/>
      <c r="T2116" s="284"/>
      <c r="U2116" s="283"/>
      <c r="V2116" s="286"/>
    </row>
    <row r="2117" spans="1:28" ht="12.75" customHeight="1">
      <c r="A2117" s="3">
        <v>43840</v>
      </c>
      <c r="B2117" s="111" t="s">
        <v>18</v>
      </c>
      <c r="C2117" s="164" t="s">
        <v>122</v>
      </c>
      <c r="D2117" s="112" t="s">
        <v>99</v>
      </c>
      <c r="E2117">
        <v>5838.38</v>
      </c>
      <c r="F2117">
        <v>5901.69</v>
      </c>
      <c r="G2117">
        <v>6056.19</v>
      </c>
      <c r="H2117">
        <v>6002.95</v>
      </c>
      <c r="I2117">
        <v>5969.31</v>
      </c>
      <c r="J2117">
        <v>5862.35</v>
      </c>
      <c r="K2117">
        <v>5964.35</v>
      </c>
      <c r="L2117">
        <v>5979.43</v>
      </c>
      <c r="M2117">
        <v>5913.71</v>
      </c>
      <c r="N2117" s="113">
        <f>IF((M2118=""),"",MAX(E2119:M2119))</f>
        <v>502.76000000000022</v>
      </c>
      <c r="O2117" s="113">
        <f>IF(M2118="","",MIN(E2119:M2119))</f>
        <v>474.8799999999992</v>
      </c>
      <c r="P2117" s="113">
        <f>IF((M2119=""),"",AVERAGE(E2119:M2119))</f>
        <v>491.19777777777807</v>
      </c>
      <c r="Q2117" s="113">
        <f>IF((M2118=""),"",STDEV(E2119:M2119))</f>
        <v>9.0937200553151794</v>
      </c>
      <c r="R2117" s="114">
        <f>IF((M2118=""),"",(N2117-O2117)/(N2117+O2117)*100)</f>
        <v>2.8517654760444575</v>
      </c>
      <c r="S2117" s="115" t="str">
        <f>IF(M2118="","",IF(R2117&lt;10,IF(P2117&gt;430,IF(P2117&lt;590,"Pass","Fail"),"Fail"),"Fail"))</f>
        <v>Pass</v>
      </c>
      <c r="T2117" s="242">
        <v>1340</v>
      </c>
      <c r="U2117" s="302" t="s">
        <v>299</v>
      </c>
      <c r="V2117" s="302"/>
      <c r="W2117" s="138">
        <v>490</v>
      </c>
      <c r="X2117" s="135">
        <v>590</v>
      </c>
      <c r="Y2117" s="135">
        <v>430</v>
      </c>
      <c r="Z2117" s="135">
        <v>590</v>
      </c>
      <c r="AA2117" s="137">
        <v>6.3</v>
      </c>
      <c r="AB2117" s="148">
        <v>6.3</v>
      </c>
    </row>
    <row r="2118" spans="1:28" ht="15.75" customHeight="1">
      <c r="A2118"/>
      <c r="B2118" s="93"/>
      <c r="C2118" s="162"/>
      <c r="D2118" s="90" t="s">
        <v>100</v>
      </c>
      <c r="E2118">
        <v>5587</v>
      </c>
      <c r="F2118">
        <v>5655.42</v>
      </c>
      <c r="G2118">
        <v>5818.75</v>
      </c>
      <c r="H2118">
        <v>5760.66</v>
      </c>
      <c r="I2118">
        <v>5721.95</v>
      </c>
      <c r="J2118">
        <v>5613.19</v>
      </c>
      <c r="K2118">
        <v>5721.24</v>
      </c>
      <c r="L2118">
        <v>5736.59</v>
      </c>
      <c r="M2118">
        <v>5663.17</v>
      </c>
      <c r="N2118" s="99"/>
      <c r="O2118" s="99"/>
      <c r="P2118" s="99"/>
      <c r="Q2118" s="99"/>
      <c r="R2118" s="100"/>
      <c r="S2118" s="101"/>
      <c r="T2118" s="241"/>
      <c r="U2118" s="238"/>
      <c r="V2118" s="238"/>
    </row>
    <row r="2119" spans="1:28" ht="25.5" customHeight="1" thickBot="1">
      <c r="A2119"/>
      <c r="B2119" s="93"/>
      <c r="C2119" s="162"/>
      <c r="D2119" s="90" t="s">
        <v>120</v>
      </c>
      <c r="E2119" s="29">
        <f t="shared" ref="E2119:M2119" si="699">IF(((E2117="")*AND(E2118="")),"",(E2117-E2118)*2)</f>
        <v>502.76000000000022</v>
      </c>
      <c r="F2119" s="29">
        <f t="shared" si="699"/>
        <v>492.53999999999905</v>
      </c>
      <c r="G2119" s="29">
        <f t="shared" si="699"/>
        <v>474.8799999999992</v>
      </c>
      <c r="H2119" s="29">
        <f t="shared" si="699"/>
        <v>484.57999999999993</v>
      </c>
      <c r="I2119" s="29">
        <f t="shared" si="699"/>
        <v>494.72000000000116</v>
      </c>
      <c r="J2119" s="29">
        <f t="shared" si="699"/>
        <v>498.32000000000153</v>
      </c>
      <c r="K2119" s="29">
        <f t="shared" si="699"/>
        <v>486.22000000000116</v>
      </c>
      <c r="L2119" s="29">
        <f t="shared" si="699"/>
        <v>485.68000000000029</v>
      </c>
      <c r="M2119" s="29">
        <f t="shared" si="699"/>
        <v>501.07999999999993</v>
      </c>
      <c r="N2119" s="102"/>
      <c r="O2119" s="102"/>
      <c r="P2119" s="102"/>
      <c r="Q2119" s="102"/>
      <c r="R2119" s="103"/>
      <c r="S2119" s="104"/>
      <c r="T2119" s="282"/>
      <c r="U2119" s="285"/>
      <c r="V2119" s="285"/>
    </row>
    <row r="2120" spans="1:28" ht="12.75" customHeight="1">
      <c r="A2120" s="3">
        <v>43840</v>
      </c>
      <c r="B2120" s="93" t="s">
        <v>18</v>
      </c>
      <c r="C2120" s="162" t="s">
        <v>123</v>
      </c>
      <c r="D2120" s="90" t="s">
        <v>99</v>
      </c>
      <c r="E2120">
        <v>6470.6</v>
      </c>
      <c r="F2120">
        <v>6531.8</v>
      </c>
      <c r="G2120">
        <v>6689.28</v>
      </c>
      <c r="H2120">
        <v>6647.86</v>
      </c>
      <c r="I2120">
        <v>6624.26</v>
      </c>
      <c r="J2120">
        <v>6506.17</v>
      </c>
      <c r="K2120">
        <v>6603.07</v>
      </c>
      <c r="L2120">
        <v>6617.73</v>
      </c>
      <c r="M2120">
        <v>6554.71</v>
      </c>
      <c r="N2120" s="94">
        <f>IF((M2121=""),"",MAX(E2122:M2122))</f>
        <v>252.96000000000095</v>
      </c>
      <c r="O2120" s="94">
        <f>IF(M2121="","",MIN(E2122:M2122))</f>
        <v>225.57999999999993</v>
      </c>
      <c r="P2120" s="94">
        <f>IF((M2122=""),"",AVERAGE(E2122:M2122))</f>
        <v>240.73333333333338</v>
      </c>
      <c r="Q2120" s="94">
        <f>IF((M2121=""),"",STDEV(E2122:M2122))</f>
        <v>9.7833685405393052</v>
      </c>
      <c r="R2120" s="95">
        <f>IF((M2121=""),"",(N2120-O2120)/(N2120+O2120)*100)</f>
        <v>5.7215697747316776</v>
      </c>
      <c r="S2120" s="96" t="str">
        <f>IF(M2121="","",IF(R2120&lt;15,IF(P2120&gt;155,IF(P2120&lt;315,"Pass","Fail"),"Fail"),"Fail"))</f>
        <v>Pass</v>
      </c>
      <c r="T2120" s="237">
        <v>1340</v>
      </c>
      <c r="U2120" s="302" t="s">
        <v>299</v>
      </c>
      <c r="V2120" s="302"/>
      <c r="W2120" s="147">
        <v>222</v>
      </c>
      <c r="X2120" s="88">
        <v>340</v>
      </c>
      <c r="Y2120" s="88">
        <v>155</v>
      </c>
      <c r="Z2120" s="88">
        <v>315</v>
      </c>
      <c r="AA2120" s="148">
        <v>15</v>
      </c>
      <c r="AB2120" s="139">
        <v>15</v>
      </c>
    </row>
    <row r="2121" spans="1:28" ht="15.75" customHeight="1">
      <c r="A2121"/>
      <c r="B2121" s="93"/>
      <c r="C2121" s="162"/>
      <c r="D2121" s="90" t="s">
        <v>100</v>
      </c>
      <c r="E2121">
        <v>6346.62</v>
      </c>
      <c r="F2121">
        <v>6414.82</v>
      </c>
      <c r="G2121">
        <v>6576.49</v>
      </c>
      <c r="H2121">
        <v>6530.38</v>
      </c>
      <c r="I2121">
        <v>6498.12</v>
      </c>
      <c r="J2121">
        <v>6379.69</v>
      </c>
      <c r="K2121">
        <v>6484.84</v>
      </c>
      <c r="L2121">
        <v>6500.71</v>
      </c>
      <c r="M2121">
        <v>6430.51</v>
      </c>
      <c r="N2121" s="99"/>
      <c r="O2121" s="99"/>
      <c r="P2121" s="99"/>
      <c r="Q2121" s="99"/>
      <c r="R2121" s="100"/>
      <c r="S2121" s="101"/>
      <c r="T2121" s="241"/>
      <c r="U2121" s="238"/>
      <c r="V2121" s="238"/>
    </row>
    <row r="2122" spans="1:28" ht="25.5" customHeight="1" thickBot="1">
      <c r="A2122"/>
      <c r="B2122" s="93"/>
      <c r="C2122" s="162"/>
      <c r="D2122" s="90" t="s">
        <v>120</v>
      </c>
      <c r="E2122" s="29">
        <f t="shared" ref="E2122:M2122" si="700">IF(((E2120="")*AND(E2121="")),"",(E2120-E2121)*2)</f>
        <v>247.96000000000095</v>
      </c>
      <c r="F2122" s="29">
        <f t="shared" si="700"/>
        <v>233.96000000000095</v>
      </c>
      <c r="G2122" s="29">
        <f t="shared" si="700"/>
        <v>225.57999999999993</v>
      </c>
      <c r="H2122" s="29">
        <f t="shared" si="700"/>
        <v>234.95999999999913</v>
      </c>
      <c r="I2122" s="29">
        <f t="shared" si="700"/>
        <v>252.28000000000065</v>
      </c>
      <c r="J2122" s="29">
        <f t="shared" si="700"/>
        <v>252.96000000000095</v>
      </c>
      <c r="K2122" s="29">
        <f t="shared" si="700"/>
        <v>236.45999999999913</v>
      </c>
      <c r="L2122" s="29">
        <f t="shared" si="700"/>
        <v>234.03999999999905</v>
      </c>
      <c r="M2122" s="29">
        <f t="shared" si="700"/>
        <v>248.39999999999964</v>
      </c>
      <c r="N2122" s="102"/>
      <c r="O2122" s="102"/>
      <c r="P2122" s="102"/>
      <c r="Q2122" s="102"/>
      <c r="R2122" s="103"/>
      <c r="S2122" s="104"/>
      <c r="T2122" s="282"/>
      <c r="U2122" s="285"/>
      <c r="V2122" s="285"/>
    </row>
    <row r="2123" spans="1:28" ht="12.75" customHeight="1">
      <c r="A2123" s="3">
        <v>43840</v>
      </c>
      <c r="B2123" s="121" t="s">
        <v>18</v>
      </c>
      <c r="C2123" s="161" t="s">
        <v>119</v>
      </c>
      <c r="D2123" s="91" t="s">
        <v>99</v>
      </c>
      <c r="E2123">
        <v>2542.0300000000002</v>
      </c>
      <c r="F2123">
        <v>2454.96</v>
      </c>
      <c r="G2123">
        <v>2421.7399999999998</v>
      </c>
      <c r="H2123">
        <v>2431.1799999999998</v>
      </c>
      <c r="I2123">
        <v>2498.15</v>
      </c>
      <c r="J2123">
        <v>2486.4699999999998</v>
      </c>
      <c r="K2123">
        <v>2434.5700000000002</v>
      </c>
      <c r="L2123">
        <v>2436.12</v>
      </c>
      <c r="M2123">
        <v>2480.85</v>
      </c>
      <c r="N2123" s="94">
        <f>IF((M2124=""),"",MAX(E2125:M2125))</f>
        <v>783.20000000000073</v>
      </c>
      <c r="O2123" s="94">
        <f>IF(M2124="","",MIN(E2125:M2125))</f>
        <v>685.73999999999978</v>
      </c>
      <c r="P2123" s="94">
        <f>IF((M2125=""),"",AVERAGE(E2125:M2125))</f>
        <v>733.38000000000011</v>
      </c>
      <c r="Q2123" s="94">
        <f>IF((M2124=""),"",STDEV(E2125:M2125))</f>
        <v>38.431916423724097</v>
      </c>
      <c r="R2123" s="95">
        <f>IF((M2124=""),"",(N2123-O2123)/(N2123+O2123)*100)</f>
        <v>6.6347161899057081</v>
      </c>
      <c r="S2123" s="96" t="str">
        <f>IF(M2124="","",IF(R2123&lt;10,IF(P2123&gt;670,IF(P2123&lt;830,"Pass","Fail"),"Fail"),"Fail"))</f>
        <v>Pass</v>
      </c>
      <c r="T2123" s="237">
        <v>1340</v>
      </c>
      <c r="U2123" s="302" t="s">
        <v>299</v>
      </c>
      <c r="V2123" s="302"/>
      <c r="W2123" s="147">
        <v>645</v>
      </c>
      <c r="X2123" s="88">
        <v>790</v>
      </c>
      <c r="Y2123" s="88">
        <v>670</v>
      </c>
      <c r="Z2123" s="88">
        <v>830</v>
      </c>
      <c r="AA2123" s="88">
        <v>8.6999999999999993</v>
      </c>
      <c r="AB2123" s="148">
        <v>10</v>
      </c>
    </row>
    <row r="2124" spans="1:28" ht="15.75" customHeight="1">
      <c r="A2124"/>
      <c r="B2124" s="93"/>
      <c r="C2124" s="162"/>
      <c r="D2124" s="90" t="s">
        <v>100</v>
      </c>
      <c r="E2124">
        <v>2150.4299999999998</v>
      </c>
      <c r="F2124">
        <v>2100</v>
      </c>
      <c r="G2124">
        <v>2078.87</v>
      </c>
      <c r="H2124">
        <v>2079.9499999999998</v>
      </c>
      <c r="I2124">
        <v>2114.16</v>
      </c>
      <c r="J2124">
        <v>2102.44</v>
      </c>
      <c r="K2124">
        <v>2082.6</v>
      </c>
      <c r="L2124">
        <v>2082.98</v>
      </c>
      <c r="M2124">
        <v>2094.4299999999998</v>
      </c>
      <c r="N2124" s="99"/>
      <c r="O2124" s="99"/>
      <c r="P2124" s="99"/>
      <c r="Q2124" s="99"/>
      <c r="R2124" s="100"/>
      <c r="S2124" s="101"/>
      <c r="T2124" s="241"/>
      <c r="U2124" s="238"/>
      <c r="V2124" s="238"/>
    </row>
    <row r="2125" spans="1:28" ht="25.5" customHeight="1" thickBot="1">
      <c r="A2125"/>
      <c r="B2125" s="93"/>
      <c r="C2125" s="162"/>
      <c r="D2125" s="90" t="s">
        <v>120</v>
      </c>
      <c r="E2125" s="29">
        <f t="shared" ref="E2125:M2125" si="701">IF(((E2123="")*AND(E2124="")),"",(E2123-E2124)*2)</f>
        <v>783.20000000000073</v>
      </c>
      <c r="F2125" s="29">
        <f t="shared" si="701"/>
        <v>709.92000000000007</v>
      </c>
      <c r="G2125" s="29">
        <f t="shared" si="701"/>
        <v>685.73999999999978</v>
      </c>
      <c r="H2125" s="29">
        <f t="shared" si="701"/>
        <v>702.46</v>
      </c>
      <c r="I2125" s="29">
        <f t="shared" si="701"/>
        <v>767.98000000000047</v>
      </c>
      <c r="J2125" s="29">
        <f t="shared" si="701"/>
        <v>768.05999999999949</v>
      </c>
      <c r="K2125" s="29">
        <f t="shared" si="701"/>
        <v>703.94000000000051</v>
      </c>
      <c r="L2125" s="29">
        <f t="shared" si="701"/>
        <v>706.27999999999975</v>
      </c>
      <c r="M2125" s="29">
        <f t="shared" si="701"/>
        <v>772.84000000000015</v>
      </c>
      <c r="N2125" s="102"/>
      <c r="O2125" s="102"/>
      <c r="P2125" s="102"/>
      <c r="Q2125" s="102"/>
      <c r="R2125" s="103"/>
      <c r="S2125" s="104"/>
      <c r="T2125" s="282"/>
      <c r="U2125" s="285"/>
      <c r="V2125" s="285"/>
    </row>
    <row r="2126" spans="1:28" ht="12.75" customHeight="1">
      <c r="A2126" s="3">
        <v>43840</v>
      </c>
      <c r="B2126" s="93" t="s">
        <v>18</v>
      </c>
      <c r="C2126" s="162" t="s">
        <v>121</v>
      </c>
      <c r="D2126" s="90" t="s">
        <v>99</v>
      </c>
      <c r="E2126">
        <v>2063.48</v>
      </c>
      <c r="F2126">
        <v>2031.1</v>
      </c>
      <c r="G2126">
        <v>2020.08</v>
      </c>
      <c r="H2126">
        <v>2005.45</v>
      </c>
      <c r="I2126">
        <v>2020.15</v>
      </c>
      <c r="J2126">
        <v>2014.88</v>
      </c>
      <c r="K2126">
        <v>2012.84</v>
      </c>
      <c r="L2126">
        <v>2009.2</v>
      </c>
      <c r="M2126">
        <v>2001.26</v>
      </c>
      <c r="N2126" s="94">
        <f>IF((M2127=""),"",MAX(E2128:M2128))</f>
        <v>939.10000000000036</v>
      </c>
      <c r="O2126" s="94">
        <f>IF(M2127="","",MIN(E2128:M2128))</f>
        <v>790.39999999999964</v>
      </c>
      <c r="P2126" s="94">
        <f>IF((M2128=""),"",AVERAGE(E2128:M2128))</f>
        <v>872.51777777777784</v>
      </c>
      <c r="Q2126" s="94">
        <f>IF((M2127=""),"",STDEV(E2128:M2128))</f>
        <v>56.810877870744001</v>
      </c>
      <c r="R2126" s="95">
        <f>IF((M2127=""),"",(N2126-O2126)/(N2126+O2126)*100)</f>
        <v>8.5978606533680662</v>
      </c>
      <c r="S2126" s="96" t="str">
        <f>IF(M2127="","",IF(R2126&lt;15,IF(P2126&gt;850,IF(P2126&lt;1000,"Pass","Fail"),"Fail"),"Fail"))</f>
        <v>Pass</v>
      </c>
      <c r="T2126" s="237">
        <v>1340</v>
      </c>
      <c r="U2126" s="302" t="s">
        <v>299</v>
      </c>
      <c r="V2126" s="302"/>
      <c r="W2126" s="135">
        <v>850</v>
      </c>
      <c r="X2126" s="135">
        <v>970</v>
      </c>
      <c r="Y2126" s="135">
        <v>710</v>
      </c>
      <c r="Z2126" s="135">
        <v>910</v>
      </c>
      <c r="AA2126" s="135">
        <v>14.5</v>
      </c>
      <c r="AB2126" s="139">
        <v>17</v>
      </c>
    </row>
    <row r="2127" spans="1:28" ht="15.75" customHeight="1">
      <c r="A2127"/>
      <c r="B2127" s="93"/>
      <c r="C2127" s="162"/>
      <c r="D2127" s="90" t="s">
        <v>100</v>
      </c>
      <c r="E2127">
        <v>1596.57</v>
      </c>
      <c r="F2127">
        <v>1611.23</v>
      </c>
      <c r="G2127">
        <v>1624.88</v>
      </c>
      <c r="H2127">
        <v>1589.56</v>
      </c>
      <c r="I2127">
        <v>1560.23</v>
      </c>
      <c r="J2127">
        <v>1545.33</v>
      </c>
      <c r="K2127">
        <v>1594.26</v>
      </c>
      <c r="L2127">
        <v>1592.81</v>
      </c>
      <c r="M2127">
        <v>1537.24</v>
      </c>
      <c r="N2127" s="99"/>
      <c r="O2127" s="99"/>
      <c r="P2127" s="99"/>
      <c r="Q2127" s="99"/>
      <c r="R2127" s="100"/>
      <c r="S2127" s="101"/>
      <c r="T2127" s="241"/>
      <c r="U2127" s="238"/>
      <c r="V2127" s="238"/>
    </row>
    <row r="2128" spans="1:28" ht="26.25" customHeight="1" thickBot="1">
      <c r="A2128"/>
      <c r="B2128" s="105"/>
      <c r="C2128" s="163"/>
      <c r="D2128" s="127" t="s">
        <v>120</v>
      </c>
      <c r="E2128" s="107">
        <f t="shared" ref="E2128:M2128" si="702">IF(((E2126="")*AND(E2127="")),"",(E2126-E2127)*2)</f>
        <v>933.82000000000016</v>
      </c>
      <c r="F2128" s="107">
        <f t="shared" si="702"/>
        <v>839.73999999999978</v>
      </c>
      <c r="G2128" s="107">
        <f t="shared" si="702"/>
        <v>790.39999999999964</v>
      </c>
      <c r="H2128" s="107">
        <f t="shared" si="702"/>
        <v>831.7800000000002</v>
      </c>
      <c r="I2128" s="107">
        <f t="shared" si="702"/>
        <v>919.84000000000015</v>
      </c>
      <c r="J2128" s="107">
        <f t="shared" si="702"/>
        <v>939.10000000000036</v>
      </c>
      <c r="K2128" s="107">
        <f t="shared" si="702"/>
        <v>837.15999999999985</v>
      </c>
      <c r="L2128" s="107">
        <f t="shared" si="702"/>
        <v>832.7800000000002</v>
      </c>
      <c r="M2128" s="107">
        <f t="shared" si="702"/>
        <v>928.04</v>
      </c>
      <c r="N2128" s="108"/>
      <c r="O2128" s="108"/>
      <c r="P2128" s="108"/>
      <c r="Q2128" s="108"/>
      <c r="R2128" s="109"/>
      <c r="S2128" s="110"/>
      <c r="T2128" s="284"/>
      <c r="U2128" s="286"/>
      <c r="V2128" s="286"/>
    </row>
    <row r="2129" spans="1:28" ht="12.75" customHeight="1">
      <c r="A2129" s="3">
        <v>43843</v>
      </c>
      <c r="B2129" s="111" t="s">
        <v>18</v>
      </c>
      <c r="C2129" s="164" t="s">
        <v>122</v>
      </c>
      <c r="D2129" s="112" t="s">
        <v>99</v>
      </c>
      <c r="E2129">
        <v>5586.82</v>
      </c>
      <c r="F2129">
        <v>5655.71</v>
      </c>
      <c r="G2129">
        <v>5817.98</v>
      </c>
      <c r="H2129">
        <v>5759.94</v>
      </c>
      <c r="I2129">
        <v>5721.71</v>
      </c>
      <c r="J2129">
        <v>5614.45</v>
      </c>
      <c r="K2129">
        <v>5721.15</v>
      </c>
      <c r="L2129">
        <v>5735.76</v>
      </c>
      <c r="M2129">
        <v>5663.34</v>
      </c>
      <c r="N2129" s="113">
        <f>IF((M2130=""),"",MAX(E2131:M2131))</f>
        <v>504.92000000000007</v>
      </c>
      <c r="O2129" s="113">
        <f>IF(M2130="","",MIN(E2131:M2131))</f>
        <v>485.31999999999971</v>
      </c>
      <c r="P2129" s="113">
        <f>IF((M2131=""),"",AVERAGE(E2131:M2131))</f>
        <v>498.45111111111106</v>
      </c>
      <c r="Q2129" s="113">
        <f>IF((M2130=""),"",STDEV(E2131:M2131))</f>
        <v>6.1496919525409908</v>
      </c>
      <c r="R2129" s="114">
        <f>IF((M2130=""),"",(N2129-O2129)/(N2129+O2129)*100)</f>
        <v>1.9793181450961754</v>
      </c>
      <c r="S2129" s="115" t="str">
        <f>IF(M2130="","",IF(R2129&lt;10,IF(P2129&gt;430,IF(P2129&lt;590,"Pass","Fail"),"Fail"),"Fail"))</f>
        <v>Pass</v>
      </c>
      <c r="T2129" s="242">
        <v>1159</v>
      </c>
      <c r="U2129" s="236" t="s">
        <v>301</v>
      </c>
      <c r="V2129" s="302"/>
      <c r="W2129" s="138">
        <v>490</v>
      </c>
      <c r="X2129" s="135">
        <v>590</v>
      </c>
      <c r="Y2129" s="135">
        <v>430</v>
      </c>
      <c r="Z2129" s="135">
        <v>590</v>
      </c>
      <c r="AA2129" s="137">
        <v>6.3</v>
      </c>
      <c r="AB2129" s="148">
        <v>6.3</v>
      </c>
    </row>
    <row r="2130" spans="1:28" ht="15.75" customHeight="1">
      <c r="A2130"/>
      <c r="B2130" s="93"/>
      <c r="C2130" s="162"/>
      <c r="D2130" s="90" t="s">
        <v>100</v>
      </c>
      <c r="E2130">
        <v>5334.58</v>
      </c>
      <c r="F2130">
        <v>5406.54</v>
      </c>
      <c r="G2130">
        <v>5575.32</v>
      </c>
      <c r="H2130">
        <v>5512.63</v>
      </c>
      <c r="I2130">
        <v>5471.78</v>
      </c>
      <c r="J2130">
        <v>5361.99</v>
      </c>
      <c r="K2130">
        <v>5473.2</v>
      </c>
      <c r="L2130">
        <v>5486.35</v>
      </c>
      <c r="M2130">
        <v>5411.44</v>
      </c>
      <c r="N2130" s="99"/>
      <c r="O2130" s="99"/>
      <c r="P2130" s="99"/>
      <c r="Q2130" s="99"/>
      <c r="R2130" s="100"/>
      <c r="S2130" s="101"/>
      <c r="T2130" s="241"/>
      <c r="U2130" s="234"/>
      <c r="V2130" s="238"/>
    </row>
    <row r="2131" spans="1:28" ht="25.5" customHeight="1">
      <c r="A2131"/>
      <c r="B2131" s="93"/>
      <c r="C2131" s="162"/>
      <c r="D2131" s="90" t="s">
        <v>120</v>
      </c>
      <c r="E2131" s="29">
        <f t="shared" ref="E2131:M2131" si="703">IF(((E2129="")*AND(E2130="")),"",(E2129-E2130)*2)</f>
        <v>504.47999999999956</v>
      </c>
      <c r="F2131" s="29">
        <f t="shared" si="703"/>
        <v>498.34000000000015</v>
      </c>
      <c r="G2131" s="29">
        <f t="shared" si="703"/>
        <v>485.31999999999971</v>
      </c>
      <c r="H2131" s="29">
        <f t="shared" si="703"/>
        <v>494.61999999999898</v>
      </c>
      <c r="I2131" s="29">
        <f t="shared" si="703"/>
        <v>499.86000000000058</v>
      </c>
      <c r="J2131" s="29">
        <f t="shared" si="703"/>
        <v>504.92000000000007</v>
      </c>
      <c r="K2131" s="29">
        <f t="shared" si="703"/>
        <v>495.89999999999964</v>
      </c>
      <c r="L2131" s="29">
        <f t="shared" si="703"/>
        <v>498.81999999999971</v>
      </c>
      <c r="M2131" s="29">
        <f t="shared" si="703"/>
        <v>503.80000000000109</v>
      </c>
      <c r="N2131" s="102"/>
      <c r="O2131" s="102"/>
      <c r="P2131" s="102"/>
      <c r="Q2131" s="102"/>
      <c r="R2131" s="103"/>
      <c r="S2131" s="104"/>
      <c r="T2131" s="282"/>
      <c r="U2131" s="281"/>
      <c r="V2131" s="285"/>
    </row>
    <row r="2132" spans="1:28" ht="12.75" customHeight="1">
      <c r="A2132" s="3">
        <v>43843</v>
      </c>
      <c r="B2132" s="93" t="s">
        <v>18</v>
      </c>
      <c r="C2132" s="162" t="s">
        <v>123</v>
      </c>
      <c r="D2132" s="90" t="s">
        <v>99</v>
      </c>
      <c r="E2132">
        <v>6353.5</v>
      </c>
      <c r="F2132">
        <v>6422.15</v>
      </c>
      <c r="G2132">
        <v>6584.13</v>
      </c>
      <c r="H2132">
        <v>6537.17</v>
      </c>
      <c r="I2132">
        <v>6506.73</v>
      </c>
      <c r="J2132">
        <v>6385.26</v>
      </c>
      <c r="K2132">
        <v>6490.74</v>
      </c>
      <c r="L2132">
        <v>6506.37</v>
      </c>
      <c r="M2132">
        <v>6437.2</v>
      </c>
      <c r="N2132" s="94">
        <f>IF((M2133=""),"",MAX(E2134:M2134))</f>
        <v>266.3799999999992</v>
      </c>
      <c r="O2132" s="94">
        <f>IF(M2133="","",MIN(E2134:M2134))</f>
        <v>242.97999999999956</v>
      </c>
      <c r="P2132" s="94">
        <f>IF((M2134=""),"",AVERAGE(E2134:M2134))</f>
        <v>255.0155555555553</v>
      </c>
      <c r="Q2132" s="94">
        <f>IF((M2133=""),"",STDEV(E2134:M2134))</f>
        <v>8.3828084660087132</v>
      </c>
      <c r="R2132" s="95">
        <f>IF((M2133=""),"",(N2132-O2132)/(N2132+O2132)*100)</f>
        <v>4.5940003141196195</v>
      </c>
      <c r="S2132" s="96" t="str">
        <f>IF(M2133="","",IF(R2132&lt;15,IF(P2132&gt;155,IF(P2132&lt;315,"Pass","Fail"),"Fail"),"Fail"))</f>
        <v>Pass</v>
      </c>
      <c r="T2132" s="237">
        <v>1159</v>
      </c>
      <c r="U2132" s="235" t="s">
        <v>301</v>
      </c>
      <c r="V2132" s="300"/>
      <c r="W2132" s="147">
        <v>222</v>
      </c>
      <c r="X2132" s="88">
        <v>340</v>
      </c>
      <c r="Y2132" s="88">
        <v>155</v>
      </c>
      <c r="Z2132" s="88">
        <v>315</v>
      </c>
      <c r="AA2132" s="148">
        <v>15</v>
      </c>
      <c r="AB2132" s="139">
        <v>15</v>
      </c>
    </row>
    <row r="2133" spans="1:28" ht="15.75" customHeight="1">
      <c r="A2133"/>
      <c r="B2133" s="93"/>
      <c r="C2133" s="162"/>
      <c r="D2133" s="90" t="s">
        <v>100</v>
      </c>
      <c r="E2133">
        <v>6222.62</v>
      </c>
      <c r="F2133">
        <v>6297.06</v>
      </c>
      <c r="G2133">
        <v>6462.64</v>
      </c>
      <c r="H2133">
        <v>6411.74</v>
      </c>
      <c r="I2133">
        <v>6373.54</v>
      </c>
      <c r="J2133">
        <v>6252.51</v>
      </c>
      <c r="K2133">
        <v>6366.07</v>
      </c>
      <c r="L2133">
        <v>6382.03</v>
      </c>
      <c r="M2133">
        <v>6307.47</v>
      </c>
      <c r="N2133" s="99"/>
      <c r="O2133" s="99"/>
      <c r="P2133" s="99"/>
      <c r="Q2133" s="99"/>
      <c r="R2133" s="100"/>
      <c r="S2133" s="101"/>
      <c r="T2133" s="241"/>
      <c r="U2133" s="234"/>
      <c r="V2133" s="238"/>
    </row>
    <row r="2134" spans="1:28" ht="25.5" customHeight="1">
      <c r="A2134"/>
      <c r="B2134" s="93"/>
      <c r="C2134" s="162"/>
      <c r="D2134" s="90" t="s">
        <v>120</v>
      </c>
      <c r="E2134" s="29">
        <f t="shared" ref="E2134:M2134" si="704">IF(((E2132="")*AND(E2133="")),"",(E2132-E2133)*2)</f>
        <v>261.76000000000022</v>
      </c>
      <c r="F2134" s="29">
        <f t="shared" si="704"/>
        <v>250.17999999999847</v>
      </c>
      <c r="G2134" s="29">
        <f t="shared" si="704"/>
        <v>242.97999999999956</v>
      </c>
      <c r="H2134" s="29">
        <f t="shared" si="704"/>
        <v>250.86000000000058</v>
      </c>
      <c r="I2134" s="29">
        <f t="shared" si="704"/>
        <v>266.3799999999992</v>
      </c>
      <c r="J2134" s="29">
        <f t="shared" si="704"/>
        <v>265.5</v>
      </c>
      <c r="K2134" s="29">
        <f t="shared" si="704"/>
        <v>249.34000000000015</v>
      </c>
      <c r="L2134" s="29">
        <f t="shared" si="704"/>
        <v>248.68000000000029</v>
      </c>
      <c r="M2134" s="29">
        <f t="shared" si="704"/>
        <v>259.45999999999913</v>
      </c>
      <c r="N2134" s="102"/>
      <c r="O2134" s="102"/>
      <c r="P2134" s="102"/>
      <c r="Q2134" s="102"/>
      <c r="R2134" s="103"/>
      <c r="S2134" s="104"/>
      <c r="T2134" s="282"/>
      <c r="U2134" s="281"/>
      <c r="V2134" s="285"/>
    </row>
    <row r="2135" spans="1:28" ht="12.75" customHeight="1">
      <c r="A2135" s="3">
        <v>43843</v>
      </c>
      <c r="B2135" s="121" t="s">
        <v>18</v>
      </c>
      <c r="C2135" s="161" t="s">
        <v>119</v>
      </c>
      <c r="D2135" s="91" t="s">
        <v>99</v>
      </c>
      <c r="E2135">
        <v>2923.52</v>
      </c>
      <c r="F2135">
        <v>2801.46</v>
      </c>
      <c r="G2135">
        <v>2754.43</v>
      </c>
      <c r="H2135">
        <v>2774.57</v>
      </c>
      <c r="I2135">
        <v>2880.12</v>
      </c>
      <c r="J2135">
        <v>2875.72</v>
      </c>
      <c r="K2135">
        <v>2782.44</v>
      </c>
      <c r="L2135">
        <v>2778.49</v>
      </c>
      <c r="M2135">
        <v>2861.33</v>
      </c>
      <c r="N2135" s="94">
        <f>IF((M2136=""),"",MAX(E2137:M2137))</f>
        <v>813.22000000000025</v>
      </c>
      <c r="O2135" s="94">
        <f>IF(M2136="","",MIN(E2137:M2137))</f>
        <v>729.13999999999942</v>
      </c>
      <c r="P2135" s="94">
        <f>IF((M2137=""),"",AVERAGE(E2137:M2137))</f>
        <v>772.93999999999971</v>
      </c>
      <c r="Q2135" s="94">
        <f>IF((M2136=""),"",STDEV(E2137:M2137))</f>
        <v>33.890488341125355</v>
      </c>
      <c r="R2135" s="95">
        <f>IF((M2136=""),"",(N2135-O2135)/(N2135+O2135)*100)</f>
        <v>5.4513861874011811</v>
      </c>
      <c r="S2135" s="96" t="str">
        <f>IF(M2136="","",IF(R2135&lt;10,IF(P2135&gt;670,IF(P2135&lt;830,"Pass","Fail"),"Fail"),"Fail"))</f>
        <v>Pass</v>
      </c>
      <c r="T2135" s="237">
        <v>1159</v>
      </c>
      <c r="U2135" s="235" t="s">
        <v>301</v>
      </c>
      <c r="V2135" s="300"/>
      <c r="W2135" s="147">
        <v>645</v>
      </c>
      <c r="X2135" s="88">
        <v>790</v>
      </c>
      <c r="Y2135" s="88">
        <v>670</v>
      </c>
      <c r="Z2135" s="88">
        <v>830</v>
      </c>
      <c r="AA2135" s="88">
        <v>8.6999999999999993</v>
      </c>
      <c r="AB2135" s="148">
        <v>10</v>
      </c>
    </row>
    <row r="2136" spans="1:28" ht="15.75" customHeight="1">
      <c r="A2136"/>
      <c r="B2136" s="93"/>
      <c r="C2136" s="162"/>
      <c r="D2136" s="90" t="s">
        <v>100</v>
      </c>
      <c r="E2136">
        <v>2518.2600000000002</v>
      </c>
      <c r="F2136">
        <v>2425.0500000000002</v>
      </c>
      <c r="G2136">
        <v>2389.86</v>
      </c>
      <c r="H2136">
        <v>2402.5100000000002</v>
      </c>
      <c r="I2136">
        <v>2480.08</v>
      </c>
      <c r="J2136">
        <v>2472.09</v>
      </c>
      <c r="K2136">
        <v>2407.9</v>
      </c>
      <c r="L2136">
        <v>2403.38</v>
      </c>
      <c r="M2136">
        <v>2454.7199999999998</v>
      </c>
      <c r="N2136" s="99"/>
      <c r="O2136" s="99"/>
      <c r="P2136" s="99"/>
      <c r="Q2136" s="99"/>
      <c r="R2136" s="100"/>
      <c r="S2136" s="101"/>
      <c r="T2136" s="241"/>
      <c r="U2136" s="234"/>
      <c r="V2136" s="238"/>
    </row>
    <row r="2137" spans="1:28" ht="25.5" customHeight="1">
      <c r="A2137"/>
      <c r="B2137" s="93"/>
      <c r="C2137" s="162"/>
      <c r="D2137" s="90" t="s">
        <v>120</v>
      </c>
      <c r="E2137" s="29">
        <f t="shared" ref="E2137:M2137" si="705">IF(((E2135="")*AND(E2136="")),"",(E2135-E2136)*2)</f>
        <v>810.51999999999953</v>
      </c>
      <c r="F2137" s="29">
        <f t="shared" si="705"/>
        <v>752.81999999999971</v>
      </c>
      <c r="G2137" s="29">
        <f t="shared" si="705"/>
        <v>729.13999999999942</v>
      </c>
      <c r="H2137" s="29">
        <f t="shared" si="705"/>
        <v>744.11999999999989</v>
      </c>
      <c r="I2137" s="29">
        <f t="shared" si="705"/>
        <v>800.07999999999993</v>
      </c>
      <c r="J2137" s="29">
        <f t="shared" si="705"/>
        <v>807.25999999999931</v>
      </c>
      <c r="K2137" s="29">
        <f t="shared" si="705"/>
        <v>749.07999999999993</v>
      </c>
      <c r="L2137" s="29">
        <f t="shared" si="705"/>
        <v>750.21999999999935</v>
      </c>
      <c r="M2137" s="29">
        <f t="shared" si="705"/>
        <v>813.22000000000025</v>
      </c>
      <c r="N2137" s="102"/>
      <c r="O2137" s="102"/>
      <c r="P2137" s="102"/>
      <c r="Q2137" s="102"/>
      <c r="R2137" s="103"/>
      <c r="S2137" s="104"/>
      <c r="T2137" s="282"/>
      <c r="U2137" s="281"/>
      <c r="V2137" s="285"/>
    </row>
    <row r="2138" spans="1:28" ht="12.75" customHeight="1">
      <c r="A2138" s="3">
        <v>43843</v>
      </c>
      <c r="B2138" s="93" t="s">
        <v>18</v>
      </c>
      <c r="C2138" s="162" t="s">
        <v>121</v>
      </c>
      <c r="D2138" s="90" t="s">
        <v>99</v>
      </c>
      <c r="E2138">
        <v>2922.14</v>
      </c>
      <c r="F2138">
        <v>2799.99</v>
      </c>
      <c r="G2138">
        <v>2752.49</v>
      </c>
      <c r="H2138">
        <v>2772.89</v>
      </c>
      <c r="I2138">
        <v>2878.36</v>
      </c>
      <c r="J2138">
        <v>2874.98</v>
      </c>
      <c r="K2138">
        <v>2780.25</v>
      </c>
      <c r="L2138">
        <v>2776.99</v>
      </c>
      <c r="M2138">
        <v>2863.26</v>
      </c>
      <c r="N2138" s="94">
        <f>IF((M2139=""),"",MAX(E2140:M2140))</f>
        <v>991.71999999999935</v>
      </c>
      <c r="O2138" s="94">
        <f>IF(M2139="","",MIN(E2140:M2140))</f>
        <v>830.59999999999945</v>
      </c>
      <c r="P2138" s="94">
        <f>IF((M2140=""),"",AVERAGE(E2140:M2140))</f>
        <v>917.93111111111079</v>
      </c>
      <c r="Q2138" s="94">
        <f>IF((M2139=""),"",STDEV(E2140:M2140))</f>
        <v>62.896534174081665</v>
      </c>
      <c r="R2138" s="95">
        <f>IF((M2139=""),"",(N2138-O2138)/(N2138+O2138)*100)</f>
        <v>8.8414767988059175</v>
      </c>
      <c r="S2138" s="96" t="str">
        <f>IF(M2139="","",IF(R2138&lt;15,IF(P2138&gt;850,IF(P2138&lt;1000,"Pass","Fail"),"Fail"),"Fail"))</f>
        <v>Pass</v>
      </c>
      <c r="T2138" s="237">
        <v>1159</v>
      </c>
      <c r="U2138" s="235" t="s">
        <v>301</v>
      </c>
      <c r="V2138" s="300"/>
      <c r="W2138" s="135">
        <v>850</v>
      </c>
      <c r="X2138" s="135">
        <v>970</v>
      </c>
      <c r="Y2138" s="135">
        <v>710</v>
      </c>
      <c r="Z2138" s="135">
        <v>910</v>
      </c>
      <c r="AA2138" s="135">
        <v>14.5</v>
      </c>
      <c r="AB2138" s="139">
        <v>17</v>
      </c>
    </row>
    <row r="2139" spans="1:28" ht="15.75" customHeight="1">
      <c r="A2139"/>
      <c r="B2139" s="93"/>
      <c r="C2139" s="162"/>
      <c r="D2139" s="90" t="s">
        <v>100</v>
      </c>
      <c r="E2139">
        <v>2426.2800000000002</v>
      </c>
      <c r="F2139">
        <v>2358.42</v>
      </c>
      <c r="G2139">
        <v>2337.19</v>
      </c>
      <c r="H2139">
        <v>2338.13</v>
      </c>
      <c r="I2139">
        <v>2393.13</v>
      </c>
      <c r="J2139">
        <v>2382.17</v>
      </c>
      <c r="K2139">
        <v>2342.4899999999998</v>
      </c>
      <c r="L2139">
        <v>2339.9899999999998</v>
      </c>
      <c r="M2139">
        <v>2372.86</v>
      </c>
      <c r="N2139" s="99"/>
      <c r="O2139" s="99"/>
      <c r="P2139" s="99"/>
      <c r="Q2139" s="99"/>
      <c r="R2139" s="100"/>
      <c r="S2139" s="101"/>
      <c r="T2139" s="241"/>
      <c r="U2139" s="234"/>
      <c r="V2139" s="238"/>
    </row>
    <row r="2140" spans="1:28" ht="26.25" customHeight="1" thickBot="1">
      <c r="A2140"/>
      <c r="B2140" s="105"/>
      <c r="C2140" s="163"/>
      <c r="D2140" s="127" t="s">
        <v>120</v>
      </c>
      <c r="E2140" s="107">
        <f t="shared" ref="E2140:M2140" si="706">IF(((E2138="")*AND(E2139="")),"",(E2138-E2139)*2)</f>
        <v>991.71999999999935</v>
      </c>
      <c r="F2140" s="107">
        <f t="shared" si="706"/>
        <v>883.13999999999942</v>
      </c>
      <c r="G2140" s="107">
        <f t="shared" si="706"/>
        <v>830.59999999999945</v>
      </c>
      <c r="H2140" s="107">
        <f t="shared" si="706"/>
        <v>869.51999999999953</v>
      </c>
      <c r="I2140" s="107">
        <f t="shared" si="706"/>
        <v>970.46</v>
      </c>
      <c r="J2140" s="107">
        <f t="shared" si="706"/>
        <v>985.61999999999989</v>
      </c>
      <c r="K2140" s="107">
        <f t="shared" si="706"/>
        <v>875.52000000000044</v>
      </c>
      <c r="L2140" s="107">
        <f t="shared" si="706"/>
        <v>874</v>
      </c>
      <c r="M2140" s="107">
        <f t="shared" si="706"/>
        <v>980.80000000000018</v>
      </c>
      <c r="N2140" s="108"/>
      <c r="O2140" s="108"/>
      <c r="P2140" s="108"/>
      <c r="Q2140" s="108"/>
      <c r="R2140" s="109"/>
      <c r="S2140" s="110"/>
      <c r="T2140" s="284"/>
      <c r="U2140" s="283"/>
      <c r="V2140" s="286"/>
    </row>
    <row r="2141" spans="1:28" ht="12.75" customHeight="1">
      <c r="A2141" s="3">
        <v>43847</v>
      </c>
      <c r="B2141" s="111" t="s">
        <v>18</v>
      </c>
      <c r="C2141" s="164" t="s">
        <v>122</v>
      </c>
      <c r="D2141" s="112" t="s">
        <v>99</v>
      </c>
      <c r="E2141">
        <v>5342.5</v>
      </c>
      <c r="F2141">
        <v>5413.24</v>
      </c>
      <c r="G2141">
        <v>5582.41</v>
      </c>
      <c r="H2141">
        <v>5519.62</v>
      </c>
      <c r="I2141">
        <v>5478.55</v>
      </c>
      <c r="J2141">
        <v>5369.41</v>
      </c>
      <c r="K2141">
        <v>5479.27</v>
      </c>
      <c r="L2141">
        <v>5494.31</v>
      </c>
      <c r="M2141">
        <v>5418.24</v>
      </c>
      <c r="N2141" s="113">
        <f>IF((M2142=""),"",MAX(E2143:M2143))</f>
        <v>518</v>
      </c>
      <c r="O2141" s="113">
        <f>IF(M2142="","",MIN(E2143:M2143))</f>
        <v>503.18000000000029</v>
      </c>
      <c r="P2141" s="113">
        <f>IF((M2143=""),"",AVERAGE(E2143:M2143))</f>
        <v>511.28888888888912</v>
      </c>
      <c r="Q2141" s="113">
        <f>IF((M2142=""),"",STDEV(E2143:M2143))</f>
        <v>4.0426613896150148</v>
      </c>
      <c r="R2141" s="114">
        <f>IF((M2142=""),"",(N2141-O2141)/(N2141+O2141)*100)</f>
        <v>1.4512622652225569</v>
      </c>
      <c r="S2141" s="115" t="str">
        <f>IF(M2142="","",IF(R2141&lt;10,IF(P2141&gt;430,IF(P2141&lt;590,"Pass","Fail"),"Fail"),"Fail"))</f>
        <v>Pass</v>
      </c>
      <c r="T2141" s="242">
        <v>1159</v>
      </c>
      <c r="U2141" s="236" t="s">
        <v>303</v>
      </c>
      <c r="V2141" s="302"/>
      <c r="W2141" s="138">
        <v>490</v>
      </c>
      <c r="X2141" s="135">
        <v>590</v>
      </c>
      <c r="Y2141" s="135">
        <v>430</v>
      </c>
      <c r="Z2141" s="135">
        <v>590</v>
      </c>
      <c r="AA2141" s="137">
        <v>6.3</v>
      </c>
      <c r="AB2141" s="148">
        <v>6.3</v>
      </c>
    </row>
    <row r="2142" spans="1:28" ht="15.75" customHeight="1">
      <c r="A2142"/>
      <c r="B2142" s="93"/>
      <c r="C2142" s="162"/>
      <c r="D2142" s="90" t="s">
        <v>100</v>
      </c>
      <c r="E2142">
        <v>5086.99</v>
      </c>
      <c r="F2142">
        <v>5158.8</v>
      </c>
      <c r="G2142">
        <v>5330.82</v>
      </c>
      <c r="H2142">
        <v>5263.2</v>
      </c>
      <c r="I2142">
        <v>5219.55</v>
      </c>
      <c r="J2142">
        <v>5112.99</v>
      </c>
      <c r="K2142">
        <v>5223.12</v>
      </c>
      <c r="L2142">
        <v>5239.6899999999996</v>
      </c>
      <c r="M2142">
        <v>5161.59</v>
      </c>
      <c r="N2142" s="99"/>
      <c r="O2142" s="99"/>
      <c r="P2142" s="99"/>
      <c r="Q2142" s="99"/>
      <c r="R2142" s="100"/>
      <c r="S2142" s="101"/>
      <c r="T2142" s="241"/>
      <c r="U2142" s="234"/>
      <c r="V2142" s="238"/>
    </row>
    <row r="2143" spans="1:28" ht="25.5" customHeight="1">
      <c r="A2143"/>
      <c r="B2143" s="93"/>
      <c r="C2143" s="162"/>
      <c r="D2143" s="90" t="s">
        <v>120</v>
      </c>
      <c r="E2143" s="29">
        <f t="shared" ref="E2143:M2143" si="707">IF(((E2141="")*AND(E2142="")),"",(E2141-E2142)*2)</f>
        <v>511.02000000000044</v>
      </c>
      <c r="F2143" s="29">
        <f t="shared" si="707"/>
        <v>508.8799999999992</v>
      </c>
      <c r="G2143" s="29">
        <f t="shared" si="707"/>
        <v>503.18000000000029</v>
      </c>
      <c r="H2143" s="29">
        <f t="shared" si="707"/>
        <v>512.84000000000015</v>
      </c>
      <c r="I2143" s="29">
        <f t="shared" si="707"/>
        <v>518</v>
      </c>
      <c r="J2143" s="29">
        <f t="shared" si="707"/>
        <v>512.84000000000015</v>
      </c>
      <c r="K2143" s="29">
        <f t="shared" si="707"/>
        <v>512.30000000000109</v>
      </c>
      <c r="L2143" s="29">
        <f t="shared" si="707"/>
        <v>509.2400000000016</v>
      </c>
      <c r="M2143" s="29">
        <f t="shared" si="707"/>
        <v>513.29999999999927</v>
      </c>
      <c r="N2143" s="102"/>
      <c r="O2143" s="102"/>
      <c r="P2143" s="102"/>
      <c r="Q2143" s="102"/>
      <c r="R2143" s="103"/>
      <c r="S2143" s="104"/>
      <c r="T2143" s="282"/>
      <c r="U2143" s="281"/>
      <c r="V2143" s="285"/>
    </row>
    <row r="2144" spans="1:28" ht="12.75" customHeight="1">
      <c r="A2144" s="3">
        <v>43847</v>
      </c>
      <c r="B2144" s="93" t="s">
        <v>18</v>
      </c>
      <c r="C2144" s="162" t="s">
        <v>123</v>
      </c>
      <c r="D2144" s="90" t="s">
        <v>99</v>
      </c>
      <c r="E2144">
        <v>6226.45</v>
      </c>
      <c r="F2144">
        <v>6299.31</v>
      </c>
      <c r="G2144">
        <v>6465.04</v>
      </c>
      <c r="H2144">
        <v>6416.02</v>
      </c>
      <c r="I2144">
        <v>6376.67</v>
      </c>
      <c r="J2144">
        <v>6255.74</v>
      </c>
      <c r="K2144">
        <v>6368.83</v>
      </c>
      <c r="L2144">
        <v>6385.17</v>
      </c>
      <c r="M2144">
        <v>6310.74</v>
      </c>
      <c r="N2144" s="94">
        <f>IF((M2145=""),"",MAX(E2146:M2146))</f>
        <v>262.19999999999891</v>
      </c>
      <c r="O2144" s="94">
        <f>IF(M2145="","",MIN(E2146:M2146))</f>
        <v>239.07999999999993</v>
      </c>
      <c r="P2144" s="94">
        <f>IF((M2146=""),"",AVERAGE(E2146:M2146))</f>
        <v>253.08222222222241</v>
      </c>
      <c r="Q2144" s="94">
        <f>IF((M2145=""),"",STDEV(E2146:M2146))</f>
        <v>8.4545043878652386</v>
      </c>
      <c r="R2144" s="95">
        <f>IF((M2145=""),"",(N2144-O2144)/(N2144+O2144)*100)</f>
        <v>4.6121927864664531</v>
      </c>
      <c r="S2144" s="96" t="str">
        <f>IF(M2145="","",IF(R2144&lt;15,IF(P2144&gt;155,IF(P2144&lt;315,"Pass","Fail"),"Fail"),"Fail"))</f>
        <v>Pass</v>
      </c>
      <c r="T2144" s="237">
        <v>1159</v>
      </c>
      <c r="U2144" s="235" t="s">
        <v>303</v>
      </c>
      <c r="V2144" s="300"/>
      <c r="W2144" s="147">
        <v>222</v>
      </c>
      <c r="X2144" s="88">
        <v>340</v>
      </c>
      <c r="Y2144" s="88">
        <v>155</v>
      </c>
      <c r="Z2144" s="88">
        <v>315</v>
      </c>
      <c r="AA2144" s="148">
        <v>15</v>
      </c>
      <c r="AB2144" s="139">
        <v>15</v>
      </c>
    </row>
    <row r="2145" spans="1:28" ht="15.75" customHeight="1">
      <c r="A2145"/>
      <c r="B2145" s="93"/>
      <c r="C2145" s="162"/>
      <c r="D2145" s="90" t="s">
        <v>100</v>
      </c>
      <c r="E2145">
        <v>6095.35</v>
      </c>
      <c r="F2145">
        <v>6175.66</v>
      </c>
      <c r="G2145">
        <v>6345.5</v>
      </c>
      <c r="H2145">
        <v>6291.31</v>
      </c>
      <c r="I2145">
        <v>6246.49</v>
      </c>
      <c r="J2145">
        <v>6125.37</v>
      </c>
      <c r="K2145">
        <v>6243.98</v>
      </c>
      <c r="L2145">
        <v>6261.79</v>
      </c>
      <c r="M2145">
        <v>6179.65</v>
      </c>
      <c r="N2145" s="99"/>
      <c r="O2145" s="99"/>
      <c r="P2145" s="99"/>
      <c r="Q2145" s="99"/>
      <c r="R2145" s="100"/>
      <c r="S2145" s="101"/>
      <c r="T2145" s="241"/>
      <c r="U2145" s="234"/>
      <c r="V2145" s="238"/>
    </row>
    <row r="2146" spans="1:28" ht="25.5" customHeight="1">
      <c r="A2146"/>
      <c r="B2146" s="93"/>
      <c r="C2146" s="162"/>
      <c r="D2146" s="90" t="s">
        <v>120</v>
      </c>
      <c r="E2146" s="29">
        <f t="shared" ref="E2146:M2146" si="708">IF(((E2144="")*AND(E2145="")),"",(E2144-E2145)*2)</f>
        <v>262.19999999999891</v>
      </c>
      <c r="F2146" s="29">
        <f t="shared" si="708"/>
        <v>247.30000000000109</v>
      </c>
      <c r="G2146" s="29">
        <f t="shared" si="708"/>
        <v>239.07999999999993</v>
      </c>
      <c r="H2146" s="29">
        <f t="shared" si="708"/>
        <v>249.42000000000007</v>
      </c>
      <c r="I2146" s="29">
        <f t="shared" si="708"/>
        <v>260.36000000000058</v>
      </c>
      <c r="J2146" s="29">
        <f t="shared" si="708"/>
        <v>260.73999999999978</v>
      </c>
      <c r="K2146" s="29">
        <f t="shared" si="708"/>
        <v>249.70000000000073</v>
      </c>
      <c r="L2146" s="29">
        <f t="shared" si="708"/>
        <v>246.76000000000022</v>
      </c>
      <c r="M2146" s="29">
        <f t="shared" si="708"/>
        <v>262.18000000000029</v>
      </c>
      <c r="N2146" s="102"/>
      <c r="O2146" s="102"/>
      <c r="P2146" s="102"/>
      <c r="Q2146" s="102"/>
      <c r="R2146" s="103"/>
      <c r="S2146" s="104"/>
      <c r="T2146" s="282"/>
      <c r="U2146" s="281"/>
      <c r="V2146" s="285"/>
    </row>
    <row r="2147" spans="1:28" ht="12.75" customHeight="1">
      <c r="A2147" s="3">
        <v>43847</v>
      </c>
      <c r="B2147" s="121" t="s">
        <v>18</v>
      </c>
      <c r="C2147" s="161" t="s">
        <v>119</v>
      </c>
      <c r="D2147" s="91" t="s">
        <v>99</v>
      </c>
      <c r="E2147">
        <v>2518.2199999999998</v>
      </c>
      <c r="F2147">
        <v>2427.04</v>
      </c>
      <c r="G2147">
        <v>2392.64</v>
      </c>
      <c r="H2147">
        <v>2404.73</v>
      </c>
      <c r="I2147">
        <v>2480.7800000000002</v>
      </c>
      <c r="J2147">
        <v>2473.23</v>
      </c>
      <c r="K2147">
        <v>2410.5300000000002</v>
      </c>
      <c r="L2147">
        <v>2405.63</v>
      </c>
      <c r="M2147">
        <v>2455.98</v>
      </c>
      <c r="N2147" s="94">
        <f>IF((M2148=""),"",MAX(E2149:M2149))</f>
        <v>770.96</v>
      </c>
      <c r="O2147" s="94">
        <f>IF(M2148="","",MIN(E2149:M2149))</f>
        <v>685.47999999999956</v>
      </c>
      <c r="P2147" s="94">
        <f>IF((M2149=""),"",AVERAGE(E2149:M2149))</f>
        <v>727.36666666666679</v>
      </c>
      <c r="Q2147" s="94">
        <f>IF((M2148=""),"",STDEV(E2149:M2149))</f>
        <v>34.567037767214991</v>
      </c>
      <c r="R2147" s="95">
        <f>IF((M2148=""),"",(N2147-O2147)/(N2147+O2147)*100)</f>
        <v>5.8691054900991801</v>
      </c>
      <c r="S2147" s="96" t="str">
        <f>IF(M2148="","",IF(R2147&lt;10,IF(P2147&gt;670,IF(P2147&lt;830,"Pass","Fail"),"Fail"),"Fail"))</f>
        <v>Pass</v>
      </c>
      <c r="T2147" s="237">
        <v>1159</v>
      </c>
      <c r="U2147" s="235" t="s">
        <v>303</v>
      </c>
      <c r="V2147" s="300"/>
      <c r="W2147" s="147">
        <v>645</v>
      </c>
      <c r="X2147" s="88">
        <v>790</v>
      </c>
      <c r="Y2147" s="88">
        <v>670</v>
      </c>
      <c r="Z2147" s="88">
        <v>830</v>
      </c>
      <c r="AA2147" s="88">
        <v>8.6999999999999993</v>
      </c>
      <c r="AB2147" s="148">
        <v>10</v>
      </c>
    </row>
    <row r="2148" spans="1:28" ht="15.75" customHeight="1">
      <c r="A2148"/>
      <c r="B2148" s="93"/>
      <c r="C2148" s="162"/>
      <c r="D2148" s="90" t="s">
        <v>100</v>
      </c>
      <c r="E2148">
        <v>2132.7399999999998</v>
      </c>
      <c r="F2148">
        <v>2074.14</v>
      </c>
      <c r="G2148">
        <v>2049.9</v>
      </c>
      <c r="H2148">
        <v>2055.7399999999998</v>
      </c>
      <c r="I2148">
        <v>2103.5100000000002</v>
      </c>
      <c r="J2148">
        <v>2088.37</v>
      </c>
      <c r="K2148">
        <v>2057.9899999999998</v>
      </c>
      <c r="L2148">
        <v>2055.34</v>
      </c>
      <c r="M2148">
        <v>2077.9</v>
      </c>
      <c r="N2148" s="99"/>
      <c r="O2148" s="99"/>
      <c r="P2148" s="99"/>
      <c r="Q2148" s="99"/>
      <c r="R2148" s="100"/>
      <c r="S2148" s="101"/>
      <c r="T2148" s="241"/>
      <c r="U2148" s="234"/>
      <c r="V2148" s="238"/>
    </row>
    <row r="2149" spans="1:28" ht="25.5" customHeight="1">
      <c r="A2149"/>
      <c r="B2149" s="93"/>
      <c r="C2149" s="162"/>
      <c r="D2149" s="90" t="s">
        <v>120</v>
      </c>
      <c r="E2149" s="29">
        <f t="shared" ref="E2149:M2149" si="709">IF(((E2147="")*AND(E2148="")),"",(E2147-E2148)*2)</f>
        <v>770.96</v>
      </c>
      <c r="F2149" s="29">
        <f t="shared" si="709"/>
        <v>705.80000000000018</v>
      </c>
      <c r="G2149" s="29">
        <f t="shared" si="709"/>
        <v>685.47999999999956</v>
      </c>
      <c r="H2149" s="29">
        <f t="shared" si="709"/>
        <v>697.98000000000047</v>
      </c>
      <c r="I2149" s="29">
        <f t="shared" si="709"/>
        <v>754.54</v>
      </c>
      <c r="J2149" s="29">
        <f t="shared" si="709"/>
        <v>769.72000000000025</v>
      </c>
      <c r="K2149" s="29">
        <f t="shared" si="709"/>
        <v>705.08000000000084</v>
      </c>
      <c r="L2149" s="29">
        <f t="shared" si="709"/>
        <v>700.57999999999993</v>
      </c>
      <c r="M2149" s="29">
        <f t="shared" si="709"/>
        <v>756.15999999999985</v>
      </c>
      <c r="N2149" s="102"/>
      <c r="O2149" s="102"/>
      <c r="P2149" s="102"/>
      <c r="Q2149" s="102"/>
      <c r="R2149" s="103"/>
      <c r="S2149" s="104"/>
      <c r="T2149" s="282"/>
      <c r="U2149" s="281"/>
      <c r="V2149" s="285"/>
    </row>
    <row r="2150" spans="1:28" ht="12.75" customHeight="1">
      <c r="A2150" s="3">
        <v>43847</v>
      </c>
      <c r="B2150" s="93" t="s">
        <v>18</v>
      </c>
      <c r="C2150" s="162" t="s">
        <v>121</v>
      </c>
      <c r="D2150" s="90" t="s">
        <v>99</v>
      </c>
      <c r="E2150">
        <v>2428.66</v>
      </c>
      <c r="F2150">
        <v>2362.33</v>
      </c>
      <c r="G2150">
        <v>2341.25</v>
      </c>
      <c r="H2150">
        <v>2342.27</v>
      </c>
      <c r="I2150">
        <v>2396.06</v>
      </c>
      <c r="J2150">
        <v>2385.4499999999998</v>
      </c>
      <c r="K2150">
        <v>2346.36</v>
      </c>
      <c r="L2150">
        <v>2343.86</v>
      </c>
      <c r="M2150">
        <v>2375.8000000000002</v>
      </c>
      <c r="N2150" s="94">
        <f>IF((M2151=""),"",MAX(E2152:M2152))</f>
        <v>956.76000000000022</v>
      </c>
      <c r="O2150" s="94">
        <f>IF(M2151="","",MIN(E2152:M2152))</f>
        <v>802.94</v>
      </c>
      <c r="P2150" s="94">
        <f>IF((M2152=""),"",AVERAGE(E2152:M2152))</f>
        <v>889.59999999999991</v>
      </c>
      <c r="Q2150" s="94">
        <f>IF((M2151=""),"",STDEV(E2152:M2152))</f>
        <v>62.091198249027023</v>
      </c>
      <c r="R2150" s="95">
        <f>IF((M2151=""),"",(N2150-O2150)/(N2150+O2150)*100)</f>
        <v>8.7412627152355586</v>
      </c>
      <c r="S2150" s="96" t="str">
        <f>IF(M2151="","",IF(R2150&lt;15,IF(P2150&gt;850,IF(P2150&lt;1000,"Pass","Fail"),"Fail"),"Fail"))</f>
        <v>Pass</v>
      </c>
      <c r="T2150" s="237">
        <v>1159</v>
      </c>
      <c r="U2150" s="235" t="s">
        <v>303</v>
      </c>
      <c r="V2150" s="300"/>
      <c r="W2150" s="135">
        <v>850</v>
      </c>
      <c r="X2150" s="135">
        <v>970</v>
      </c>
      <c r="Y2150" s="135">
        <v>710</v>
      </c>
      <c r="Z2150" s="135">
        <v>910</v>
      </c>
      <c r="AA2150" s="135">
        <v>14.5</v>
      </c>
      <c r="AB2150" s="139">
        <v>17</v>
      </c>
    </row>
    <row r="2151" spans="1:28" ht="15.75" customHeight="1">
      <c r="A2151"/>
      <c r="B2151" s="93"/>
      <c r="C2151" s="162"/>
      <c r="D2151" s="90" t="s">
        <v>100</v>
      </c>
      <c r="E2151">
        <v>1951.65</v>
      </c>
      <c r="F2151">
        <v>1936.77</v>
      </c>
      <c r="G2151">
        <v>1939.78</v>
      </c>
      <c r="H2151">
        <v>1919.07</v>
      </c>
      <c r="I2151">
        <v>1919.65</v>
      </c>
      <c r="J2151">
        <v>1910.68</v>
      </c>
      <c r="K2151">
        <v>1923.79</v>
      </c>
      <c r="L2151">
        <v>1920.03</v>
      </c>
      <c r="M2151">
        <v>1897.42</v>
      </c>
      <c r="N2151" s="99"/>
      <c r="O2151" s="99"/>
      <c r="P2151" s="99"/>
      <c r="Q2151" s="99"/>
      <c r="R2151" s="100"/>
      <c r="S2151" s="101"/>
      <c r="T2151" s="241"/>
      <c r="U2151" s="234"/>
      <c r="V2151" s="238"/>
    </row>
    <row r="2152" spans="1:28" ht="26.25" customHeight="1" thickBot="1">
      <c r="A2152"/>
      <c r="B2152" s="105"/>
      <c r="C2152" s="163"/>
      <c r="D2152" s="127" t="s">
        <v>120</v>
      </c>
      <c r="E2152" s="107">
        <f t="shared" ref="E2152:M2152" si="710">IF(((E2150="")*AND(E2151="")),"",(E2150-E2151)*2)</f>
        <v>954.01999999999953</v>
      </c>
      <c r="F2152" s="107">
        <f t="shared" si="710"/>
        <v>851.11999999999989</v>
      </c>
      <c r="G2152" s="107">
        <f t="shared" si="710"/>
        <v>802.94</v>
      </c>
      <c r="H2152" s="107">
        <f t="shared" si="710"/>
        <v>846.40000000000009</v>
      </c>
      <c r="I2152" s="107">
        <f t="shared" si="710"/>
        <v>952.81999999999971</v>
      </c>
      <c r="J2152" s="107">
        <f t="shared" si="710"/>
        <v>949.53999999999951</v>
      </c>
      <c r="K2152" s="107">
        <f t="shared" si="710"/>
        <v>845.14000000000033</v>
      </c>
      <c r="L2152" s="107">
        <f t="shared" si="710"/>
        <v>847.66000000000031</v>
      </c>
      <c r="M2152" s="107">
        <f t="shared" si="710"/>
        <v>956.76000000000022</v>
      </c>
      <c r="N2152" s="108"/>
      <c r="O2152" s="108"/>
      <c r="P2152" s="108"/>
      <c r="Q2152" s="108"/>
      <c r="R2152" s="109"/>
      <c r="S2152" s="110"/>
      <c r="T2152" s="284"/>
      <c r="U2152" s="283"/>
      <c r="V2152" s="286"/>
    </row>
    <row r="2153" spans="1:28" ht="12.75" customHeight="1">
      <c r="A2153" s="3">
        <v>43858</v>
      </c>
      <c r="B2153" s="111" t="s">
        <v>18</v>
      </c>
      <c r="C2153" s="164" t="s">
        <v>122</v>
      </c>
      <c r="D2153" s="112" t="s">
        <v>99</v>
      </c>
      <c r="E2153">
        <v>5094.1899999999996</v>
      </c>
      <c r="F2153">
        <v>5166.13</v>
      </c>
      <c r="G2153">
        <v>5339.94</v>
      </c>
      <c r="H2153">
        <v>5271.07</v>
      </c>
      <c r="I2153">
        <v>5226.2700000000004</v>
      </c>
      <c r="J2153">
        <v>5115.8500000000004</v>
      </c>
      <c r="K2153">
        <v>5231.59</v>
      </c>
      <c r="L2153">
        <v>5246.87</v>
      </c>
      <c r="M2153">
        <v>5169.75</v>
      </c>
      <c r="N2153" s="113">
        <f>IF((M2154=""),"",MAX(E2155:M2155))</f>
        <v>517.78000000000065</v>
      </c>
      <c r="O2153" s="113">
        <f>IF(M2154="","",MIN(E2155:M2155))</f>
        <v>507.85999999999876</v>
      </c>
      <c r="P2153" s="113">
        <f>IF((M2155=""),"",AVERAGE(E2155:M2155))</f>
        <v>514.71777777777766</v>
      </c>
      <c r="Q2153" s="113">
        <f>IF((M2154=""),"",STDEV(E2155:M2155))</f>
        <v>2.910694838775286</v>
      </c>
      <c r="R2153" s="114">
        <f>IF((M2154=""),"",(N2153-O2153)/(N2153+O2153)*100)</f>
        <v>0.96720096720115212</v>
      </c>
      <c r="S2153" s="115" t="str">
        <f>IF(M2154="","",IF(R2153&lt;10,IF(P2153&gt;430,IF(P2153&lt;590,"Pass","Fail"),"Fail"),"Fail"))</f>
        <v>Pass</v>
      </c>
      <c r="T2153" s="242">
        <v>74</v>
      </c>
      <c r="U2153" s="236" t="s">
        <v>305</v>
      </c>
      <c r="V2153" s="302"/>
      <c r="W2153" s="138">
        <v>490</v>
      </c>
      <c r="X2153" s="135">
        <v>590</v>
      </c>
      <c r="Y2153" s="135">
        <v>430</v>
      </c>
      <c r="Z2153" s="135">
        <v>590</v>
      </c>
      <c r="AA2153" s="137">
        <v>6.3</v>
      </c>
      <c r="AB2153" s="148">
        <v>6.3</v>
      </c>
    </row>
    <row r="2154" spans="1:28" ht="15.75" customHeight="1">
      <c r="A2154"/>
      <c r="B2154" s="93"/>
      <c r="C2154" s="162"/>
      <c r="D2154" s="90" t="s">
        <v>100</v>
      </c>
      <c r="E2154">
        <v>4836.38</v>
      </c>
      <c r="F2154">
        <v>4908.43</v>
      </c>
      <c r="G2154">
        <v>5086.01</v>
      </c>
      <c r="H2154">
        <v>5013.2</v>
      </c>
      <c r="I2154">
        <v>4968.2</v>
      </c>
      <c r="J2154">
        <v>4859.5200000000004</v>
      </c>
      <c r="K2154">
        <v>4974.1499999999996</v>
      </c>
      <c r="L2154">
        <v>4988.68</v>
      </c>
      <c r="M2154">
        <v>4910.8599999999997</v>
      </c>
      <c r="N2154" s="99"/>
      <c r="O2154" s="99"/>
      <c r="P2154" s="99"/>
      <c r="Q2154" s="99"/>
      <c r="R2154" s="100"/>
      <c r="S2154" s="101"/>
      <c r="T2154" s="241"/>
      <c r="U2154" s="234"/>
      <c r="V2154" s="238"/>
    </row>
    <row r="2155" spans="1:28" ht="25.5" customHeight="1">
      <c r="A2155"/>
      <c r="B2155" s="93"/>
      <c r="C2155" s="162"/>
      <c r="D2155" s="90" t="s">
        <v>120</v>
      </c>
      <c r="E2155" s="29">
        <f t="shared" ref="E2155:M2155" si="711">IF(((E2153="")*AND(E2154="")),"",(E2153-E2154)*2)</f>
        <v>515.61999999999898</v>
      </c>
      <c r="F2155" s="29">
        <f t="shared" si="711"/>
        <v>515.39999999999964</v>
      </c>
      <c r="G2155" s="29">
        <f t="shared" si="711"/>
        <v>507.85999999999876</v>
      </c>
      <c r="H2155" s="29">
        <f t="shared" si="711"/>
        <v>515.73999999999978</v>
      </c>
      <c r="I2155" s="29">
        <f t="shared" si="711"/>
        <v>516.14000000000124</v>
      </c>
      <c r="J2155" s="29">
        <f t="shared" si="711"/>
        <v>512.65999999999985</v>
      </c>
      <c r="K2155" s="29">
        <f t="shared" si="711"/>
        <v>514.88000000000102</v>
      </c>
      <c r="L2155" s="29">
        <f t="shared" si="711"/>
        <v>516.3799999999992</v>
      </c>
      <c r="M2155" s="29">
        <f t="shared" si="711"/>
        <v>517.78000000000065</v>
      </c>
      <c r="N2155" s="102"/>
      <c r="O2155" s="102"/>
      <c r="P2155" s="102"/>
      <c r="Q2155" s="102"/>
      <c r="R2155" s="103"/>
      <c r="S2155" s="104"/>
      <c r="T2155" s="282"/>
      <c r="U2155" s="281"/>
      <c r="V2155" s="285"/>
    </row>
    <row r="2156" spans="1:28" ht="12.75" customHeight="1">
      <c r="A2156" s="3">
        <v>43858</v>
      </c>
      <c r="B2156" s="93" t="s">
        <v>18</v>
      </c>
      <c r="C2156" s="162" t="s">
        <v>123</v>
      </c>
      <c r="D2156" s="90" t="s">
        <v>99</v>
      </c>
      <c r="E2156">
        <v>6103.15</v>
      </c>
      <c r="F2156">
        <v>6183.8</v>
      </c>
      <c r="G2156">
        <v>6351.88</v>
      </c>
      <c r="H2156">
        <v>6297.79</v>
      </c>
      <c r="I2156">
        <v>6254.01</v>
      </c>
      <c r="J2156">
        <v>6132.74</v>
      </c>
      <c r="K2156">
        <v>6251.71</v>
      </c>
      <c r="L2156">
        <v>6270.18</v>
      </c>
      <c r="M2156">
        <v>6186.77</v>
      </c>
      <c r="N2156" s="94">
        <f>IF((M2157=""),"",MAX(E2158:M2158))</f>
        <v>258.15999999999985</v>
      </c>
      <c r="O2156" s="94">
        <f>IF(M2157="","",MIN(E2158:M2158))</f>
        <v>235.81999999999971</v>
      </c>
      <c r="P2156" s="94">
        <f>IF((M2158=""),"",AVERAGE(E2158:M2158))</f>
        <v>248.62222222222226</v>
      </c>
      <c r="Q2156" s="94">
        <f>IF((M2157=""),"",STDEV(E2158:M2158))</f>
        <v>7.3729535767187606</v>
      </c>
      <c r="R2156" s="95">
        <f>IF((M2157=""),"",(N2156-O2156)/(N2156+O2156)*100)</f>
        <v>4.5224503016316788</v>
      </c>
      <c r="S2156" s="96" t="str">
        <f>IF(M2157="","",IF(R2156&lt;15,IF(P2156&gt;155,IF(P2156&lt;315,"Pass","Fail"),"Fail"),"Fail"))</f>
        <v>Pass</v>
      </c>
      <c r="T2156" s="237">
        <v>74</v>
      </c>
      <c r="U2156" s="235" t="s">
        <v>305</v>
      </c>
      <c r="V2156" s="300"/>
      <c r="W2156" s="147">
        <v>222</v>
      </c>
      <c r="X2156" s="88">
        <v>340</v>
      </c>
      <c r="Y2156" s="88">
        <v>155</v>
      </c>
      <c r="Z2156" s="88">
        <v>315</v>
      </c>
      <c r="AA2156" s="148">
        <v>15</v>
      </c>
      <c r="AB2156" s="139">
        <v>15</v>
      </c>
    </row>
    <row r="2157" spans="1:28" ht="15.75" customHeight="1">
      <c r="A2157"/>
      <c r="B2157" s="93"/>
      <c r="C2157" s="162"/>
      <c r="D2157" s="90" t="s">
        <v>100</v>
      </c>
      <c r="E2157">
        <v>5977.49</v>
      </c>
      <c r="F2157">
        <v>6061.45</v>
      </c>
      <c r="G2157">
        <v>6233.97</v>
      </c>
      <c r="H2157">
        <v>6176.51</v>
      </c>
      <c r="I2157">
        <v>6124.93</v>
      </c>
      <c r="J2157">
        <v>6004.42</v>
      </c>
      <c r="K2157">
        <v>6128.92</v>
      </c>
      <c r="L2157">
        <v>6146.46</v>
      </c>
      <c r="M2157">
        <v>6059.08</v>
      </c>
      <c r="N2157" s="99"/>
      <c r="O2157" s="99"/>
      <c r="P2157" s="99"/>
      <c r="Q2157" s="99"/>
      <c r="R2157" s="100"/>
      <c r="S2157" s="101"/>
      <c r="T2157" s="241"/>
      <c r="U2157" s="234"/>
      <c r="V2157" s="238"/>
    </row>
    <row r="2158" spans="1:28" ht="25.5" customHeight="1">
      <c r="A2158"/>
      <c r="B2158" s="93"/>
      <c r="C2158" s="162"/>
      <c r="D2158" s="90" t="s">
        <v>120</v>
      </c>
      <c r="E2158" s="29">
        <f t="shared" ref="E2158:M2158" si="712">IF(((E2156="")*AND(E2157="")),"",(E2156-E2157)*2)</f>
        <v>251.31999999999971</v>
      </c>
      <c r="F2158" s="29">
        <f t="shared" si="712"/>
        <v>244.70000000000073</v>
      </c>
      <c r="G2158" s="29">
        <f t="shared" si="712"/>
        <v>235.81999999999971</v>
      </c>
      <c r="H2158" s="29">
        <f t="shared" si="712"/>
        <v>242.55999999999949</v>
      </c>
      <c r="I2158" s="29">
        <f t="shared" si="712"/>
        <v>258.15999999999985</v>
      </c>
      <c r="J2158" s="29">
        <f t="shared" si="712"/>
        <v>256.63999999999942</v>
      </c>
      <c r="K2158" s="29">
        <f t="shared" si="712"/>
        <v>245.57999999999993</v>
      </c>
      <c r="L2158" s="29">
        <f t="shared" si="712"/>
        <v>247.44000000000051</v>
      </c>
      <c r="M2158" s="29">
        <f t="shared" si="712"/>
        <v>255.38000000000102</v>
      </c>
      <c r="N2158" s="102"/>
      <c r="O2158" s="102"/>
      <c r="P2158" s="102"/>
      <c r="Q2158" s="102"/>
      <c r="R2158" s="103"/>
      <c r="S2158" s="104"/>
      <c r="T2158" s="282"/>
      <c r="U2158" s="281"/>
      <c r="V2158" s="285"/>
    </row>
    <row r="2159" spans="1:28" ht="12.75" customHeight="1">
      <c r="A2159" s="3">
        <v>43858</v>
      </c>
      <c r="B2159" s="121" t="s">
        <v>18</v>
      </c>
      <c r="C2159" s="161" t="s">
        <v>119</v>
      </c>
      <c r="D2159" s="91" t="s">
        <v>99</v>
      </c>
      <c r="E2159">
        <v>2955.88</v>
      </c>
      <c r="F2159">
        <v>2855.63</v>
      </c>
      <c r="G2159">
        <v>2813.2</v>
      </c>
      <c r="H2159">
        <v>2823</v>
      </c>
      <c r="I2159">
        <v>2898.48</v>
      </c>
      <c r="J2159">
        <v>2901.21</v>
      </c>
      <c r="K2159">
        <v>2832.58</v>
      </c>
      <c r="L2159">
        <v>2834.65</v>
      </c>
      <c r="M2159">
        <v>2895.71</v>
      </c>
      <c r="N2159" s="94">
        <f>IF((M2160=""),"",MAX(E2161:M2161))</f>
        <v>788.61999999999989</v>
      </c>
      <c r="O2159" s="94">
        <f>IF(M2160="","",MIN(E2161:M2161))</f>
        <v>697.01999999999953</v>
      </c>
      <c r="P2159" s="94">
        <f>IF((M2161=""),"",AVERAGE(E2161:M2161))</f>
        <v>745.47555555555562</v>
      </c>
      <c r="Q2159" s="94">
        <f>IF((M2160=""),"",STDEV(E2161:M2161))</f>
        <v>37.786533021407706</v>
      </c>
      <c r="R2159" s="95">
        <f>IF((M2160=""),"",(N2159-O2159)/(N2159+O2159)*100)</f>
        <v>6.1656929000296437</v>
      </c>
      <c r="S2159" s="96" t="str">
        <f>IF(M2160="","",IF(R2159&lt;10,IF(P2159&gt;670,IF(P2159&lt;830,"Pass","Fail"),"Fail"),"Fail"))</f>
        <v>Pass</v>
      </c>
      <c r="T2159" s="237">
        <v>74</v>
      </c>
      <c r="U2159" s="235" t="s">
        <v>305</v>
      </c>
      <c r="V2159" s="300"/>
      <c r="W2159" s="147">
        <v>645</v>
      </c>
      <c r="X2159" s="88">
        <v>790</v>
      </c>
      <c r="Y2159" s="88">
        <v>670</v>
      </c>
      <c r="Z2159" s="88">
        <v>830</v>
      </c>
      <c r="AA2159" s="88">
        <v>8.6999999999999993</v>
      </c>
      <c r="AB2159" s="148">
        <v>10</v>
      </c>
    </row>
    <row r="2160" spans="1:28" ht="15.75" customHeight="1">
      <c r="A2160"/>
      <c r="B2160" s="93"/>
      <c r="C2160" s="162"/>
      <c r="D2160" s="90" t="s">
        <v>100</v>
      </c>
      <c r="E2160">
        <v>2566.41</v>
      </c>
      <c r="F2160">
        <v>2495.92</v>
      </c>
      <c r="G2160">
        <v>2464.69</v>
      </c>
      <c r="H2160">
        <v>2464.37</v>
      </c>
      <c r="I2160">
        <v>2504.87</v>
      </c>
      <c r="J2160">
        <v>2506.9</v>
      </c>
      <c r="K2160">
        <v>2472.56</v>
      </c>
      <c r="L2160">
        <v>2475.9699999999998</v>
      </c>
      <c r="M2160">
        <v>2504.0100000000002</v>
      </c>
      <c r="N2160" s="99"/>
      <c r="O2160" s="99"/>
      <c r="P2160" s="99"/>
      <c r="Q2160" s="99"/>
      <c r="R2160" s="100"/>
      <c r="S2160" s="101"/>
      <c r="T2160" s="241"/>
      <c r="U2160" s="234"/>
      <c r="V2160" s="238"/>
    </row>
    <row r="2161" spans="1:28" ht="25.5" customHeight="1">
      <c r="A2161"/>
      <c r="B2161" s="93"/>
      <c r="C2161" s="162"/>
      <c r="D2161" s="90" t="s">
        <v>120</v>
      </c>
      <c r="E2161" s="29">
        <f t="shared" ref="E2161:M2161" si="713">IF(((E2159="")*AND(E2160="")),"",(E2159-E2160)*2)</f>
        <v>778.94000000000051</v>
      </c>
      <c r="F2161" s="29">
        <f t="shared" si="713"/>
        <v>719.42000000000007</v>
      </c>
      <c r="G2161" s="29">
        <f t="shared" si="713"/>
        <v>697.01999999999953</v>
      </c>
      <c r="H2161" s="29">
        <f t="shared" si="713"/>
        <v>717.26000000000022</v>
      </c>
      <c r="I2161" s="29">
        <f t="shared" si="713"/>
        <v>787.22000000000025</v>
      </c>
      <c r="J2161" s="29">
        <f t="shared" si="713"/>
        <v>788.61999999999989</v>
      </c>
      <c r="K2161" s="29">
        <f t="shared" si="713"/>
        <v>720.04</v>
      </c>
      <c r="L2161" s="29">
        <f t="shared" si="713"/>
        <v>717.36000000000058</v>
      </c>
      <c r="M2161" s="29">
        <f t="shared" si="713"/>
        <v>783.39999999999964</v>
      </c>
      <c r="N2161" s="102"/>
      <c r="O2161" s="102"/>
      <c r="P2161" s="102"/>
      <c r="Q2161" s="102"/>
      <c r="R2161" s="103"/>
      <c r="S2161" s="104"/>
      <c r="T2161" s="282"/>
      <c r="U2161" s="281"/>
      <c r="V2161" s="285"/>
    </row>
    <row r="2162" spans="1:28" ht="12.75" customHeight="1">
      <c r="A2162" s="3">
        <v>43858</v>
      </c>
      <c r="B2162" s="93" t="s">
        <v>18</v>
      </c>
      <c r="C2162" s="162" t="s">
        <v>121</v>
      </c>
      <c r="D2162" s="90" t="s">
        <v>99</v>
      </c>
      <c r="E2162">
        <v>2955.84</v>
      </c>
      <c r="F2162">
        <v>2855.95</v>
      </c>
      <c r="G2162">
        <v>2813.16</v>
      </c>
      <c r="H2162">
        <v>2822.6</v>
      </c>
      <c r="I2162">
        <v>2898.94</v>
      </c>
      <c r="J2162">
        <v>2901.59</v>
      </c>
      <c r="K2162">
        <v>2832.23</v>
      </c>
      <c r="L2162">
        <v>2835.23</v>
      </c>
      <c r="M2162">
        <v>2897.7</v>
      </c>
      <c r="N2162" s="94">
        <f>IF((M2163=""),"",MAX(E2164:M2164))</f>
        <v>986.02000000000044</v>
      </c>
      <c r="O2162" s="94">
        <f>IF(M2163="","",MIN(E2164:M2164))</f>
        <v>826.07999999999993</v>
      </c>
      <c r="P2162" s="94">
        <f>IF((M2164=""),"",AVERAGE(E2164:M2164))</f>
        <v>915.38888888888891</v>
      </c>
      <c r="Q2162" s="94">
        <f>IF((M2163=""),"",STDEV(E2164:M2164))</f>
        <v>63.101393099609517</v>
      </c>
      <c r="R2162" s="95">
        <f>IF((M2163=""),"",(N2162-O2162)/(N2162+O2162)*100)</f>
        <v>8.8262237183378662</v>
      </c>
      <c r="S2162" s="96" t="str">
        <f>IF(M2163="","",IF(R2162&lt;15,IF(P2162&gt;850,IF(P2162&lt;1000,"Pass","Fail"),"Fail"),"Fail"))</f>
        <v>Pass</v>
      </c>
      <c r="T2162" s="237">
        <v>74</v>
      </c>
      <c r="U2162" s="235" t="s">
        <v>305</v>
      </c>
      <c r="V2162" s="300"/>
      <c r="W2162" s="135">
        <v>850</v>
      </c>
      <c r="X2162" s="135">
        <v>970</v>
      </c>
      <c r="Y2162" s="135">
        <v>710</v>
      </c>
      <c r="Z2162" s="135">
        <v>910</v>
      </c>
      <c r="AA2162" s="135">
        <v>14.5</v>
      </c>
      <c r="AB2162" s="139">
        <v>17</v>
      </c>
    </row>
    <row r="2163" spans="1:28" ht="15.75" customHeight="1">
      <c r="A2163"/>
      <c r="B2163" s="93"/>
      <c r="C2163" s="162"/>
      <c r="D2163" s="90" t="s">
        <v>100</v>
      </c>
      <c r="E2163">
        <v>2466.2800000000002</v>
      </c>
      <c r="F2163">
        <v>2418.4699999999998</v>
      </c>
      <c r="G2163">
        <v>2400.12</v>
      </c>
      <c r="H2163">
        <v>2386.1999999999998</v>
      </c>
      <c r="I2163">
        <v>2408.4299999999998</v>
      </c>
      <c r="J2163">
        <v>2408.58</v>
      </c>
      <c r="K2163">
        <v>2396.09</v>
      </c>
      <c r="L2163">
        <v>2398.91</v>
      </c>
      <c r="M2163">
        <v>2410.91</v>
      </c>
      <c r="N2163" s="99"/>
      <c r="O2163" s="99"/>
      <c r="P2163" s="99"/>
      <c r="Q2163" s="99"/>
      <c r="R2163" s="100"/>
      <c r="S2163" s="101"/>
      <c r="T2163" s="241"/>
      <c r="U2163" s="234"/>
      <c r="V2163" s="238"/>
    </row>
    <row r="2164" spans="1:28" ht="26.25" customHeight="1" thickBot="1">
      <c r="A2164"/>
      <c r="B2164" s="105"/>
      <c r="C2164" s="163"/>
      <c r="D2164" s="127" t="s">
        <v>120</v>
      </c>
      <c r="E2164" s="107">
        <f t="shared" ref="E2164:M2164" si="714">IF(((E2162="")*AND(E2163="")),"",(E2162-E2163)*2)</f>
        <v>979.11999999999989</v>
      </c>
      <c r="F2164" s="107">
        <f t="shared" si="714"/>
        <v>874.96</v>
      </c>
      <c r="G2164" s="107">
        <f t="shared" si="714"/>
        <v>826.07999999999993</v>
      </c>
      <c r="H2164" s="107">
        <f t="shared" si="714"/>
        <v>872.80000000000018</v>
      </c>
      <c r="I2164" s="107">
        <f t="shared" si="714"/>
        <v>981.02000000000044</v>
      </c>
      <c r="J2164" s="107">
        <f t="shared" si="714"/>
        <v>986.02000000000044</v>
      </c>
      <c r="K2164" s="107">
        <f t="shared" si="714"/>
        <v>872.27999999999975</v>
      </c>
      <c r="L2164" s="107">
        <f t="shared" si="714"/>
        <v>872.64000000000033</v>
      </c>
      <c r="M2164" s="107">
        <f t="shared" si="714"/>
        <v>973.57999999999993</v>
      </c>
      <c r="N2164" s="108"/>
      <c r="O2164" s="108"/>
      <c r="P2164" s="108"/>
      <c r="Q2164" s="108"/>
      <c r="R2164" s="109"/>
      <c r="S2164" s="110"/>
      <c r="T2164" s="284"/>
      <c r="U2164" s="283"/>
      <c r="V2164" s="286"/>
    </row>
    <row r="2165" spans="1:28" ht="12.75" customHeight="1">
      <c r="A2165" s="3">
        <v>43861</v>
      </c>
      <c r="B2165" s="111" t="s">
        <v>18</v>
      </c>
      <c r="C2165" s="164" t="s">
        <v>122</v>
      </c>
      <c r="D2165" s="112" t="s">
        <v>99</v>
      </c>
      <c r="E2165">
        <v>4846.0600000000004</v>
      </c>
      <c r="F2165">
        <v>4916.45</v>
      </c>
      <c r="G2165">
        <v>5088.4399999999996</v>
      </c>
      <c r="H2165">
        <v>5017.08</v>
      </c>
      <c r="I2165">
        <v>4973.37</v>
      </c>
      <c r="J2165">
        <v>4866.29</v>
      </c>
      <c r="K2165">
        <v>4978.6499999999996</v>
      </c>
      <c r="L2165">
        <v>4992.01</v>
      </c>
      <c r="M2165">
        <v>4919.62</v>
      </c>
      <c r="N2165" s="113">
        <f>IF((M2166=""),"",MAX(E2167:M2167))</f>
        <v>498.94000000000051</v>
      </c>
      <c r="O2165" s="113">
        <f>IF(M2166="","",MIN(E2167:M2167))</f>
        <v>487.09999999999854</v>
      </c>
      <c r="P2165" s="113">
        <f>IF((M2167=""),"",AVERAGE(E2167:M2167))</f>
        <v>492.44666666666672</v>
      </c>
      <c r="Q2165" s="113">
        <f>IF((M2166=""),"",STDEV(E2167:M2167))</f>
        <v>3.8602849635735912</v>
      </c>
      <c r="R2165" s="114">
        <f>IF((M2166=""),"",(N2165-O2165)/(N2165+O2165)*100)</f>
        <v>1.2007626465459795</v>
      </c>
      <c r="S2165" s="115" t="str">
        <f>IF(M2166="","",IF(R2165&lt;10,IF(P2165&gt;430,IF(P2165&lt;590,"Pass","Fail"),"Fail"),"Fail"))</f>
        <v>Pass</v>
      </c>
      <c r="T2165" s="242">
        <v>74</v>
      </c>
      <c r="U2165" s="415" t="s">
        <v>307</v>
      </c>
      <c r="V2165" s="302"/>
      <c r="W2165" s="138">
        <v>490</v>
      </c>
      <c r="X2165" s="135">
        <v>590</v>
      </c>
      <c r="Y2165" s="135">
        <v>430</v>
      </c>
      <c r="Z2165" s="135">
        <v>590</v>
      </c>
      <c r="AA2165" s="137">
        <v>6.3</v>
      </c>
      <c r="AB2165" s="148">
        <v>6.3</v>
      </c>
    </row>
    <row r="2166" spans="1:28" ht="15.75" customHeight="1">
      <c r="A2166"/>
      <c r="B2166" s="93"/>
      <c r="C2166" s="162"/>
      <c r="D2166" s="90" t="s">
        <v>100</v>
      </c>
      <c r="E2166">
        <v>4597.82</v>
      </c>
      <c r="F2166">
        <v>4669.4399999999996</v>
      </c>
      <c r="G2166">
        <v>4844.8900000000003</v>
      </c>
      <c r="H2166">
        <v>4771.8599999999997</v>
      </c>
      <c r="I2166">
        <v>4727.91</v>
      </c>
      <c r="J2166">
        <v>4616.82</v>
      </c>
      <c r="K2166">
        <v>4731.9399999999996</v>
      </c>
      <c r="L2166">
        <v>4748.1400000000003</v>
      </c>
      <c r="M2166">
        <v>4673.1400000000003</v>
      </c>
      <c r="N2166" s="99"/>
      <c r="O2166" s="99"/>
      <c r="P2166" s="99"/>
      <c r="Q2166" s="99"/>
      <c r="R2166" s="100"/>
      <c r="S2166" s="101"/>
      <c r="T2166" s="241"/>
      <c r="U2166" s="234"/>
      <c r="V2166" s="238"/>
    </row>
    <row r="2167" spans="1:28" ht="25.5" customHeight="1">
      <c r="A2167"/>
      <c r="B2167" s="93"/>
      <c r="C2167" s="162"/>
      <c r="D2167" s="90" t="s">
        <v>120</v>
      </c>
      <c r="E2167" s="29">
        <f t="shared" ref="E2167:M2167" si="715">IF(((E2165="")*AND(E2166="")),"",(E2165-E2166)*2)</f>
        <v>496.48000000000138</v>
      </c>
      <c r="F2167" s="29">
        <f t="shared" si="715"/>
        <v>494.02000000000044</v>
      </c>
      <c r="G2167" s="29">
        <f t="shared" si="715"/>
        <v>487.09999999999854</v>
      </c>
      <c r="H2167" s="29">
        <f t="shared" si="715"/>
        <v>490.44000000000051</v>
      </c>
      <c r="I2167" s="29">
        <f t="shared" si="715"/>
        <v>490.92000000000007</v>
      </c>
      <c r="J2167" s="29">
        <f t="shared" si="715"/>
        <v>498.94000000000051</v>
      </c>
      <c r="K2167" s="29">
        <f t="shared" si="715"/>
        <v>493.42000000000007</v>
      </c>
      <c r="L2167" s="29">
        <f t="shared" si="715"/>
        <v>487.73999999999978</v>
      </c>
      <c r="M2167" s="29">
        <f t="shared" si="715"/>
        <v>492.95999999999913</v>
      </c>
      <c r="N2167" s="102"/>
      <c r="O2167" s="102"/>
      <c r="P2167" s="102"/>
      <c r="Q2167" s="102"/>
      <c r="R2167" s="103"/>
      <c r="S2167" s="104"/>
      <c r="T2167" s="282"/>
      <c r="U2167" s="281"/>
      <c r="V2167" s="285"/>
    </row>
    <row r="2168" spans="1:28" ht="12.75" customHeight="1">
      <c r="A2168" s="3">
        <v>43861</v>
      </c>
      <c r="B2168" s="93" t="s">
        <v>18</v>
      </c>
      <c r="C2168" s="162" t="s">
        <v>123</v>
      </c>
      <c r="D2168" s="90" t="s">
        <v>99</v>
      </c>
      <c r="E2168">
        <v>5977.4</v>
      </c>
      <c r="F2168">
        <v>6063.2</v>
      </c>
      <c r="G2168">
        <v>6240.07</v>
      </c>
      <c r="H2168">
        <v>6181.77</v>
      </c>
      <c r="I2168">
        <v>6129.44</v>
      </c>
      <c r="J2168">
        <v>6007.3</v>
      </c>
      <c r="K2168">
        <v>6133.64</v>
      </c>
      <c r="L2168">
        <v>6150.99</v>
      </c>
      <c r="M2168">
        <v>6062.61</v>
      </c>
      <c r="N2168" s="94">
        <f>IF((M2169=""),"",MAX(E2170:M2170))</f>
        <v>265.92000000000007</v>
      </c>
      <c r="O2168" s="94">
        <f>IF(M2169="","",MIN(E2170:M2170))</f>
        <v>237.89999999999964</v>
      </c>
      <c r="P2168" s="94">
        <f>IF((M2170=""),"",AVERAGE(E2170:M2170))</f>
        <v>250.3799999999996</v>
      </c>
      <c r="Q2168" s="94">
        <f>IF((M2169=""),"",STDEV(E2170:M2170))</f>
        <v>10.160994045860091</v>
      </c>
      <c r="R2168" s="95">
        <f>IF((M2169=""),"",(N2168-O2168)/(N2168+O2168)*100)</f>
        <v>5.5615100631178702</v>
      </c>
      <c r="S2168" s="96" t="str">
        <f>IF(M2169="","",IF(R2168&lt;15,IF(P2168&gt;155,IF(P2168&lt;315,"Pass","Fail"),"Fail"),"Fail"))</f>
        <v>Pass</v>
      </c>
      <c r="T2168" s="237">
        <v>74</v>
      </c>
      <c r="U2168" s="414" t="s">
        <v>307</v>
      </c>
      <c r="V2168" s="300"/>
      <c r="W2168" s="147">
        <v>222</v>
      </c>
      <c r="X2168" s="88">
        <v>340</v>
      </c>
      <c r="Y2168" s="88">
        <v>155</v>
      </c>
      <c r="Z2168" s="88">
        <v>315</v>
      </c>
      <c r="AA2168" s="148">
        <v>15</v>
      </c>
      <c r="AB2168" s="139">
        <v>15</v>
      </c>
    </row>
    <row r="2169" spans="1:28" ht="15.75" customHeight="1">
      <c r="A2169"/>
      <c r="B2169" s="93"/>
      <c r="C2169" s="162"/>
      <c r="D2169" s="90" t="s">
        <v>100</v>
      </c>
      <c r="E2169">
        <v>5848.27</v>
      </c>
      <c r="F2169">
        <v>5943.45</v>
      </c>
      <c r="G2169">
        <v>6121.12</v>
      </c>
      <c r="H2169">
        <v>6057.54</v>
      </c>
      <c r="I2169">
        <v>5999.27</v>
      </c>
      <c r="J2169">
        <v>5874.34</v>
      </c>
      <c r="K2169">
        <v>6011.42</v>
      </c>
      <c r="L2169">
        <v>6030.01</v>
      </c>
      <c r="M2169">
        <v>5934.29</v>
      </c>
      <c r="N2169" s="99"/>
      <c r="O2169" s="99"/>
      <c r="P2169" s="99"/>
      <c r="Q2169" s="99"/>
      <c r="R2169" s="100"/>
      <c r="S2169" s="101"/>
      <c r="T2169" s="241"/>
      <c r="U2169" s="234"/>
      <c r="V2169" s="238"/>
    </row>
    <row r="2170" spans="1:28" ht="25.5" customHeight="1">
      <c r="A2170"/>
      <c r="B2170" s="93"/>
      <c r="C2170" s="162"/>
      <c r="D2170" s="90" t="s">
        <v>120</v>
      </c>
      <c r="E2170" s="29">
        <f t="shared" ref="E2170:M2170" si="716">IF(((E2168="")*AND(E2169="")),"",(E2168-E2169)*2)</f>
        <v>258.2599999999984</v>
      </c>
      <c r="F2170" s="29">
        <f t="shared" si="716"/>
        <v>239.5</v>
      </c>
      <c r="G2170" s="29">
        <f t="shared" si="716"/>
        <v>237.89999999999964</v>
      </c>
      <c r="H2170" s="29">
        <f t="shared" si="716"/>
        <v>248.46000000000095</v>
      </c>
      <c r="I2170" s="29">
        <f t="shared" si="716"/>
        <v>260.33999999999833</v>
      </c>
      <c r="J2170" s="29">
        <f t="shared" si="716"/>
        <v>265.92000000000007</v>
      </c>
      <c r="K2170" s="29">
        <f t="shared" si="716"/>
        <v>244.44000000000051</v>
      </c>
      <c r="L2170" s="29">
        <f t="shared" si="716"/>
        <v>241.95999999999913</v>
      </c>
      <c r="M2170" s="29">
        <f t="shared" si="716"/>
        <v>256.63999999999942</v>
      </c>
      <c r="N2170" s="102"/>
      <c r="O2170" s="102"/>
      <c r="P2170" s="102"/>
      <c r="Q2170" s="102"/>
      <c r="R2170" s="103"/>
      <c r="S2170" s="104"/>
      <c r="T2170" s="282"/>
      <c r="U2170" s="281"/>
      <c r="V2170" s="285"/>
    </row>
    <row r="2171" spans="1:28" ht="12.75" customHeight="1">
      <c r="A2171" s="3">
        <v>43861</v>
      </c>
      <c r="B2171" s="121" t="s">
        <v>18</v>
      </c>
      <c r="C2171" s="161" t="s">
        <v>119</v>
      </c>
      <c r="D2171" s="91" t="s">
        <v>99</v>
      </c>
      <c r="E2171">
        <v>2571.19</v>
      </c>
      <c r="F2171">
        <v>2496.5300000000002</v>
      </c>
      <c r="G2171">
        <v>2462.88</v>
      </c>
      <c r="H2171">
        <v>2462.08</v>
      </c>
      <c r="I2171">
        <v>2506.15</v>
      </c>
      <c r="J2171">
        <v>2508.0300000000002</v>
      </c>
      <c r="K2171">
        <v>2470.7800000000002</v>
      </c>
      <c r="L2171">
        <v>2474.59</v>
      </c>
      <c r="M2171">
        <v>2505.21</v>
      </c>
      <c r="N2171" s="94">
        <f>IF((M2172=""),"",MAX(E2173:M2173))</f>
        <v>773.90000000000055</v>
      </c>
      <c r="O2171" s="94">
        <f>IF(M2172="","",MIN(E2173:M2173))</f>
        <v>680.44000000000051</v>
      </c>
      <c r="P2171" s="94">
        <f>IF((M2173=""),"",AVERAGE(E2173:M2173))</f>
        <v>726.48000000000013</v>
      </c>
      <c r="Q2171" s="94">
        <f>IF((M2172=""),"",STDEV(E2173:M2173))</f>
        <v>37.1792872443771</v>
      </c>
      <c r="R2171" s="95">
        <f>IF((M2172=""),"",(N2171-O2171)/(N2171+O2171)*100)</f>
        <v>6.426282712433129</v>
      </c>
      <c r="S2171" s="96" t="str">
        <f>IF(M2172="","",IF(R2171&lt;10,IF(P2171&gt;670,IF(P2171&lt;830,"Pass","Fail"),"Fail"),"Fail"))</f>
        <v>Pass</v>
      </c>
      <c r="T2171" s="237">
        <v>74</v>
      </c>
      <c r="U2171" s="414" t="s">
        <v>307</v>
      </c>
      <c r="V2171" s="300"/>
      <c r="W2171" s="147">
        <v>645</v>
      </c>
      <c r="X2171" s="88">
        <v>790</v>
      </c>
      <c r="Y2171" s="88">
        <v>670</v>
      </c>
      <c r="Z2171" s="88">
        <v>830</v>
      </c>
      <c r="AA2171" s="88">
        <v>8.6999999999999993</v>
      </c>
      <c r="AB2171" s="148">
        <v>10</v>
      </c>
    </row>
    <row r="2172" spans="1:28" ht="15.75" customHeight="1">
      <c r="A2172"/>
      <c r="B2172" s="93"/>
      <c r="C2172" s="162"/>
      <c r="D2172" s="90" t="s">
        <v>100</v>
      </c>
      <c r="E2172">
        <v>2184.2399999999998</v>
      </c>
      <c r="F2172">
        <v>2143.7600000000002</v>
      </c>
      <c r="G2172">
        <v>2122.66</v>
      </c>
      <c r="H2172">
        <v>2114.34</v>
      </c>
      <c r="I2172">
        <v>2125.61</v>
      </c>
      <c r="J2172">
        <v>2127.85</v>
      </c>
      <c r="K2172">
        <v>2122.6999999999998</v>
      </c>
      <c r="L2172">
        <v>2123.86</v>
      </c>
      <c r="M2172">
        <v>2123.2600000000002</v>
      </c>
      <c r="N2172" s="99"/>
      <c r="O2172" s="99"/>
      <c r="P2172" s="99"/>
      <c r="Q2172" s="99"/>
      <c r="R2172" s="100"/>
      <c r="S2172" s="101"/>
      <c r="T2172" s="241"/>
      <c r="U2172" s="234"/>
      <c r="V2172" s="238"/>
    </row>
    <row r="2173" spans="1:28" ht="25.5" customHeight="1">
      <c r="A2173"/>
      <c r="B2173" s="93"/>
      <c r="C2173" s="162"/>
      <c r="D2173" s="90" t="s">
        <v>120</v>
      </c>
      <c r="E2173" s="29">
        <f t="shared" ref="E2173:M2173" si="717">IF(((E2171="")*AND(E2172="")),"",(E2171-E2172)*2)</f>
        <v>773.90000000000055</v>
      </c>
      <c r="F2173" s="29">
        <f t="shared" si="717"/>
        <v>705.54</v>
      </c>
      <c r="G2173" s="29">
        <f t="shared" si="717"/>
        <v>680.44000000000051</v>
      </c>
      <c r="H2173" s="29">
        <f t="shared" si="717"/>
        <v>695.47999999999956</v>
      </c>
      <c r="I2173" s="29">
        <f t="shared" si="717"/>
        <v>761.07999999999993</v>
      </c>
      <c r="J2173" s="29">
        <f t="shared" si="717"/>
        <v>760.36000000000058</v>
      </c>
      <c r="K2173" s="29">
        <f t="shared" si="717"/>
        <v>696.16000000000076</v>
      </c>
      <c r="L2173" s="29">
        <f t="shared" si="717"/>
        <v>701.46</v>
      </c>
      <c r="M2173" s="29">
        <f t="shared" si="717"/>
        <v>763.89999999999964</v>
      </c>
      <c r="N2173" s="102"/>
      <c r="O2173" s="102"/>
      <c r="P2173" s="102"/>
      <c r="Q2173" s="102"/>
      <c r="R2173" s="103"/>
      <c r="S2173" s="104"/>
      <c r="T2173" s="282"/>
      <c r="U2173" s="281"/>
      <c r="V2173" s="285"/>
    </row>
    <row r="2174" spans="1:28" ht="12.75" customHeight="1">
      <c r="A2174" s="3">
        <v>43861</v>
      </c>
      <c r="B2174" s="93" t="s">
        <v>18</v>
      </c>
      <c r="C2174" s="162" t="s">
        <v>121</v>
      </c>
      <c r="D2174" s="90" t="s">
        <v>99</v>
      </c>
      <c r="E2174">
        <v>2465.4499999999998</v>
      </c>
      <c r="F2174">
        <v>2412.6</v>
      </c>
      <c r="G2174">
        <v>2393.27</v>
      </c>
      <c r="H2174">
        <v>2378.13</v>
      </c>
      <c r="I2174">
        <v>2402.2800000000002</v>
      </c>
      <c r="J2174">
        <v>2402.8000000000002</v>
      </c>
      <c r="K2174">
        <v>2389.0700000000002</v>
      </c>
      <c r="L2174">
        <v>2393</v>
      </c>
      <c r="M2174">
        <v>2406.37</v>
      </c>
      <c r="N2174" s="94">
        <f>IF((M2175=""),"",MAX(E2176:M2176))</f>
        <v>964.03999999999951</v>
      </c>
      <c r="O2174" s="94">
        <f>IF(M2175="","",MIN(E2176:M2176))</f>
        <v>801</v>
      </c>
      <c r="P2174" s="94">
        <f>IF((M2176=""),"",AVERAGE(E2176:M2176))</f>
        <v>890.18666666666672</v>
      </c>
      <c r="Q2174" s="94">
        <f>IF((M2175=""),"",STDEV(E2176:M2176))</f>
        <v>64.008377576690535</v>
      </c>
      <c r="R2174" s="95">
        <f>IF((M2175=""),"",(N2174-O2174)/(N2174+O2174)*100)</f>
        <v>9.2371844264152401</v>
      </c>
      <c r="S2174" s="96" t="str">
        <f>IF(M2175="","",IF(R2174&lt;15,IF(P2174&gt;850,IF(P2174&lt;1000,"Pass","Fail"),"Fail"),"Fail"))</f>
        <v>Pass</v>
      </c>
      <c r="T2174" s="237">
        <v>74</v>
      </c>
      <c r="U2174" s="414" t="s">
        <v>307</v>
      </c>
      <c r="V2174" s="300"/>
      <c r="W2174" s="135">
        <v>850</v>
      </c>
      <c r="X2174" s="135">
        <v>970</v>
      </c>
      <c r="Y2174" s="135">
        <v>710</v>
      </c>
      <c r="Z2174" s="135">
        <v>910</v>
      </c>
      <c r="AA2174" s="135">
        <v>14.5</v>
      </c>
      <c r="AB2174" s="139">
        <v>17</v>
      </c>
    </row>
    <row r="2175" spans="1:28" ht="15.75" customHeight="1">
      <c r="A2175"/>
      <c r="B2175" s="93"/>
      <c r="C2175" s="162"/>
      <c r="D2175" s="90" t="s">
        <v>100</v>
      </c>
      <c r="E2175">
        <v>1983.43</v>
      </c>
      <c r="F2175">
        <v>1986.93</v>
      </c>
      <c r="G2175">
        <v>1992.77</v>
      </c>
      <c r="H2175">
        <v>1957.47</v>
      </c>
      <c r="I2175">
        <v>1929.73</v>
      </c>
      <c r="J2175">
        <v>1922.23</v>
      </c>
      <c r="K2175">
        <v>1963.6</v>
      </c>
      <c r="L2175">
        <v>1970.6</v>
      </c>
      <c r="M2175">
        <v>1930.37</v>
      </c>
      <c r="N2175" s="99"/>
      <c r="O2175" s="99"/>
      <c r="P2175" s="99"/>
      <c r="Q2175" s="99"/>
      <c r="R2175" s="100"/>
      <c r="S2175" s="101"/>
      <c r="T2175" s="241"/>
      <c r="U2175" s="234"/>
      <c r="V2175" s="238"/>
    </row>
    <row r="2176" spans="1:28" ht="26.25" customHeight="1" thickBot="1">
      <c r="A2176"/>
      <c r="B2176" s="105"/>
      <c r="C2176" s="163"/>
      <c r="D2176" s="127" t="s">
        <v>120</v>
      </c>
      <c r="E2176" s="107">
        <f t="shared" ref="E2176:M2176" si="718">IF(((E2174="")*AND(E2175="")),"",(E2174-E2175)*2)</f>
        <v>964.03999999999951</v>
      </c>
      <c r="F2176" s="107">
        <f t="shared" si="718"/>
        <v>851.33999999999969</v>
      </c>
      <c r="G2176" s="107">
        <f t="shared" si="718"/>
        <v>801</v>
      </c>
      <c r="H2176" s="107">
        <f t="shared" si="718"/>
        <v>841.32000000000016</v>
      </c>
      <c r="I2176" s="107">
        <f t="shared" si="718"/>
        <v>945.10000000000036</v>
      </c>
      <c r="J2176" s="107">
        <f t="shared" si="718"/>
        <v>961.14000000000033</v>
      </c>
      <c r="K2176" s="107">
        <f t="shared" si="718"/>
        <v>850.94000000000051</v>
      </c>
      <c r="L2176" s="107">
        <f t="shared" si="718"/>
        <v>844.80000000000018</v>
      </c>
      <c r="M2176" s="107">
        <f t="shared" si="718"/>
        <v>952</v>
      </c>
      <c r="N2176" s="108"/>
      <c r="O2176" s="108"/>
      <c r="P2176" s="108"/>
      <c r="Q2176" s="108"/>
      <c r="R2176" s="109"/>
      <c r="S2176" s="110"/>
      <c r="T2176" s="284"/>
      <c r="U2176" s="283"/>
      <c r="V2176" s="286"/>
    </row>
    <row r="2177" spans="1:28" ht="12.75" customHeight="1">
      <c r="A2177" s="3">
        <v>43864</v>
      </c>
      <c r="B2177" s="111" t="s">
        <v>18</v>
      </c>
      <c r="C2177" s="164" t="s">
        <v>122</v>
      </c>
      <c r="D2177" s="112" t="s">
        <v>99</v>
      </c>
      <c r="E2177">
        <v>4603.62</v>
      </c>
      <c r="F2177">
        <v>4674.07</v>
      </c>
      <c r="G2177">
        <v>4852.43</v>
      </c>
      <c r="H2177">
        <v>4776.71</v>
      </c>
      <c r="I2177">
        <v>4733.6499999999996</v>
      </c>
      <c r="J2177">
        <v>4621.17</v>
      </c>
      <c r="K2177">
        <v>4737.03</v>
      </c>
      <c r="L2177">
        <v>4753.8900000000003</v>
      </c>
      <c r="M2177">
        <v>4678.92</v>
      </c>
      <c r="N2177" s="113">
        <f>IF((M2178=""),"",MAX(E2179:M2179))</f>
        <v>511.86000000000058</v>
      </c>
      <c r="O2177" s="113">
        <f>IF(M2178="","",MIN(E2179:M2179))</f>
        <v>489.73999999999978</v>
      </c>
      <c r="P2177" s="113">
        <f>IF((M2179=""),"",AVERAGE(E2179:M2179))</f>
        <v>503.48222222222222</v>
      </c>
      <c r="Q2177" s="113">
        <f>IF((M2178=""),"",STDEV(E2179:M2179))</f>
        <v>6.9768362775966324</v>
      </c>
      <c r="R2177" s="114">
        <f>IF((M2178=""),"",(N2177-O2177)/(N2177+O2177)*100)</f>
        <v>2.2084664536742005</v>
      </c>
      <c r="S2177" s="115" t="str">
        <f>IF(M2178="","",IF(R2177&lt;10,IF(P2177&gt;430,IF(P2177&lt;590,"Pass","Fail"),"Fail"),"Fail"))</f>
        <v>Pass</v>
      </c>
      <c r="T2177" s="242">
        <v>74</v>
      </c>
      <c r="U2177" s="236"/>
      <c r="V2177" s="302"/>
      <c r="W2177" s="138">
        <v>490</v>
      </c>
      <c r="X2177" s="135">
        <v>590</v>
      </c>
      <c r="Y2177" s="135">
        <v>430</v>
      </c>
      <c r="Z2177" s="135">
        <v>590</v>
      </c>
      <c r="AA2177" s="137">
        <v>6.3</v>
      </c>
      <c r="AB2177" s="148">
        <v>6.3</v>
      </c>
    </row>
    <row r="2178" spans="1:28" ht="15.75" customHeight="1">
      <c r="A2178"/>
      <c r="B2178" s="93"/>
      <c r="C2178" s="162"/>
      <c r="D2178" s="90" t="s">
        <v>100</v>
      </c>
      <c r="E2178">
        <v>4347.6899999999996</v>
      </c>
      <c r="F2178">
        <v>4420.8999999999996</v>
      </c>
      <c r="G2178">
        <v>4607.5600000000004</v>
      </c>
      <c r="H2178">
        <v>4528.18</v>
      </c>
      <c r="I2178">
        <v>4482.99</v>
      </c>
      <c r="J2178">
        <v>4366.07</v>
      </c>
      <c r="K2178">
        <v>4485.66</v>
      </c>
      <c r="L2178">
        <v>4502.3500000000004</v>
      </c>
      <c r="M2178">
        <v>4424.42</v>
      </c>
      <c r="N2178" s="99"/>
      <c r="O2178" s="99"/>
      <c r="P2178" s="99"/>
      <c r="Q2178" s="99"/>
      <c r="R2178" s="100"/>
      <c r="S2178" s="101"/>
      <c r="T2178" s="241"/>
      <c r="U2178" s="234"/>
      <c r="V2178" s="238"/>
    </row>
    <row r="2179" spans="1:28" ht="25.5" customHeight="1">
      <c r="A2179"/>
      <c r="B2179" s="93"/>
      <c r="C2179" s="162"/>
      <c r="D2179" s="90" t="s">
        <v>120</v>
      </c>
      <c r="E2179" s="29">
        <f t="shared" ref="E2179:M2179" si="719">IF(((E2177="")*AND(E2178="")),"",(E2177-E2178)*2)</f>
        <v>511.86000000000058</v>
      </c>
      <c r="F2179" s="29">
        <f t="shared" si="719"/>
        <v>506.34000000000015</v>
      </c>
      <c r="G2179" s="29">
        <f t="shared" si="719"/>
        <v>489.73999999999978</v>
      </c>
      <c r="H2179" s="29">
        <f t="shared" si="719"/>
        <v>497.05999999999949</v>
      </c>
      <c r="I2179" s="29">
        <f t="shared" si="719"/>
        <v>501.31999999999971</v>
      </c>
      <c r="J2179" s="29">
        <f t="shared" si="719"/>
        <v>510.20000000000073</v>
      </c>
      <c r="K2179" s="29">
        <f t="shared" si="719"/>
        <v>502.73999999999978</v>
      </c>
      <c r="L2179" s="29">
        <f t="shared" si="719"/>
        <v>503.07999999999993</v>
      </c>
      <c r="M2179" s="29">
        <f t="shared" si="719"/>
        <v>509</v>
      </c>
      <c r="N2179" s="102"/>
      <c r="O2179" s="102"/>
      <c r="P2179" s="102"/>
      <c r="Q2179" s="102"/>
      <c r="R2179" s="103"/>
      <c r="S2179" s="104"/>
      <c r="T2179" s="282"/>
      <c r="U2179" s="281"/>
      <c r="V2179" s="285"/>
    </row>
    <row r="2180" spans="1:28" ht="12.75" customHeight="1">
      <c r="A2180" s="3">
        <v>43864</v>
      </c>
      <c r="B2180" s="93" t="s">
        <v>18</v>
      </c>
      <c r="C2180" s="162" t="s">
        <v>123</v>
      </c>
      <c r="D2180" s="90" t="s">
        <v>99</v>
      </c>
      <c r="E2180">
        <v>5855.72</v>
      </c>
      <c r="F2180">
        <v>5949.36</v>
      </c>
      <c r="G2180">
        <v>6124.53</v>
      </c>
      <c r="H2180">
        <v>6063.34</v>
      </c>
      <c r="I2180">
        <v>6003.57</v>
      </c>
      <c r="J2180">
        <v>5880.03</v>
      </c>
      <c r="K2180">
        <v>6014.84</v>
      </c>
      <c r="L2180">
        <v>6032.74</v>
      </c>
      <c r="M2180">
        <v>5938.49</v>
      </c>
      <c r="N2180" s="94">
        <f>IF((M2181=""),"",MAX(E2182:M2182))</f>
        <v>271.18000000000029</v>
      </c>
      <c r="O2180" s="94">
        <f>IF(M2181="","",MIN(E2182:M2182))</f>
        <v>238.79999999999927</v>
      </c>
      <c r="P2180" s="94">
        <f>IF((M2182=""),"",AVERAGE(E2182:M2182))</f>
        <v>255.45333333333292</v>
      </c>
      <c r="Q2180" s="94">
        <f>IF((M2181=""),"",STDEV(E2182:M2182))</f>
        <v>11.245639154801168</v>
      </c>
      <c r="R2180" s="95">
        <f>IF((M2181=""),"",(N2180-O2180)/(N2180+O2180)*100)</f>
        <v>6.3492685987687842</v>
      </c>
      <c r="S2180" s="96" t="str">
        <f>IF(M2181="","",IF(R2180&lt;15,IF(P2180&gt;155,IF(P2180&lt;315,"Pass","Fail"),"Fail"),"Fail"))</f>
        <v>Pass</v>
      </c>
      <c r="T2180" s="237">
        <v>74</v>
      </c>
      <c r="U2180" s="235"/>
      <c r="V2180" s="300"/>
      <c r="W2180" s="147">
        <v>222</v>
      </c>
      <c r="X2180" s="88">
        <v>340</v>
      </c>
      <c r="Y2180" s="88">
        <v>155</v>
      </c>
      <c r="Z2180" s="88">
        <v>315</v>
      </c>
      <c r="AA2180" s="148">
        <v>15</v>
      </c>
      <c r="AB2180" s="139">
        <v>15</v>
      </c>
    </row>
    <row r="2181" spans="1:28" ht="15.75" customHeight="1">
      <c r="A2181"/>
      <c r="B2181" s="93"/>
      <c r="C2181" s="162"/>
      <c r="D2181" s="90" t="s">
        <v>100</v>
      </c>
      <c r="E2181">
        <v>5720.13</v>
      </c>
      <c r="F2181">
        <v>5823.84</v>
      </c>
      <c r="G2181">
        <v>6005.13</v>
      </c>
      <c r="H2181">
        <v>5938.3</v>
      </c>
      <c r="I2181">
        <v>5871.09</v>
      </c>
      <c r="J2181">
        <v>5747.07</v>
      </c>
      <c r="K2181">
        <v>5890.15</v>
      </c>
      <c r="L2181">
        <v>5910.77</v>
      </c>
      <c r="M2181">
        <v>5806.6</v>
      </c>
      <c r="N2181" s="99"/>
      <c r="O2181" s="99"/>
      <c r="P2181" s="99"/>
      <c r="Q2181" s="99"/>
      <c r="R2181" s="100"/>
      <c r="S2181" s="101"/>
      <c r="T2181" s="241"/>
      <c r="U2181" s="234"/>
      <c r="V2181" s="238"/>
    </row>
    <row r="2182" spans="1:28" ht="25.5" customHeight="1">
      <c r="A2182"/>
      <c r="B2182" s="93"/>
      <c r="C2182" s="162"/>
      <c r="D2182" s="90" t="s">
        <v>120</v>
      </c>
      <c r="E2182" s="29">
        <f t="shared" ref="E2182:M2182" si="720">IF(((E2180="")*AND(E2181="")),"",(E2180-E2181)*2)</f>
        <v>271.18000000000029</v>
      </c>
      <c r="F2182" s="29">
        <f t="shared" si="720"/>
        <v>251.03999999999905</v>
      </c>
      <c r="G2182" s="29">
        <f t="shared" si="720"/>
        <v>238.79999999999927</v>
      </c>
      <c r="H2182" s="29">
        <f t="shared" si="720"/>
        <v>250.07999999999993</v>
      </c>
      <c r="I2182" s="29">
        <f t="shared" si="720"/>
        <v>264.95999999999913</v>
      </c>
      <c r="J2182" s="29">
        <f t="shared" si="720"/>
        <v>265.92000000000007</v>
      </c>
      <c r="K2182" s="29">
        <f t="shared" si="720"/>
        <v>249.38000000000102</v>
      </c>
      <c r="L2182" s="29">
        <f t="shared" si="720"/>
        <v>243.93999999999869</v>
      </c>
      <c r="M2182" s="29">
        <f t="shared" si="720"/>
        <v>263.77999999999884</v>
      </c>
      <c r="N2182" s="102"/>
      <c r="O2182" s="102"/>
      <c r="P2182" s="102"/>
      <c r="Q2182" s="102"/>
      <c r="R2182" s="103"/>
      <c r="S2182" s="104"/>
      <c r="T2182" s="282"/>
      <c r="U2182" s="281"/>
      <c r="V2182" s="285"/>
    </row>
    <row r="2183" spans="1:28" ht="12.75" customHeight="1">
      <c r="A2183" s="3">
        <v>43864</v>
      </c>
      <c r="B2183" s="121" t="s">
        <v>18</v>
      </c>
      <c r="C2183" s="161" t="s">
        <v>119</v>
      </c>
      <c r="D2183" s="91" t="s">
        <v>99</v>
      </c>
      <c r="E2183">
        <v>2184.9299999999998</v>
      </c>
      <c r="F2183">
        <v>2144.02</v>
      </c>
      <c r="G2183">
        <v>2122.9699999999998</v>
      </c>
      <c r="H2183">
        <v>2114.17</v>
      </c>
      <c r="I2183">
        <v>2126.25</v>
      </c>
      <c r="J2183">
        <v>2128.4499999999998</v>
      </c>
      <c r="K2183">
        <v>2122.89</v>
      </c>
      <c r="L2183">
        <v>2124.06</v>
      </c>
      <c r="M2183">
        <v>2123.54</v>
      </c>
      <c r="N2183" s="94">
        <f>IF((M2184=""),"",MAX(E2185:M2185))</f>
        <v>738.57999999999947</v>
      </c>
      <c r="O2183" s="94">
        <f>IF(M2184="","",MIN(E2185:M2185))</f>
        <v>658.79999999999973</v>
      </c>
      <c r="P2183" s="94">
        <f>IF((M2185=""),"",AVERAGE(E2185:M2185))</f>
        <v>701.39111111111106</v>
      </c>
      <c r="Q2183" s="94">
        <f>IF((M2184=""),"",STDEV(E2185:M2185))</f>
        <v>33.576797213417152</v>
      </c>
      <c r="R2183" s="95">
        <f>IF((M2184=""),"",(N2183-O2183)/(N2183+O2183)*100)</f>
        <v>5.7092558931714912</v>
      </c>
      <c r="S2183" s="96" t="str">
        <f>IF(M2184="","",IF(R2183&lt;10,IF(P2183&gt;670,IF(P2183&lt;830,"Pass","Fail"),"Fail"),"Fail"))</f>
        <v>Pass</v>
      </c>
      <c r="T2183" s="237">
        <v>74</v>
      </c>
      <c r="U2183" s="235"/>
      <c r="V2183" s="300"/>
      <c r="W2183" s="147">
        <v>645</v>
      </c>
      <c r="X2183" s="88">
        <v>790</v>
      </c>
      <c r="Y2183" s="88">
        <v>670</v>
      </c>
      <c r="Z2183" s="88">
        <v>830</v>
      </c>
      <c r="AA2183" s="88">
        <v>8.6999999999999993</v>
      </c>
      <c r="AB2183" s="148">
        <v>10</v>
      </c>
    </row>
    <row r="2184" spans="1:28" ht="15.75" customHeight="1">
      <c r="A2184"/>
      <c r="B2184" s="93"/>
      <c r="C2184" s="162"/>
      <c r="D2184" s="90" t="s">
        <v>100</v>
      </c>
      <c r="E2184">
        <v>1818.62</v>
      </c>
      <c r="F2184">
        <v>1805.82</v>
      </c>
      <c r="G2184">
        <v>1793.57</v>
      </c>
      <c r="H2184">
        <v>1775.23</v>
      </c>
      <c r="I2184">
        <v>1757.02</v>
      </c>
      <c r="J2184">
        <v>1759.16</v>
      </c>
      <c r="K2184">
        <v>1783.13</v>
      </c>
      <c r="L2184">
        <v>1786.45</v>
      </c>
      <c r="M2184">
        <v>1756.02</v>
      </c>
      <c r="N2184" s="99"/>
      <c r="O2184" s="99"/>
      <c r="P2184" s="99"/>
      <c r="Q2184" s="99"/>
      <c r="R2184" s="100"/>
      <c r="S2184" s="101"/>
      <c r="T2184" s="241"/>
      <c r="U2184" s="234"/>
      <c r="V2184" s="238"/>
    </row>
    <row r="2185" spans="1:28" ht="25.5" customHeight="1">
      <c r="A2185"/>
      <c r="B2185" s="93"/>
      <c r="C2185" s="162"/>
      <c r="D2185" s="90" t="s">
        <v>120</v>
      </c>
      <c r="E2185" s="29">
        <f t="shared" ref="E2185:M2185" si="721">IF(((E2183="")*AND(E2184="")),"",(E2183-E2184)*2)</f>
        <v>732.61999999999989</v>
      </c>
      <c r="F2185" s="29">
        <f t="shared" si="721"/>
        <v>676.40000000000009</v>
      </c>
      <c r="G2185" s="29">
        <f t="shared" si="721"/>
        <v>658.79999999999973</v>
      </c>
      <c r="H2185" s="29">
        <f t="shared" si="721"/>
        <v>677.88000000000011</v>
      </c>
      <c r="I2185" s="29">
        <f t="shared" si="721"/>
        <v>738.46</v>
      </c>
      <c r="J2185" s="29">
        <f t="shared" si="721"/>
        <v>738.57999999999947</v>
      </c>
      <c r="K2185" s="29">
        <f t="shared" si="721"/>
        <v>679.51999999999953</v>
      </c>
      <c r="L2185" s="29">
        <f t="shared" si="721"/>
        <v>675.2199999999998</v>
      </c>
      <c r="M2185" s="29">
        <f t="shared" si="721"/>
        <v>735.04</v>
      </c>
      <c r="N2185" s="102"/>
      <c r="O2185" s="102"/>
      <c r="P2185" s="102"/>
      <c r="Q2185" s="102"/>
      <c r="R2185" s="103"/>
      <c r="S2185" s="104"/>
      <c r="T2185" s="282"/>
      <c r="U2185" s="281"/>
      <c r="V2185" s="285"/>
    </row>
    <row r="2186" spans="1:28" ht="12.75" customHeight="1">
      <c r="A2186" s="3">
        <v>43864</v>
      </c>
      <c r="B2186" s="93" t="s">
        <v>18</v>
      </c>
      <c r="C2186" s="162" t="s">
        <v>121</v>
      </c>
      <c r="D2186" s="90" t="s">
        <v>99</v>
      </c>
      <c r="E2186">
        <v>1983.75</v>
      </c>
      <c r="F2186">
        <v>1986.06</v>
      </c>
      <c r="G2186">
        <v>1992.15</v>
      </c>
      <c r="H2186">
        <v>1956.34</v>
      </c>
      <c r="I2186">
        <v>1928.51</v>
      </c>
      <c r="J2186">
        <v>1920.66</v>
      </c>
      <c r="K2186">
        <v>1963.19</v>
      </c>
      <c r="L2186">
        <v>1968.93</v>
      </c>
      <c r="M2186">
        <v>1930.3</v>
      </c>
      <c r="N2186" s="94">
        <f>IF((M2187=""),"",MAX(E2188:M2188))</f>
        <v>953.67999999999984</v>
      </c>
      <c r="O2186" s="94">
        <f>IF(M2187="","",MIN(E2188:M2188))</f>
        <v>797.98</v>
      </c>
      <c r="P2186" s="94">
        <f>IF((M2188=""),"",AVERAGE(E2188:M2188))</f>
        <v>885.35777777777776</v>
      </c>
      <c r="Q2186" s="94">
        <f>IF((M2187=""),"",STDEV(E2188:M2188))</f>
        <v>63.278454030140168</v>
      </c>
      <c r="R2186" s="95">
        <f>IF((M2187=""),"",(N2186-O2186)/(N2186+O2186)*100)</f>
        <v>8.8887112795862109</v>
      </c>
      <c r="S2186" s="96" t="str">
        <f>IF(M2187="","",IF(R2186&lt;15,IF(P2186&gt;850,IF(P2186&lt;1000,"Pass","Fail"),"Fail"),"Fail"))</f>
        <v>Pass</v>
      </c>
      <c r="T2186" s="237">
        <v>74</v>
      </c>
      <c r="U2186" s="235"/>
      <c r="V2186" s="300"/>
      <c r="W2186" s="135">
        <v>850</v>
      </c>
      <c r="X2186" s="135">
        <v>970</v>
      </c>
      <c r="Y2186" s="135">
        <v>710</v>
      </c>
      <c r="Z2186" s="135">
        <v>910</v>
      </c>
      <c r="AA2186" s="135">
        <v>14.5</v>
      </c>
      <c r="AB2186" s="139">
        <v>17</v>
      </c>
    </row>
    <row r="2187" spans="1:28" ht="15.75" customHeight="1">
      <c r="A2187"/>
      <c r="B2187" s="93"/>
      <c r="C2187" s="162"/>
      <c r="D2187" s="90" t="s">
        <v>100</v>
      </c>
      <c r="E2187">
        <v>1506.91</v>
      </c>
      <c r="F2187">
        <v>1563.24</v>
      </c>
      <c r="G2187">
        <v>1593.16</v>
      </c>
      <c r="H2187">
        <v>1536.06</v>
      </c>
      <c r="I2187">
        <v>1454.97</v>
      </c>
      <c r="J2187">
        <v>1444.36</v>
      </c>
      <c r="K2187">
        <v>1543.15</v>
      </c>
      <c r="L2187">
        <v>1547.66</v>
      </c>
      <c r="M2187">
        <v>1456.27</v>
      </c>
      <c r="N2187" s="99"/>
      <c r="O2187" s="99"/>
      <c r="P2187" s="99"/>
      <c r="Q2187" s="99"/>
      <c r="R2187" s="100"/>
      <c r="S2187" s="101"/>
      <c r="T2187" s="241"/>
      <c r="U2187" s="234"/>
      <c r="V2187" s="238"/>
    </row>
    <row r="2188" spans="1:28" ht="26.25" customHeight="1" thickBot="1">
      <c r="A2188"/>
      <c r="B2188" s="105"/>
      <c r="C2188" s="163"/>
      <c r="D2188" s="127" t="s">
        <v>120</v>
      </c>
      <c r="E2188" s="107">
        <f t="shared" ref="E2188:M2188" si="722">IF(((E2186="")*AND(E2187="")),"",(E2186-E2187)*2)</f>
        <v>953.67999999999984</v>
      </c>
      <c r="F2188" s="107">
        <f t="shared" si="722"/>
        <v>845.63999999999987</v>
      </c>
      <c r="G2188" s="107">
        <f t="shared" si="722"/>
        <v>797.98</v>
      </c>
      <c r="H2188" s="107">
        <f t="shared" si="722"/>
        <v>840.56</v>
      </c>
      <c r="I2188" s="107">
        <f t="shared" si="722"/>
        <v>947.07999999999993</v>
      </c>
      <c r="J2188" s="107">
        <f t="shared" si="722"/>
        <v>952.60000000000036</v>
      </c>
      <c r="K2188" s="107">
        <f t="shared" si="722"/>
        <v>840.07999999999993</v>
      </c>
      <c r="L2188" s="107">
        <f t="shared" si="722"/>
        <v>842.54</v>
      </c>
      <c r="M2188" s="107">
        <f t="shared" si="722"/>
        <v>948.06</v>
      </c>
      <c r="N2188" s="108"/>
      <c r="O2188" s="108"/>
      <c r="P2188" s="108"/>
      <c r="Q2188" s="108"/>
      <c r="R2188" s="109"/>
      <c r="S2188" s="110"/>
      <c r="T2188" s="284"/>
      <c r="U2188" s="283"/>
      <c r="V2188" s="286"/>
    </row>
    <row r="2189" spans="1:28" ht="12.75" customHeight="1">
      <c r="A2189" s="3">
        <v>43874</v>
      </c>
      <c r="B2189" s="111" t="s">
        <v>18</v>
      </c>
      <c r="C2189" s="164" t="s">
        <v>122</v>
      </c>
      <c r="D2189" s="112" t="s">
        <v>99</v>
      </c>
      <c r="E2189">
        <v>4351.3599999999997</v>
      </c>
      <c r="F2189">
        <v>4427.37</v>
      </c>
      <c r="G2189">
        <v>4613.03</v>
      </c>
      <c r="H2189">
        <v>4532.16</v>
      </c>
      <c r="I2189">
        <v>4490.1499999999996</v>
      </c>
      <c r="J2189">
        <v>4377.6499999999996</v>
      </c>
      <c r="K2189">
        <v>4490.55</v>
      </c>
      <c r="L2189">
        <v>4508.9399999999996</v>
      </c>
      <c r="M2189">
        <v>4429.3</v>
      </c>
      <c r="N2189" s="113">
        <f>IF((M2190=""),"",MAX(E2191:M2191))</f>
        <v>529.93999999999869</v>
      </c>
      <c r="O2189" s="113">
        <f>IF(M2190="","",MIN(E2191:M2191))</f>
        <v>502.47999999999956</v>
      </c>
      <c r="P2189" s="113">
        <f>IF((M2191=""),"",AVERAGE(E2191:M2191))</f>
        <v>514.37777777777706</v>
      </c>
      <c r="Q2189" s="113">
        <f>IF((M2190=""),"",STDEV(E2191:M2191))</f>
        <v>7.4231963765242046</v>
      </c>
      <c r="R2189" s="114">
        <f>IF((M2190=""),"",(N2189-O2189)/(N2189+O2189)*100)</f>
        <v>2.6597702485421797</v>
      </c>
      <c r="S2189" s="115" t="str">
        <f>IF(M2190="","",IF(R2189&lt;10,IF(P2189&gt;430,IF(P2189&lt;590,"Pass","Fail"),"Fail"),"Fail"))</f>
        <v>Pass</v>
      </c>
      <c r="T2189" s="242">
        <v>1159</v>
      </c>
      <c r="U2189" s="235" t="s">
        <v>310</v>
      </c>
      <c r="V2189" s="302"/>
      <c r="W2189" s="138">
        <v>490</v>
      </c>
      <c r="X2189" s="135">
        <v>590</v>
      </c>
      <c r="Y2189" s="135">
        <v>430</v>
      </c>
      <c r="Z2189" s="135">
        <v>590</v>
      </c>
      <c r="AA2189" s="137">
        <v>6.3</v>
      </c>
      <c r="AB2189" s="148">
        <v>6.3</v>
      </c>
    </row>
    <row r="2190" spans="1:28" ht="15.75" customHeight="1">
      <c r="A2190"/>
      <c r="B2190" s="93"/>
      <c r="C2190" s="162"/>
      <c r="D2190" s="90" t="s">
        <v>100</v>
      </c>
      <c r="E2190">
        <v>4091.28</v>
      </c>
      <c r="F2190">
        <v>4170.38</v>
      </c>
      <c r="G2190">
        <v>4361.79</v>
      </c>
      <c r="H2190">
        <v>4276.8100000000004</v>
      </c>
      <c r="I2190">
        <v>4233.62</v>
      </c>
      <c r="J2190">
        <v>4112.68</v>
      </c>
      <c r="K2190">
        <v>4233.51</v>
      </c>
      <c r="L2190">
        <v>4253.0600000000004</v>
      </c>
      <c r="M2190">
        <v>4172.68</v>
      </c>
      <c r="N2190" s="99"/>
      <c r="O2190" s="99"/>
      <c r="P2190" s="99"/>
      <c r="Q2190" s="99"/>
      <c r="R2190" s="100"/>
      <c r="S2190" s="101"/>
      <c r="T2190" s="241"/>
      <c r="U2190" s="234"/>
      <c r="V2190" s="238"/>
    </row>
    <row r="2191" spans="1:28" ht="25.5" customHeight="1">
      <c r="A2191"/>
      <c r="B2191" s="93"/>
      <c r="C2191" s="162"/>
      <c r="D2191" s="90" t="s">
        <v>120</v>
      </c>
      <c r="E2191" s="29">
        <f t="shared" ref="E2191:M2191" si="723">IF(((E2189="")*AND(E2190="")),"",(E2189-E2190)*2)</f>
        <v>520.15999999999894</v>
      </c>
      <c r="F2191" s="29">
        <f t="shared" si="723"/>
        <v>513.97999999999956</v>
      </c>
      <c r="G2191" s="29">
        <f t="shared" si="723"/>
        <v>502.47999999999956</v>
      </c>
      <c r="H2191" s="29">
        <f t="shared" si="723"/>
        <v>510.69999999999891</v>
      </c>
      <c r="I2191" s="29">
        <f t="shared" si="723"/>
        <v>513.05999999999949</v>
      </c>
      <c r="J2191" s="29">
        <f t="shared" si="723"/>
        <v>529.93999999999869</v>
      </c>
      <c r="K2191" s="29">
        <f t="shared" si="723"/>
        <v>514.07999999999993</v>
      </c>
      <c r="L2191" s="29">
        <f t="shared" si="723"/>
        <v>511.7599999999984</v>
      </c>
      <c r="M2191" s="29">
        <f t="shared" si="723"/>
        <v>513.23999999999978</v>
      </c>
      <c r="N2191" s="102"/>
      <c r="O2191" s="102"/>
      <c r="P2191" s="102"/>
      <c r="Q2191" s="102"/>
      <c r="R2191" s="103"/>
      <c r="S2191" s="104"/>
      <c r="T2191" s="282"/>
      <c r="U2191" s="281"/>
      <c r="V2191" s="285"/>
    </row>
    <row r="2192" spans="1:28" ht="12.75" customHeight="1">
      <c r="A2192" s="3">
        <v>43874</v>
      </c>
      <c r="B2192" s="93" t="s">
        <v>18</v>
      </c>
      <c r="C2192" s="162" t="s">
        <v>123</v>
      </c>
      <c r="D2192" s="90" t="s">
        <v>99</v>
      </c>
      <c r="E2192">
        <v>5732.6</v>
      </c>
      <c r="F2192">
        <v>5835.01</v>
      </c>
      <c r="G2192">
        <v>6012.97</v>
      </c>
      <c r="H2192">
        <v>5947.77</v>
      </c>
      <c r="I2192">
        <v>5880.83</v>
      </c>
      <c r="J2192">
        <v>5757.35</v>
      </c>
      <c r="K2192">
        <v>5899.9</v>
      </c>
      <c r="L2192">
        <v>5919.56</v>
      </c>
      <c r="M2192">
        <v>5816.61</v>
      </c>
      <c r="N2192" s="94">
        <f>IF((M2193=""),"",MAX(E2194:M2194))</f>
        <v>267.28000000000065</v>
      </c>
      <c r="O2192" s="94">
        <f>IF(M2193="","",MIN(E2194:M2194))</f>
        <v>233.60000000000036</v>
      </c>
      <c r="P2192" s="94">
        <f>IF((M2194=""),"",AVERAGE(E2194:M2194))</f>
        <v>251.84888888888943</v>
      </c>
      <c r="Q2192" s="94">
        <f>IF((M2193=""),"",STDEV(E2194:M2194))</f>
        <v>11.622431376915124</v>
      </c>
      <c r="R2192" s="95">
        <f>IF((M2193=""),"",(N2192-O2192)/(N2192+O2192)*100)</f>
        <v>6.7241654687750003</v>
      </c>
      <c r="S2192" s="96" t="str">
        <f>IF(M2193="","",IF(R2192&lt;15,IF(P2192&gt;155,IF(P2192&lt;315,"Pass","Fail"),"Fail"),"Fail"))</f>
        <v>Pass</v>
      </c>
      <c r="T2192" s="237">
        <v>1159</v>
      </c>
      <c r="U2192" s="235" t="s">
        <v>310</v>
      </c>
      <c r="V2192" s="300"/>
      <c r="W2192" s="147">
        <v>222</v>
      </c>
      <c r="X2192" s="88">
        <v>340</v>
      </c>
      <c r="Y2192" s="88">
        <v>155</v>
      </c>
      <c r="Z2192" s="88">
        <v>315</v>
      </c>
      <c r="AA2192" s="148">
        <v>15</v>
      </c>
      <c r="AB2192" s="139">
        <v>15</v>
      </c>
    </row>
    <row r="2193" spans="1:28" ht="15.75" customHeight="1">
      <c r="A2193"/>
      <c r="B2193" s="93"/>
      <c r="C2193" s="162"/>
      <c r="D2193" s="90" t="s">
        <v>100</v>
      </c>
      <c r="E2193">
        <v>5598.96</v>
      </c>
      <c r="F2193">
        <v>5710.19</v>
      </c>
      <c r="G2193">
        <v>5896.17</v>
      </c>
      <c r="H2193">
        <v>5826.78</v>
      </c>
      <c r="I2193">
        <v>5751.3</v>
      </c>
      <c r="J2193">
        <v>5624.92</v>
      </c>
      <c r="K2193">
        <v>5777.61</v>
      </c>
      <c r="L2193">
        <v>5797.2</v>
      </c>
      <c r="M2193">
        <v>5686.15</v>
      </c>
      <c r="N2193" s="99"/>
      <c r="O2193" s="99"/>
      <c r="P2193" s="99"/>
      <c r="Q2193" s="99"/>
      <c r="R2193" s="100"/>
      <c r="S2193" s="101"/>
      <c r="T2193" s="241"/>
      <c r="U2193" s="234"/>
      <c r="V2193" s="238"/>
    </row>
    <row r="2194" spans="1:28" ht="25.5" customHeight="1">
      <c r="A2194"/>
      <c r="B2194" s="93"/>
      <c r="C2194" s="162"/>
      <c r="D2194" s="90" t="s">
        <v>120</v>
      </c>
      <c r="E2194" s="29">
        <f t="shared" ref="E2194:M2194" si="724">IF(((E2192="")*AND(E2193="")),"",(E2192-E2193)*2)</f>
        <v>267.28000000000065</v>
      </c>
      <c r="F2194" s="29">
        <f t="shared" si="724"/>
        <v>249.64000000000124</v>
      </c>
      <c r="G2194" s="29">
        <f t="shared" si="724"/>
        <v>233.60000000000036</v>
      </c>
      <c r="H2194" s="29">
        <f t="shared" si="724"/>
        <v>241.98000000000138</v>
      </c>
      <c r="I2194" s="29">
        <f t="shared" si="724"/>
        <v>259.05999999999949</v>
      </c>
      <c r="J2194" s="29">
        <f t="shared" si="724"/>
        <v>264.86000000000058</v>
      </c>
      <c r="K2194" s="29">
        <f t="shared" si="724"/>
        <v>244.57999999999993</v>
      </c>
      <c r="L2194" s="29">
        <f t="shared" si="724"/>
        <v>244.72000000000116</v>
      </c>
      <c r="M2194" s="29">
        <f t="shared" si="724"/>
        <v>260.92000000000007</v>
      </c>
      <c r="N2194" s="102"/>
      <c r="O2194" s="102"/>
      <c r="P2194" s="102"/>
      <c r="Q2194" s="102"/>
      <c r="R2194" s="103"/>
      <c r="S2194" s="104"/>
      <c r="T2194" s="282"/>
      <c r="U2194" s="281"/>
      <c r="V2194" s="285"/>
    </row>
    <row r="2195" spans="1:28" ht="12.75" customHeight="1">
      <c r="A2195" s="3">
        <v>43874</v>
      </c>
      <c r="B2195" s="121" t="s">
        <v>18</v>
      </c>
      <c r="C2195" s="161" t="s">
        <v>119</v>
      </c>
      <c r="D2195" s="91" t="s">
        <v>99</v>
      </c>
      <c r="E2195">
        <v>2962.91</v>
      </c>
      <c r="F2195">
        <v>2863.86</v>
      </c>
      <c r="G2195">
        <v>2821.43</v>
      </c>
      <c r="H2195">
        <v>2828.87</v>
      </c>
      <c r="I2195">
        <v>2897.23</v>
      </c>
      <c r="J2195">
        <v>2904.22</v>
      </c>
      <c r="K2195">
        <v>2840.84</v>
      </c>
      <c r="L2195">
        <v>2841.55</v>
      </c>
      <c r="M2195">
        <v>2902.17</v>
      </c>
      <c r="N2195" s="94">
        <f>IF((M2196=""),"",MAX(E2197:M2197))</f>
        <v>787.75999999999931</v>
      </c>
      <c r="O2195" s="94">
        <f>IF(M2196="","",MIN(E2197:M2197))</f>
        <v>702.4399999999996</v>
      </c>
      <c r="P2195" s="94">
        <f>IF((M2197=""),"",AVERAGE(E2197:M2197))</f>
        <v>743.89111111111106</v>
      </c>
      <c r="Q2195" s="94">
        <f>IF((M2196=""),"",STDEV(E2197:M2197))</f>
        <v>32.681661694458597</v>
      </c>
      <c r="R2195" s="95">
        <f>IF((M2196=""),"",(N2195-O2195)/(N2195+O2195)*100)</f>
        <v>5.7254059857737065</v>
      </c>
      <c r="S2195" s="96" t="str">
        <f>IF(M2196="","",IF(R2195&lt;10,IF(P2195&gt;670,IF(P2195&lt;830,"Pass","Fail"),"Fail"),"Fail"))</f>
        <v>Pass</v>
      </c>
      <c r="T2195" s="237">
        <v>1159</v>
      </c>
      <c r="U2195" s="235" t="s">
        <v>310</v>
      </c>
      <c r="V2195" s="300"/>
      <c r="W2195" s="147">
        <v>645</v>
      </c>
      <c r="X2195" s="88">
        <v>790</v>
      </c>
      <c r="Y2195" s="88">
        <v>670</v>
      </c>
      <c r="Z2195" s="88">
        <v>830</v>
      </c>
      <c r="AA2195" s="88">
        <v>8.6999999999999993</v>
      </c>
      <c r="AB2195" s="148">
        <v>10</v>
      </c>
    </row>
    <row r="2196" spans="1:28" ht="15.75" customHeight="1">
      <c r="A2196"/>
      <c r="B2196" s="93"/>
      <c r="C2196" s="162"/>
      <c r="D2196" s="90" t="s">
        <v>100</v>
      </c>
      <c r="E2196">
        <v>2578.3000000000002</v>
      </c>
      <c r="F2196">
        <v>2503.92</v>
      </c>
      <c r="G2196">
        <v>2470.21</v>
      </c>
      <c r="H2196">
        <v>2467.9299999999998</v>
      </c>
      <c r="I2196">
        <v>2506.7199999999998</v>
      </c>
      <c r="J2196">
        <v>2510.34</v>
      </c>
      <c r="K2196">
        <v>2478.0700000000002</v>
      </c>
      <c r="L2196">
        <v>2483.35</v>
      </c>
      <c r="M2196">
        <v>2516.73</v>
      </c>
      <c r="N2196" s="99"/>
      <c r="O2196" s="99"/>
      <c r="P2196" s="99"/>
      <c r="Q2196" s="99"/>
      <c r="R2196" s="100"/>
      <c r="S2196" s="101"/>
      <c r="T2196" s="241"/>
      <c r="U2196" s="234"/>
      <c r="V2196" s="238"/>
    </row>
    <row r="2197" spans="1:28" ht="25.5" customHeight="1">
      <c r="A2197"/>
      <c r="B2197" s="93"/>
      <c r="C2197" s="162"/>
      <c r="D2197" s="90" t="s">
        <v>120</v>
      </c>
      <c r="E2197" s="29">
        <f t="shared" ref="E2197:M2197" si="725">IF(((E2195="")*AND(E2196="")),"",(E2195-E2196)*2)</f>
        <v>769.21999999999935</v>
      </c>
      <c r="F2197" s="29">
        <f t="shared" si="725"/>
        <v>719.88000000000011</v>
      </c>
      <c r="G2197" s="29">
        <f t="shared" si="725"/>
        <v>702.4399999999996</v>
      </c>
      <c r="H2197" s="29">
        <f t="shared" si="725"/>
        <v>721.88000000000011</v>
      </c>
      <c r="I2197" s="29">
        <f t="shared" si="725"/>
        <v>781.02000000000044</v>
      </c>
      <c r="J2197" s="29">
        <f t="shared" si="725"/>
        <v>787.75999999999931</v>
      </c>
      <c r="K2197" s="29">
        <f t="shared" si="725"/>
        <v>725.54</v>
      </c>
      <c r="L2197" s="29">
        <f t="shared" si="725"/>
        <v>716.40000000000055</v>
      </c>
      <c r="M2197" s="29">
        <f t="shared" si="725"/>
        <v>770.88000000000011</v>
      </c>
      <c r="N2197" s="102"/>
      <c r="O2197" s="102"/>
      <c r="P2197" s="102"/>
      <c r="Q2197" s="102"/>
      <c r="R2197" s="103"/>
      <c r="S2197" s="104"/>
      <c r="T2197" s="282"/>
      <c r="U2197" s="281"/>
      <c r="V2197" s="285"/>
    </row>
    <row r="2198" spans="1:28" ht="12.75" customHeight="1">
      <c r="A2198" s="3">
        <v>43874</v>
      </c>
      <c r="B2198" s="93" t="s">
        <v>18</v>
      </c>
      <c r="C2198" s="162" t="s">
        <v>121</v>
      </c>
      <c r="D2198" s="90" t="s">
        <v>99</v>
      </c>
      <c r="E2198">
        <v>2965.43</v>
      </c>
      <c r="F2198">
        <v>2866.25</v>
      </c>
      <c r="G2198">
        <v>2824.14</v>
      </c>
      <c r="H2198">
        <v>2830.14</v>
      </c>
      <c r="I2198">
        <v>2896.97</v>
      </c>
      <c r="J2198">
        <v>2905.43</v>
      </c>
      <c r="K2198">
        <v>2840.85</v>
      </c>
      <c r="L2198">
        <v>2845.96</v>
      </c>
      <c r="M2198">
        <v>2906.21</v>
      </c>
      <c r="N2198" s="94">
        <f>IF((M2199=""),"",MAX(E2200:M2200))</f>
        <v>994.97999999999956</v>
      </c>
      <c r="O2198" s="94">
        <f>IF(M2199="","",MIN(E2200:M2200))</f>
        <v>838.75999999999931</v>
      </c>
      <c r="P2198" s="94">
        <f>IF((M2200=""),"",AVERAGE(E2200:M2200))</f>
        <v>922.66444444444437</v>
      </c>
      <c r="Q2198" s="94">
        <f>IF((M2199=""),"",STDEV(E2200:M2200))</f>
        <v>59.270554053235649</v>
      </c>
      <c r="R2198" s="95">
        <f>IF((M2199=""),"",(N2198-O2198)/(N2198+O2198)*100)</f>
        <v>8.5192011953712274</v>
      </c>
      <c r="S2198" s="96" t="str">
        <f>IF(M2199="","",IF(R2198&lt;15,IF(P2198&gt;850,IF(P2198&lt;1000,"Pass","Fail"),"Fail"),"Fail"))</f>
        <v>Pass</v>
      </c>
      <c r="T2198" s="237">
        <v>1159</v>
      </c>
      <c r="U2198" s="235" t="s">
        <v>310</v>
      </c>
      <c r="V2198" s="300"/>
      <c r="W2198" s="135">
        <v>850</v>
      </c>
      <c r="X2198" s="135">
        <v>970</v>
      </c>
      <c r="Y2198" s="135">
        <v>710</v>
      </c>
      <c r="Z2198" s="135">
        <v>910</v>
      </c>
      <c r="AA2198" s="135">
        <v>14.5</v>
      </c>
      <c r="AB2198" s="139">
        <v>17</v>
      </c>
    </row>
    <row r="2199" spans="1:28" ht="15.75" customHeight="1">
      <c r="A2199"/>
      <c r="B2199" s="93"/>
      <c r="C2199" s="162"/>
      <c r="D2199" s="90" t="s">
        <v>100</v>
      </c>
      <c r="E2199">
        <v>2475.56</v>
      </c>
      <c r="F2199">
        <v>2424.5300000000002</v>
      </c>
      <c r="G2199">
        <v>2404.7600000000002</v>
      </c>
      <c r="H2199">
        <v>2387.9899999999998</v>
      </c>
      <c r="I2199">
        <v>2404.62</v>
      </c>
      <c r="J2199">
        <v>2407.94</v>
      </c>
      <c r="K2199">
        <v>2397.9</v>
      </c>
      <c r="L2199">
        <v>2406.2199999999998</v>
      </c>
      <c r="M2199">
        <v>2419.87</v>
      </c>
      <c r="N2199" s="99"/>
      <c r="O2199" s="99"/>
      <c r="P2199" s="99"/>
      <c r="Q2199" s="99"/>
      <c r="R2199" s="100"/>
      <c r="S2199" s="101"/>
      <c r="T2199" s="241"/>
      <c r="U2199" s="234"/>
      <c r="V2199" s="238"/>
    </row>
    <row r="2200" spans="1:28" ht="26.25" customHeight="1" thickBot="1">
      <c r="A2200"/>
      <c r="B2200" s="105"/>
      <c r="C2200" s="163"/>
      <c r="D2200" s="127" t="s">
        <v>120</v>
      </c>
      <c r="E2200" s="107">
        <f t="shared" ref="E2200:M2200" si="726">IF(((E2198="")*AND(E2199="")),"",(E2198-E2199)*2)</f>
        <v>979.73999999999978</v>
      </c>
      <c r="F2200" s="107">
        <f t="shared" si="726"/>
        <v>883.4399999999996</v>
      </c>
      <c r="G2200" s="107">
        <f t="shared" si="726"/>
        <v>838.75999999999931</v>
      </c>
      <c r="H2200" s="107">
        <f t="shared" si="726"/>
        <v>884.30000000000018</v>
      </c>
      <c r="I2200" s="107">
        <f t="shared" si="726"/>
        <v>984.69999999999982</v>
      </c>
      <c r="J2200" s="107">
        <f t="shared" si="726"/>
        <v>994.97999999999956</v>
      </c>
      <c r="K2200" s="107">
        <f t="shared" si="726"/>
        <v>885.89999999999964</v>
      </c>
      <c r="L2200" s="107">
        <f t="shared" si="726"/>
        <v>879.48000000000047</v>
      </c>
      <c r="M2200" s="107">
        <f t="shared" si="726"/>
        <v>972.68000000000029</v>
      </c>
      <c r="N2200" s="108"/>
      <c r="O2200" s="108"/>
      <c r="P2200" s="108"/>
      <c r="Q2200" s="108"/>
      <c r="R2200" s="109"/>
      <c r="S2200" s="110"/>
      <c r="T2200" s="284"/>
      <c r="U2200" s="283"/>
      <c r="V2200" s="286"/>
    </row>
    <row r="2201" spans="1:28" ht="12.75" customHeight="1">
      <c r="A2201" s="3">
        <v>43877</v>
      </c>
      <c r="B2201" s="111" t="s">
        <v>18</v>
      </c>
      <c r="C2201" s="164" t="s">
        <v>122</v>
      </c>
      <c r="D2201" s="112" t="s">
        <v>99</v>
      </c>
      <c r="E2201" s="370">
        <v>4091.28</v>
      </c>
      <c r="F2201" s="370">
        <v>4170.38</v>
      </c>
      <c r="G2201" s="370">
        <v>4361.79</v>
      </c>
      <c r="H2201" s="370">
        <v>4276.8100000000004</v>
      </c>
      <c r="I2201" s="370">
        <v>4233.62</v>
      </c>
      <c r="J2201" s="370">
        <v>4112.68</v>
      </c>
      <c r="K2201" s="370">
        <v>4233.51</v>
      </c>
      <c r="L2201" s="370">
        <v>4253.0600000000004</v>
      </c>
      <c r="M2201" s="370">
        <v>4172.68</v>
      </c>
      <c r="N2201" s="113">
        <f>IF((M2202=""),"",MAX(E2203:M2203))</f>
        <v>532.63999999999942</v>
      </c>
      <c r="O2201" s="113">
        <f>IF(M2202="","",MIN(E2203:M2203))</f>
        <v>424.36000000000058</v>
      </c>
      <c r="P2201" s="113">
        <f>IF((M2203=""),"",AVERAGE(E2203:M2203))</f>
        <v>478.36222222222267</v>
      </c>
      <c r="Q2201" s="113">
        <f>IF((M2202=""),"",STDEV(E2203:M2203))</f>
        <v>37.563737093697945</v>
      </c>
      <c r="R2201" s="114">
        <f>IF((M2202=""),"",(N2201-O2201)/(N2201+O2201)*100)</f>
        <v>11.314524555903745</v>
      </c>
      <c r="S2201" s="115" t="str">
        <f>IF(M2202="","",IF(R2201&lt;10,IF(P2201&gt;430,IF(P2201&lt;590,"Pass","Fail"),"Fail"),"Fail"))</f>
        <v>Fail</v>
      </c>
      <c r="T2201" s="242">
        <v>1428</v>
      </c>
      <c r="U2201" s="236"/>
      <c r="V2201" s="416" t="s">
        <v>312</v>
      </c>
      <c r="W2201" s="138">
        <v>490</v>
      </c>
      <c r="X2201" s="135">
        <v>590</v>
      </c>
      <c r="Y2201" s="135">
        <v>430</v>
      </c>
      <c r="Z2201" s="135">
        <v>590</v>
      </c>
      <c r="AA2201" s="137">
        <v>6.3</v>
      </c>
      <c r="AB2201" s="148">
        <v>6.3</v>
      </c>
    </row>
    <row r="2202" spans="1:28" ht="15.75" customHeight="1">
      <c r="A2202"/>
      <c r="B2202" s="93"/>
      <c r="C2202" s="162"/>
      <c r="D2202" s="90" t="s">
        <v>100</v>
      </c>
      <c r="E2202" s="370">
        <v>3868.7</v>
      </c>
      <c r="F2202" s="370">
        <v>3925.8</v>
      </c>
      <c r="G2202" s="370">
        <v>4128.2</v>
      </c>
      <c r="H2202" s="370">
        <v>4020.39</v>
      </c>
      <c r="I2202" s="370">
        <v>3967.3</v>
      </c>
      <c r="J2202" s="370">
        <v>3900.5</v>
      </c>
      <c r="K2202" s="370">
        <v>3979.9</v>
      </c>
      <c r="L2202" s="370">
        <v>4007.2</v>
      </c>
      <c r="M2202" s="370">
        <v>3955.19</v>
      </c>
      <c r="N2202" s="99"/>
      <c r="O2202" s="99"/>
      <c r="P2202" s="99"/>
      <c r="Q2202" s="99"/>
      <c r="R2202" s="100"/>
      <c r="S2202" s="101"/>
      <c r="T2202" s="241"/>
      <c r="U2202" s="234"/>
      <c r="V2202" s="417"/>
    </row>
    <row r="2203" spans="1:28" ht="25.5" customHeight="1" thickBot="1">
      <c r="A2203"/>
      <c r="B2203" s="93"/>
      <c r="C2203" s="162"/>
      <c r="D2203" s="90" t="s">
        <v>120</v>
      </c>
      <c r="E2203" s="29">
        <f t="shared" ref="E2203:M2203" si="727">IF(((E2201="")*AND(E2202="")),"",(E2201-E2202)*2)</f>
        <v>445.16000000000076</v>
      </c>
      <c r="F2203" s="29">
        <f t="shared" si="727"/>
        <v>489.15999999999985</v>
      </c>
      <c r="G2203" s="29">
        <f t="shared" si="727"/>
        <v>467.18000000000029</v>
      </c>
      <c r="H2203" s="29">
        <f t="shared" si="727"/>
        <v>512.84000000000106</v>
      </c>
      <c r="I2203" s="29">
        <f t="shared" si="727"/>
        <v>532.63999999999942</v>
      </c>
      <c r="J2203" s="29">
        <f t="shared" si="727"/>
        <v>424.36000000000058</v>
      </c>
      <c r="K2203" s="29">
        <f t="shared" si="727"/>
        <v>507.22000000000025</v>
      </c>
      <c r="L2203" s="29">
        <f t="shared" si="727"/>
        <v>491.72000000000116</v>
      </c>
      <c r="M2203" s="29">
        <f t="shared" si="727"/>
        <v>434.98000000000047</v>
      </c>
      <c r="N2203" s="102"/>
      <c r="O2203" s="102"/>
      <c r="P2203" s="102"/>
      <c r="Q2203" s="102"/>
      <c r="R2203" s="103"/>
      <c r="S2203" s="104"/>
      <c r="T2203" s="282"/>
      <c r="U2203" s="281"/>
      <c r="V2203" s="418"/>
    </row>
    <row r="2204" spans="1:28" ht="12.75" customHeight="1">
      <c r="A2204" s="3">
        <v>43877</v>
      </c>
      <c r="B2204" s="93" t="s">
        <v>18</v>
      </c>
      <c r="C2204" s="162" t="s">
        <v>123</v>
      </c>
      <c r="D2204" s="90" t="s">
        <v>99</v>
      </c>
      <c r="E2204" s="370">
        <v>5598.96</v>
      </c>
      <c r="F2204" s="370">
        <v>5710.19</v>
      </c>
      <c r="G2204" s="370">
        <v>5896.17</v>
      </c>
      <c r="H2204" s="370">
        <v>5826.78</v>
      </c>
      <c r="I2204" s="370">
        <v>5751.3</v>
      </c>
      <c r="J2204" s="370">
        <v>5624.92</v>
      </c>
      <c r="K2204" s="370">
        <v>5777.61</v>
      </c>
      <c r="L2204" s="370">
        <v>5797.2</v>
      </c>
      <c r="M2204" s="370">
        <v>5686.15</v>
      </c>
      <c r="N2204" s="94">
        <f>IF((M2205=""),"",MAX(E2206:M2206))</f>
        <v>389.39999999999964</v>
      </c>
      <c r="O2204" s="94">
        <f>IF(M2205="","",MIN(E2206:M2206))</f>
        <v>210.34000000000015</v>
      </c>
      <c r="P2204" s="94">
        <f>IF((M2206=""),"",AVERAGE(E2206:M2206))</f>
        <v>251.83111111111086</v>
      </c>
      <c r="Q2204" s="94">
        <f>IF((M2205=""),"",STDEV(E2206:M2206))</f>
        <v>53.539661103812655</v>
      </c>
      <c r="R2204" s="95">
        <f>IF((M2205=""),"",(N2204-O2204)/(N2204+O2204)*100)</f>
        <v>29.856271050788603</v>
      </c>
      <c r="S2204" s="96" t="str">
        <f>IF(M2205="","",IF(R2204&lt;15,IF(P2204&gt;155,IF(P2204&lt;315,"Pass","Fail"),"Fail"),"Fail"))</f>
        <v>Fail</v>
      </c>
      <c r="T2204" s="237">
        <v>1428</v>
      </c>
      <c r="U2204" s="235"/>
      <c r="V2204" s="416" t="s">
        <v>312</v>
      </c>
      <c r="W2204" s="147">
        <v>222</v>
      </c>
      <c r="X2204" s="88">
        <v>340</v>
      </c>
      <c r="Y2204" s="88">
        <v>155</v>
      </c>
      <c r="Z2204" s="88">
        <v>315</v>
      </c>
      <c r="AA2204" s="148">
        <v>15</v>
      </c>
      <c r="AB2204" s="139">
        <v>15</v>
      </c>
    </row>
    <row r="2205" spans="1:28" ht="15.75" customHeight="1">
      <c r="A2205"/>
      <c r="B2205" s="93"/>
      <c r="C2205" s="162"/>
      <c r="D2205" s="90" t="s">
        <v>100</v>
      </c>
      <c r="E2205" s="370">
        <v>5482.9</v>
      </c>
      <c r="F2205" s="370">
        <v>5590.47</v>
      </c>
      <c r="G2205" s="370">
        <v>5791</v>
      </c>
      <c r="H2205" s="370">
        <v>5699.48</v>
      </c>
      <c r="I2205" s="370">
        <v>5556.6</v>
      </c>
      <c r="J2205" s="370">
        <v>5516.1</v>
      </c>
      <c r="K2205" s="370">
        <v>5651.16</v>
      </c>
      <c r="L2205" s="370">
        <v>5679.57</v>
      </c>
      <c r="M2205" s="370">
        <v>5568.76</v>
      </c>
      <c r="N2205" s="99"/>
      <c r="O2205" s="99"/>
      <c r="P2205" s="99"/>
      <c r="Q2205" s="99"/>
      <c r="R2205" s="100"/>
      <c r="S2205" s="101"/>
      <c r="T2205" s="241"/>
      <c r="U2205" s="234"/>
      <c r="V2205" s="238"/>
    </row>
    <row r="2206" spans="1:28" ht="25.5" customHeight="1" thickBot="1">
      <c r="A2206"/>
      <c r="B2206" s="93"/>
      <c r="C2206" s="162"/>
      <c r="D2206" s="90" t="s">
        <v>120</v>
      </c>
      <c r="E2206" s="29">
        <f t="shared" ref="E2206:M2206" si="728">IF(((E2204="")*AND(E2205="")),"",(E2204-E2205)*2)</f>
        <v>232.1200000000008</v>
      </c>
      <c r="F2206" s="29">
        <f t="shared" si="728"/>
        <v>239.43999999999869</v>
      </c>
      <c r="G2206" s="29">
        <f t="shared" si="728"/>
        <v>210.34000000000015</v>
      </c>
      <c r="H2206" s="29">
        <f t="shared" si="728"/>
        <v>254.60000000000036</v>
      </c>
      <c r="I2206" s="29">
        <f t="shared" si="728"/>
        <v>389.39999999999964</v>
      </c>
      <c r="J2206" s="29">
        <f t="shared" si="728"/>
        <v>217.63999999999942</v>
      </c>
      <c r="K2206" s="29">
        <f t="shared" si="728"/>
        <v>252.89999999999964</v>
      </c>
      <c r="L2206" s="29">
        <f t="shared" si="728"/>
        <v>235.26000000000022</v>
      </c>
      <c r="M2206" s="29">
        <f t="shared" si="728"/>
        <v>234.77999999999884</v>
      </c>
      <c r="N2206" s="102"/>
      <c r="O2206" s="102"/>
      <c r="P2206" s="102"/>
      <c r="Q2206" s="102"/>
      <c r="R2206" s="103"/>
      <c r="S2206" s="104"/>
      <c r="T2206" s="282"/>
      <c r="U2206" s="281"/>
      <c r="V2206" s="285"/>
    </row>
    <row r="2207" spans="1:28" ht="12.75" customHeight="1">
      <c r="A2207" s="3">
        <v>43877</v>
      </c>
      <c r="B2207" s="121" t="s">
        <v>18</v>
      </c>
      <c r="C2207" s="161" t="s">
        <v>119</v>
      </c>
      <c r="D2207" s="91" t="s">
        <v>99</v>
      </c>
      <c r="E2207" s="370">
        <v>2578.3000000000002</v>
      </c>
      <c r="F2207" s="370">
        <v>2503.92</v>
      </c>
      <c r="G2207" s="370">
        <v>2470.21</v>
      </c>
      <c r="H2207" s="370">
        <v>2467.9299999999998</v>
      </c>
      <c r="I2207" s="370">
        <v>2506.7199999999998</v>
      </c>
      <c r="J2207" s="370">
        <v>2510.34</v>
      </c>
      <c r="K2207" s="370">
        <v>2478.0700000000002</v>
      </c>
      <c r="L2207" s="370">
        <v>2483.35</v>
      </c>
      <c r="M2207" s="370">
        <v>2516.73</v>
      </c>
      <c r="N2207" s="94">
        <f>IF((M2208=""),"",MAX(E2209:M2209))</f>
        <v>793.65999999999985</v>
      </c>
      <c r="O2207" s="94">
        <f>IF(M2208="","",MIN(E2209:M2209))</f>
        <v>649.31999999999971</v>
      </c>
      <c r="P2207" s="94">
        <f>IF((M2209=""),"",AVERAGE(E2209:M2209))</f>
        <v>725.66222222222223</v>
      </c>
      <c r="Q2207" s="94">
        <f>IF((M2208=""),"",STDEV(E2209:M2209))</f>
        <v>55.158304401462438</v>
      </c>
      <c r="R2207" s="95">
        <f>IF((M2208=""),"",(N2207-O2207)/(N2207+O2207)*100)</f>
        <v>10.002910643252171</v>
      </c>
      <c r="S2207" s="96" t="str">
        <f>IF(M2208="","",IF(R2207&lt;10,IF(P2207&gt;670,IF(P2207&lt;830,"Pass","Fail"),"Fail"),"Fail"))</f>
        <v>Fail</v>
      </c>
      <c r="T2207" s="237">
        <v>1428</v>
      </c>
      <c r="U2207" s="235"/>
      <c r="V2207" s="416" t="s">
        <v>312</v>
      </c>
      <c r="W2207" s="147">
        <v>645</v>
      </c>
      <c r="X2207" s="88">
        <v>790</v>
      </c>
      <c r="Y2207" s="88">
        <v>670</v>
      </c>
      <c r="Z2207" s="88">
        <v>830</v>
      </c>
      <c r="AA2207" s="88">
        <v>8.6999999999999993</v>
      </c>
      <c r="AB2207" s="148">
        <v>10</v>
      </c>
    </row>
    <row r="2208" spans="1:28" ht="15.75" customHeight="1">
      <c r="A2208"/>
      <c r="B2208" s="93"/>
      <c r="C2208" s="162"/>
      <c r="D2208" s="90" t="s">
        <v>100</v>
      </c>
      <c r="E2208" s="370">
        <v>2187</v>
      </c>
      <c r="F2208" s="370">
        <v>2157.3000000000002</v>
      </c>
      <c r="G2208" s="370">
        <v>2145.5500000000002</v>
      </c>
      <c r="H2208" s="370">
        <v>2131.9899999999998</v>
      </c>
      <c r="I2208" s="370">
        <v>2124.6999999999998</v>
      </c>
      <c r="J2208" s="370">
        <v>2113.5100000000002</v>
      </c>
      <c r="K2208" s="370">
        <v>2132.7399999999998</v>
      </c>
      <c r="L2208" s="370">
        <v>2132.63</v>
      </c>
      <c r="M2208" s="370">
        <v>2124.67</v>
      </c>
      <c r="N2208" s="99"/>
      <c r="O2208" s="99"/>
      <c r="P2208" s="99"/>
      <c r="Q2208" s="99"/>
      <c r="R2208" s="100"/>
      <c r="S2208" s="101"/>
      <c r="T2208" s="241"/>
      <c r="U2208" s="234"/>
      <c r="V2208" s="238"/>
    </row>
    <row r="2209" spans="1:28" ht="25.5" customHeight="1" thickBot="1">
      <c r="A2209"/>
      <c r="B2209" s="93"/>
      <c r="C2209" s="162"/>
      <c r="D2209" s="90" t="s">
        <v>120</v>
      </c>
      <c r="E2209" s="29">
        <f t="shared" ref="E2209:M2209" si="729">IF(((E2207="")*AND(E2208="")),"",(E2207-E2208)*2)</f>
        <v>782.60000000000036</v>
      </c>
      <c r="F2209" s="29">
        <f t="shared" si="729"/>
        <v>693.23999999999978</v>
      </c>
      <c r="G2209" s="29">
        <f t="shared" si="729"/>
        <v>649.31999999999971</v>
      </c>
      <c r="H2209" s="29">
        <f t="shared" si="729"/>
        <v>671.88000000000011</v>
      </c>
      <c r="I2209" s="29">
        <f t="shared" si="729"/>
        <v>764.04</v>
      </c>
      <c r="J2209" s="29">
        <f t="shared" si="729"/>
        <v>793.65999999999985</v>
      </c>
      <c r="K2209" s="29">
        <f t="shared" si="729"/>
        <v>690.66000000000076</v>
      </c>
      <c r="L2209" s="29">
        <f t="shared" si="729"/>
        <v>701.4399999999996</v>
      </c>
      <c r="M2209" s="29">
        <f t="shared" si="729"/>
        <v>784.11999999999989</v>
      </c>
      <c r="N2209" s="102"/>
      <c r="O2209" s="102"/>
      <c r="P2209" s="102"/>
      <c r="Q2209" s="102"/>
      <c r="R2209" s="103"/>
      <c r="S2209" s="104"/>
      <c r="T2209" s="282"/>
      <c r="U2209" s="281"/>
      <c r="V2209" s="285"/>
    </row>
    <row r="2210" spans="1:28" ht="12.75" customHeight="1">
      <c r="A2210" s="3">
        <v>43877</v>
      </c>
      <c r="B2210" s="93" t="s">
        <v>18</v>
      </c>
      <c r="C2210" s="162" t="s">
        <v>121</v>
      </c>
      <c r="D2210" s="90" t="s">
        <v>99</v>
      </c>
      <c r="E2210" s="370">
        <v>2475.56</v>
      </c>
      <c r="F2210" s="370">
        <v>2424.5300000000002</v>
      </c>
      <c r="G2210" s="370">
        <v>2404.7600000000002</v>
      </c>
      <c r="H2210" s="370">
        <v>2387.9899999999998</v>
      </c>
      <c r="I2210" s="370">
        <v>2404.62</v>
      </c>
      <c r="J2210" s="370">
        <v>2407.94</v>
      </c>
      <c r="K2210" s="370">
        <v>2397.9</v>
      </c>
      <c r="L2210" s="370">
        <v>2406.2199999999998</v>
      </c>
      <c r="M2210" s="370">
        <v>2419.87</v>
      </c>
      <c r="N2210" s="94">
        <f>IF((M2211=""),"",MAX(E2212:M2212))</f>
        <v>970.31999999999971</v>
      </c>
      <c r="O2210" s="94">
        <f>IF(M2211="","",MIN(E2212:M2212))</f>
        <v>768.77999999999975</v>
      </c>
      <c r="P2210" s="94">
        <f>IF((M2212=""),"",AVERAGE(E2212:M2212))</f>
        <v>894.15333333333331</v>
      </c>
      <c r="Q2210" s="94">
        <f>IF((M2211=""),"",STDEV(E2212:M2212))</f>
        <v>72.575101102236559</v>
      </c>
      <c r="R2210" s="95">
        <f>IF((M2211=""),"",(N2210-O2210)/(N2210+O2210)*100)</f>
        <v>11.588752803174057</v>
      </c>
      <c r="S2210" s="96" t="str">
        <f>IF(M2211="","",IF(R2210&lt;15,IF(P2210&gt;850,IF(P2210&lt;1000,"Pass","Fail"),"Fail"),"Fail"))</f>
        <v>Pass</v>
      </c>
      <c r="T2210" s="237">
        <v>1428</v>
      </c>
      <c r="U2210" s="235"/>
      <c r="V2210" s="416" t="s">
        <v>312</v>
      </c>
      <c r="W2210" s="135">
        <v>850</v>
      </c>
      <c r="X2210" s="135">
        <v>970</v>
      </c>
      <c r="Y2210" s="135">
        <v>710</v>
      </c>
      <c r="Z2210" s="135">
        <v>910</v>
      </c>
      <c r="AA2210" s="135">
        <v>14.5</v>
      </c>
      <c r="AB2210" s="139">
        <v>17</v>
      </c>
    </row>
    <row r="2211" spans="1:28" ht="15.75" customHeight="1">
      <c r="A2211"/>
      <c r="B2211" s="93"/>
      <c r="C2211" s="162"/>
      <c r="D2211" s="90" t="s">
        <v>100</v>
      </c>
      <c r="E2211" s="370">
        <v>1990.4</v>
      </c>
      <c r="F2211" s="370">
        <v>1991.3</v>
      </c>
      <c r="G2211" s="370">
        <v>2002.3</v>
      </c>
      <c r="H2211" s="370">
        <v>2003.6</v>
      </c>
      <c r="I2211" s="370">
        <v>1975.3</v>
      </c>
      <c r="J2211" s="370">
        <v>1936.7</v>
      </c>
      <c r="K2211" s="370">
        <v>1931.5</v>
      </c>
      <c r="L2211" s="370">
        <v>1925.2</v>
      </c>
      <c r="M2211" s="370">
        <v>1949.4</v>
      </c>
      <c r="N2211" s="99"/>
      <c r="O2211" s="99"/>
      <c r="P2211" s="99"/>
      <c r="Q2211" s="99"/>
      <c r="R2211" s="100"/>
      <c r="S2211" s="101"/>
      <c r="T2211" s="241"/>
      <c r="U2211" s="234"/>
      <c r="V2211" s="238"/>
    </row>
    <row r="2212" spans="1:28" ht="26.25" customHeight="1" thickBot="1">
      <c r="A2212"/>
      <c r="B2212" s="105"/>
      <c r="C2212" s="163"/>
      <c r="D2212" s="127" t="s">
        <v>120</v>
      </c>
      <c r="E2212" s="107">
        <f t="shared" ref="E2212:M2212" si="730">IF(((E2210="")*AND(E2211="")),"",(E2210-E2211)*2)</f>
        <v>970.31999999999971</v>
      </c>
      <c r="F2212" s="107">
        <f t="shared" si="730"/>
        <v>866.46000000000049</v>
      </c>
      <c r="G2212" s="107">
        <f t="shared" si="730"/>
        <v>804.92000000000053</v>
      </c>
      <c r="H2212" s="107">
        <f t="shared" si="730"/>
        <v>768.77999999999975</v>
      </c>
      <c r="I2212" s="107">
        <f t="shared" si="730"/>
        <v>858.63999999999987</v>
      </c>
      <c r="J2212" s="107">
        <f t="shared" si="730"/>
        <v>942.48</v>
      </c>
      <c r="K2212" s="107">
        <f t="shared" si="730"/>
        <v>932.80000000000018</v>
      </c>
      <c r="L2212" s="107">
        <f t="shared" si="730"/>
        <v>962.03999999999951</v>
      </c>
      <c r="M2212" s="107">
        <f t="shared" si="730"/>
        <v>940.9399999999996</v>
      </c>
      <c r="N2212" s="108"/>
      <c r="O2212" s="108"/>
      <c r="P2212" s="108"/>
      <c r="Q2212" s="108"/>
      <c r="R2212" s="109"/>
      <c r="S2212" s="110"/>
      <c r="T2212" s="284"/>
      <c r="U2212" s="283"/>
      <c r="V2212" s="286"/>
    </row>
    <row r="2213" spans="1:28" ht="12.75" customHeight="1">
      <c r="A2213" s="3">
        <v>43879</v>
      </c>
      <c r="B2213" s="111" t="s">
        <v>18</v>
      </c>
      <c r="C2213" s="164" t="s">
        <v>122</v>
      </c>
      <c r="D2213" s="112" t="s">
        <v>99</v>
      </c>
      <c r="E2213" s="370">
        <v>3868.7</v>
      </c>
      <c r="F2213" s="370">
        <v>3925.8</v>
      </c>
      <c r="G2213" s="370">
        <v>4128.2</v>
      </c>
      <c r="H2213" s="370">
        <v>4020.39</v>
      </c>
      <c r="I2213" s="370">
        <v>3967.3</v>
      </c>
      <c r="J2213" s="370">
        <v>3900.5</v>
      </c>
      <c r="K2213" s="370">
        <v>3979.9</v>
      </c>
      <c r="L2213" s="370">
        <v>4007.2</v>
      </c>
      <c r="M2213" s="370">
        <v>3955.19</v>
      </c>
      <c r="N2213" s="113">
        <f>IF((M2214=""),"",MAX(E2215:M2215))</f>
        <v>500.03999999999996</v>
      </c>
      <c r="O2213" s="113">
        <f>IF(M2214="","",MIN(E2215:M2215))</f>
        <v>476.07999999999993</v>
      </c>
      <c r="P2213" s="113">
        <f>IF((M2215=""),"",AVERAGE(E2215:M2215))</f>
        <v>491.65777777777771</v>
      </c>
      <c r="Q2213" s="113">
        <f>IF((M2214=""),"",STDEV(E2215:M2215))</f>
        <v>7.2137677010338335</v>
      </c>
      <c r="R2213" s="114">
        <f>IF((M2214=""),"",(N2213-O2213)/(N2213+O2213)*100)</f>
        <v>2.4546162357087282</v>
      </c>
      <c r="S2213" s="115" t="str">
        <f>IF(M2214="","",IF(R2213&lt;10,IF(P2213&gt;430,IF(P2213&lt;590,"Pass","Fail"),"Fail"),"Fail"))</f>
        <v>Pass</v>
      </c>
      <c r="T2213" s="242">
        <v>1428</v>
      </c>
      <c r="U2213" s="236" t="s">
        <v>311</v>
      </c>
      <c r="V2213" s="302"/>
      <c r="W2213" s="138">
        <v>490</v>
      </c>
      <c r="X2213" s="135">
        <v>590</v>
      </c>
      <c r="Y2213" s="135">
        <v>430</v>
      </c>
      <c r="Z2213" s="135">
        <v>590</v>
      </c>
      <c r="AA2213" s="137">
        <v>6.3</v>
      </c>
      <c r="AB2213" s="148">
        <v>6.3</v>
      </c>
    </row>
    <row r="2214" spans="1:28" ht="15.75" customHeight="1">
      <c r="A2214"/>
      <c r="B2214" s="93"/>
      <c r="C2214" s="162"/>
      <c r="D2214" s="90" t="s">
        <v>100</v>
      </c>
      <c r="E2214" s="370">
        <v>3624.15</v>
      </c>
      <c r="F2214" s="370">
        <v>3679.13</v>
      </c>
      <c r="G2214" s="370">
        <v>3880.67</v>
      </c>
      <c r="H2214" s="370">
        <v>3771.83</v>
      </c>
      <c r="I2214" s="370">
        <v>3724.55</v>
      </c>
      <c r="J2214" s="370">
        <v>3662.46</v>
      </c>
      <c r="K2214" s="370">
        <v>3732.54</v>
      </c>
      <c r="L2214" s="370">
        <v>3760.22</v>
      </c>
      <c r="M2214" s="370">
        <v>3705.17</v>
      </c>
      <c r="N2214" s="99"/>
      <c r="O2214" s="99"/>
      <c r="P2214" s="99"/>
      <c r="Q2214" s="99"/>
      <c r="R2214" s="100"/>
      <c r="S2214" s="101"/>
      <c r="T2214" s="241"/>
      <c r="U2214" s="234"/>
      <c r="V2214" s="238"/>
    </row>
    <row r="2215" spans="1:28" ht="25.5" customHeight="1">
      <c r="A2215"/>
      <c r="B2215" s="93"/>
      <c r="C2215" s="162"/>
      <c r="D2215" s="90" t="s">
        <v>120</v>
      </c>
      <c r="E2215" s="29">
        <f t="shared" ref="E2215:M2215" si="731">IF(((E2213="")*AND(E2214="")),"",(E2213-E2214)*2)</f>
        <v>489.09999999999945</v>
      </c>
      <c r="F2215" s="29">
        <f t="shared" si="731"/>
        <v>493.34000000000015</v>
      </c>
      <c r="G2215" s="29">
        <f t="shared" si="731"/>
        <v>495.05999999999949</v>
      </c>
      <c r="H2215" s="29">
        <f t="shared" si="731"/>
        <v>497.11999999999989</v>
      </c>
      <c r="I2215" s="29">
        <f t="shared" si="731"/>
        <v>485.5</v>
      </c>
      <c r="J2215" s="29">
        <f t="shared" si="731"/>
        <v>476.07999999999993</v>
      </c>
      <c r="K2215" s="29">
        <f t="shared" si="731"/>
        <v>494.72000000000025</v>
      </c>
      <c r="L2215" s="29">
        <f t="shared" si="731"/>
        <v>493.96000000000004</v>
      </c>
      <c r="M2215" s="29">
        <f t="shared" si="731"/>
        <v>500.03999999999996</v>
      </c>
      <c r="N2215" s="102"/>
      <c r="O2215" s="102"/>
      <c r="P2215" s="102"/>
      <c r="Q2215" s="102"/>
      <c r="R2215" s="103"/>
      <c r="S2215" s="104"/>
      <c r="T2215" s="282"/>
      <c r="U2215" s="281"/>
      <c r="V2215" s="285"/>
    </row>
    <row r="2216" spans="1:28" ht="12.75" customHeight="1">
      <c r="A2216" s="3">
        <v>43879</v>
      </c>
      <c r="B2216" s="93" t="s">
        <v>18</v>
      </c>
      <c r="C2216" s="162" t="s">
        <v>123</v>
      </c>
      <c r="D2216" s="90" t="s">
        <v>99</v>
      </c>
      <c r="E2216" s="370">
        <v>5482.9</v>
      </c>
      <c r="F2216" s="370">
        <v>5590.47</v>
      </c>
      <c r="G2216" s="370">
        <v>5791</v>
      </c>
      <c r="H2216" s="370">
        <v>5699.48</v>
      </c>
      <c r="I2216" s="370">
        <v>5556.6</v>
      </c>
      <c r="J2216" s="370">
        <v>5516.1</v>
      </c>
      <c r="K2216" s="370">
        <v>5651.16</v>
      </c>
      <c r="L2216" s="370">
        <v>5679.57</v>
      </c>
      <c r="M2216" s="370">
        <v>5568.76</v>
      </c>
      <c r="N2216" s="94">
        <f>IF((M2217=""),"",MAX(E2218:M2218))</f>
        <v>252.80000000000109</v>
      </c>
      <c r="O2216" s="94">
        <f>IF(M2217="","",MIN(E2218:M2218))</f>
        <v>229.70000000000073</v>
      </c>
      <c r="P2216" s="94">
        <f>IF((M2218=""),"",AVERAGE(E2218:M2218))</f>
        <v>243.83111111111126</v>
      </c>
      <c r="Q2216" s="94">
        <f>IF((M2217=""),"",STDEV(E2218:M2218))</f>
        <v>7.8385783858499414</v>
      </c>
      <c r="R2216" s="95">
        <f>IF((M2217=""),"",(N2216-O2216)/(N2216+O2216)*100)</f>
        <v>4.7875647668394352</v>
      </c>
      <c r="S2216" s="96" t="str">
        <f>IF(M2217="","",IF(R2216&lt;15,IF(P2216&gt;155,IF(P2216&lt;315,"Pass","Fail"),"Fail"),"Fail"))</f>
        <v>Pass</v>
      </c>
      <c r="T2216" s="237">
        <v>1428</v>
      </c>
      <c r="U2216" s="235" t="s">
        <v>311</v>
      </c>
      <c r="V2216" s="300"/>
      <c r="W2216" s="147">
        <v>222</v>
      </c>
      <c r="X2216" s="88">
        <v>340</v>
      </c>
      <c r="Y2216" s="88">
        <v>155</v>
      </c>
      <c r="Z2216" s="88">
        <v>315</v>
      </c>
      <c r="AA2216" s="148">
        <v>15</v>
      </c>
      <c r="AB2216" s="139">
        <v>15</v>
      </c>
    </row>
    <row r="2217" spans="1:28" ht="15.75" customHeight="1">
      <c r="A2217"/>
      <c r="B2217" s="93"/>
      <c r="C2217" s="162"/>
      <c r="D2217" s="90" t="s">
        <v>100</v>
      </c>
      <c r="E2217" s="370">
        <v>5360.49</v>
      </c>
      <c r="F2217" s="370">
        <v>5466.24</v>
      </c>
      <c r="G2217" s="370">
        <v>5673.38</v>
      </c>
      <c r="H2217" s="370">
        <v>5578.54</v>
      </c>
      <c r="I2217" s="370">
        <v>5441.75</v>
      </c>
      <c r="J2217" s="370">
        <v>5389.7</v>
      </c>
      <c r="K2217" s="370">
        <v>5526.94</v>
      </c>
      <c r="L2217" s="370">
        <v>5559.35</v>
      </c>
      <c r="M2217" s="370">
        <v>5442.41</v>
      </c>
      <c r="N2217" s="99"/>
      <c r="O2217" s="99"/>
      <c r="P2217" s="99"/>
      <c r="Q2217" s="99"/>
      <c r="R2217" s="100"/>
      <c r="S2217" s="101"/>
      <c r="T2217" s="241"/>
      <c r="U2217" s="234"/>
      <c r="V2217" s="238"/>
    </row>
    <row r="2218" spans="1:28" ht="25.5" customHeight="1">
      <c r="A2218"/>
      <c r="B2218" s="93"/>
      <c r="C2218" s="162"/>
      <c r="D2218" s="90" t="s">
        <v>120</v>
      </c>
      <c r="E2218" s="29">
        <f t="shared" ref="E2218:M2218" si="732">IF(((E2216="")*AND(E2217="")),"",(E2216-E2217)*2)</f>
        <v>244.81999999999971</v>
      </c>
      <c r="F2218" s="29">
        <f t="shared" si="732"/>
        <v>248.46000000000095</v>
      </c>
      <c r="G2218" s="29">
        <f t="shared" si="732"/>
        <v>235.23999999999978</v>
      </c>
      <c r="H2218" s="29">
        <f t="shared" si="732"/>
        <v>241.8799999999992</v>
      </c>
      <c r="I2218" s="29">
        <f t="shared" si="732"/>
        <v>229.70000000000073</v>
      </c>
      <c r="J2218" s="29">
        <f t="shared" si="732"/>
        <v>252.80000000000109</v>
      </c>
      <c r="K2218" s="29">
        <f t="shared" si="732"/>
        <v>248.44000000000051</v>
      </c>
      <c r="L2218" s="29">
        <f t="shared" si="732"/>
        <v>240.43999999999869</v>
      </c>
      <c r="M2218" s="29">
        <f t="shared" si="732"/>
        <v>252.70000000000073</v>
      </c>
      <c r="N2218" s="102"/>
      <c r="O2218" s="102"/>
      <c r="P2218" s="102"/>
      <c r="Q2218" s="102"/>
      <c r="R2218" s="103"/>
      <c r="S2218" s="104"/>
      <c r="T2218" s="282"/>
      <c r="U2218" s="281"/>
      <c r="V2218" s="285"/>
    </row>
    <row r="2219" spans="1:28" ht="12.75" customHeight="1">
      <c r="A2219" s="3">
        <v>43879</v>
      </c>
      <c r="B2219" s="121" t="s">
        <v>18</v>
      </c>
      <c r="C2219" s="161" t="s">
        <v>119</v>
      </c>
      <c r="D2219" s="91" t="s">
        <v>99</v>
      </c>
      <c r="E2219" s="370">
        <v>2187</v>
      </c>
      <c r="F2219" s="370">
        <v>2157.3000000000002</v>
      </c>
      <c r="G2219" s="370">
        <v>2145.5500000000002</v>
      </c>
      <c r="H2219" s="370">
        <v>2131.9899999999998</v>
      </c>
      <c r="I2219" s="370">
        <v>2124.6999999999998</v>
      </c>
      <c r="J2219" s="370">
        <v>2113.5100000000002</v>
      </c>
      <c r="K2219" s="370">
        <v>2132.7399999999998</v>
      </c>
      <c r="L2219" s="370">
        <v>2132.63</v>
      </c>
      <c r="M2219" s="370">
        <v>2124.67</v>
      </c>
      <c r="N2219" s="94">
        <f>IF((M2220=""),"",MAX(E2221:M2221))</f>
        <v>785.32000000000016</v>
      </c>
      <c r="O2219" s="94">
        <f>IF(M2220="","",MIN(E2221:M2221))</f>
        <v>701.77999999999975</v>
      </c>
      <c r="P2219" s="94">
        <f>IF((M2221=""),"",AVERAGE(E2221:M2221))</f>
        <v>743.84888888888884</v>
      </c>
      <c r="Q2219" s="94">
        <f>IF((M2220=""),"",STDEV(E2221:M2221))</f>
        <v>32.914422539537412</v>
      </c>
      <c r="R2219" s="95">
        <f>IF((M2220=""),"",(N2219-O2219)/(N2219+O2219)*100)</f>
        <v>5.6176450810302221</v>
      </c>
      <c r="S2219" s="96" t="str">
        <f>IF(M2220="","",IF(R2219&lt;10,IF(P2219&gt;670,IF(P2219&lt;830,"Pass","Fail"),"Fail"),"Fail"))</f>
        <v>Pass</v>
      </c>
      <c r="T2219" s="237">
        <v>1428</v>
      </c>
      <c r="U2219" s="235" t="s">
        <v>311</v>
      </c>
      <c r="V2219" s="300"/>
      <c r="W2219" s="147">
        <v>645</v>
      </c>
      <c r="X2219" s="88">
        <v>790</v>
      </c>
      <c r="Y2219" s="88">
        <v>670</v>
      </c>
      <c r="Z2219" s="88">
        <v>830</v>
      </c>
      <c r="AA2219" s="88">
        <v>8.6999999999999993</v>
      </c>
      <c r="AB2219" s="148">
        <v>10</v>
      </c>
    </row>
    <row r="2220" spans="1:28" ht="15.75" customHeight="1">
      <c r="A2220"/>
      <c r="B2220" s="93"/>
      <c r="C2220" s="162"/>
      <c r="D2220" s="90" t="s">
        <v>100</v>
      </c>
      <c r="E2220" s="370">
        <v>1795.22</v>
      </c>
      <c r="F2220" s="370">
        <v>1784.46</v>
      </c>
      <c r="G2220" s="370">
        <v>1791.17</v>
      </c>
      <c r="H2220" s="370">
        <v>1781.1</v>
      </c>
      <c r="I2220" s="370">
        <v>1770.79</v>
      </c>
      <c r="J2220" s="370">
        <v>1743.31</v>
      </c>
      <c r="K2220" s="370">
        <v>1744.58</v>
      </c>
      <c r="L2220" s="370">
        <v>1739.97</v>
      </c>
      <c r="M2220" s="370">
        <v>1752.17</v>
      </c>
      <c r="N2220" s="99"/>
      <c r="O2220" s="99"/>
      <c r="P2220" s="99"/>
      <c r="Q2220" s="99"/>
      <c r="R2220" s="100"/>
      <c r="S2220" s="101"/>
      <c r="T2220" s="241"/>
      <c r="U2220" s="234"/>
      <c r="V2220" s="238"/>
    </row>
    <row r="2221" spans="1:28" ht="25.5" customHeight="1">
      <c r="A2221"/>
      <c r="B2221" s="93"/>
      <c r="C2221" s="162"/>
      <c r="D2221" s="90" t="s">
        <v>120</v>
      </c>
      <c r="E2221" s="29">
        <f t="shared" ref="E2221:M2221" si="733">IF(((E2219="")*AND(E2220="")),"",(E2219-E2220)*2)</f>
        <v>783.56</v>
      </c>
      <c r="F2221" s="29">
        <f t="shared" si="733"/>
        <v>745.68000000000029</v>
      </c>
      <c r="G2221" s="29">
        <f t="shared" si="733"/>
        <v>708.76000000000022</v>
      </c>
      <c r="H2221" s="29">
        <f t="shared" si="733"/>
        <v>701.77999999999975</v>
      </c>
      <c r="I2221" s="29">
        <f t="shared" si="733"/>
        <v>707.81999999999971</v>
      </c>
      <c r="J2221" s="29">
        <f t="shared" si="733"/>
        <v>740.40000000000055</v>
      </c>
      <c r="K2221" s="29">
        <f t="shared" si="733"/>
        <v>776.31999999999971</v>
      </c>
      <c r="L2221" s="29">
        <f t="shared" si="733"/>
        <v>785.32000000000016</v>
      </c>
      <c r="M2221" s="29">
        <f t="shared" si="733"/>
        <v>745</v>
      </c>
      <c r="N2221" s="102"/>
      <c r="O2221" s="102"/>
      <c r="P2221" s="102"/>
      <c r="Q2221" s="102"/>
      <c r="R2221" s="103"/>
      <c r="S2221" s="104"/>
      <c r="T2221" s="282"/>
      <c r="U2221" s="281"/>
      <c r="V2221" s="285"/>
    </row>
    <row r="2222" spans="1:28" ht="12.75" customHeight="1">
      <c r="A2222" s="3">
        <v>43879</v>
      </c>
      <c r="B2222" s="93" t="s">
        <v>18</v>
      </c>
      <c r="C2222" s="162" t="s">
        <v>121</v>
      </c>
      <c r="D2222" s="90" t="s">
        <v>99</v>
      </c>
      <c r="E2222" s="370">
        <v>1990.4</v>
      </c>
      <c r="F2222" s="370">
        <v>1991.3</v>
      </c>
      <c r="G2222" s="370">
        <v>2002.3</v>
      </c>
      <c r="H2222" s="370">
        <v>2003.6</v>
      </c>
      <c r="I2222" s="370">
        <v>1975.3</v>
      </c>
      <c r="J2222" s="370">
        <v>1936.7</v>
      </c>
      <c r="K2222" s="370">
        <v>1931.5</v>
      </c>
      <c r="L2222" s="370">
        <v>1925.2</v>
      </c>
      <c r="M2222" s="370">
        <v>1949.4</v>
      </c>
      <c r="N2222" s="94">
        <f>IF((M2223=""),"",MAX(E2224:M2224))</f>
        <v>950.18000000000029</v>
      </c>
      <c r="O2222" s="94">
        <f>IF(M2223="","",MIN(E2224:M2224))</f>
        <v>803.33999999999969</v>
      </c>
      <c r="P2222" s="94">
        <f>IF((M2224=""),"",AVERAGE(E2224:M2224))</f>
        <v>876.98222222222216</v>
      </c>
      <c r="Q2222" s="94">
        <f>IF((M2223=""),"",STDEV(E2224:M2224))</f>
        <v>56.266300255523504</v>
      </c>
      <c r="R2222" s="95">
        <f>IF((M2223=""),"",(N2222-O2222)/(N2222+O2222)*100)</f>
        <v>8.3740134130207018</v>
      </c>
      <c r="S2222" s="96" t="str">
        <f>IF(M2223="","",IF(R2222&lt;15,IF(P2222&gt;850,IF(P2222&lt;1000,"Pass","Fail"),"Fail"),"Fail"))</f>
        <v>Pass</v>
      </c>
      <c r="T2222" s="237">
        <v>1428</v>
      </c>
      <c r="U2222" s="235" t="s">
        <v>311</v>
      </c>
      <c r="V2222" s="300"/>
      <c r="W2222" s="135">
        <v>850</v>
      </c>
      <c r="X2222" s="135">
        <v>970</v>
      </c>
      <c r="Y2222" s="135">
        <v>710</v>
      </c>
      <c r="Z2222" s="135">
        <v>910</v>
      </c>
      <c r="AA2222" s="135">
        <v>14.5</v>
      </c>
      <c r="AB2222" s="139">
        <v>17</v>
      </c>
    </row>
    <row r="2223" spans="1:28" ht="15.75" customHeight="1">
      <c r="A2223"/>
      <c r="B2223" s="93"/>
      <c r="C2223" s="162"/>
      <c r="D2223" s="90" t="s">
        <v>100</v>
      </c>
      <c r="E2223" s="370">
        <v>1515.31</v>
      </c>
      <c r="F2223" s="370">
        <v>1553.07</v>
      </c>
      <c r="G2223" s="370">
        <v>1591.44</v>
      </c>
      <c r="H2223" s="370">
        <v>1601.93</v>
      </c>
      <c r="I2223" s="370">
        <v>1565.33</v>
      </c>
      <c r="J2223" s="370">
        <v>1501.2</v>
      </c>
      <c r="K2223" s="370">
        <v>1461.83</v>
      </c>
      <c r="L2223" s="370">
        <v>1454.13</v>
      </c>
      <c r="M2223" s="370">
        <v>1515.04</v>
      </c>
      <c r="N2223" s="99"/>
      <c r="O2223" s="99"/>
      <c r="P2223" s="99"/>
      <c r="Q2223" s="99"/>
      <c r="R2223" s="100"/>
      <c r="S2223" s="101"/>
      <c r="T2223" s="241"/>
      <c r="U2223" s="234"/>
      <c r="V2223" s="238"/>
    </row>
    <row r="2224" spans="1:28" ht="26.25" customHeight="1" thickBot="1">
      <c r="A2224"/>
      <c r="B2224" s="105"/>
      <c r="C2224" s="163"/>
      <c r="D2224" s="127" t="s">
        <v>120</v>
      </c>
      <c r="E2224" s="107">
        <f t="shared" ref="E2224:M2224" si="734">IF(((E2222="")*AND(E2223="")),"",(E2222-E2223)*2)</f>
        <v>950.18000000000029</v>
      </c>
      <c r="F2224" s="107">
        <f t="shared" si="734"/>
        <v>876.46</v>
      </c>
      <c r="G2224" s="107">
        <f t="shared" si="734"/>
        <v>821.7199999999998</v>
      </c>
      <c r="H2224" s="107">
        <f t="shared" si="734"/>
        <v>803.33999999999969</v>
      </c>
      <c r="I2224" s="107">
        <f t="shared" si="734"/>
        <v>819.94</v>
      </c>
      <c r="J2224" s="107">
        <f t="shared" si="734"/>
        <v>871</v>
      </c>
      <c r="K2224" s="107">
        <f t="shared" si="734"/>
        <v>939.34000000000015</v>
      </c>
      <c r="L2224" s="107">
        <f t="shared" si="734"/>
        <v>942.13999999999987</v>
      </c>
      <c r="M2224" s="107">
        <f t="shared" si="734"/>
        <v>868.72000000000025</v>
      </c>
      <c r="N2224" s="108"/>
      <c r="O2224" s="108"/>
      <c r="P2224" s="108"/>
      <c r="Q2224" s="108"/>
      <c r="R2224" s="109"/>
      <c r="S2224" s="110"/>
      <c r="T2224" s="284"/>
      <c r="U2224" s="283"/>
      <c r="V2224" s="286"/>
    </row>
    <row r="2225" spans="1:28" ht="12.75" customHeight="1">
      <c r="A2225" s="3">
        <v>43888</v>
      </c>
      <c r="B2225" s="111" t="s">
        <v>18</v>
      </c>
      <c r="C2225" s="164" t="s">
        <v>122</v>
      </c>
      <c r="D2225" s="112" t="s">
        <v>99</v>
      </c>
      <c r="E2225" s="370">
        <v>3624.15</v>
      </c>
      <c r="F2225" s="370">
        <v>3679.13</v>
      </c>
      <c r="G2225" s="370">
        <v>3880.67</v>
      </c>
      <c r="H2225" s="370">
        <v>3771.83</v>
      </c>
      <c r="I2225" s="370">
        <v>3724.55</v>
      </c>
      <c r="J2225" s="370">
        <v>3662.46</v>
      </c>
      <c r="K2225" s="370">
        <v>3732.54</v>
      </c>
      <c r="L2225" s="370">
        <v>3760.22</v>
      </c>
      <c r="M2225" s="370">
        <v>3705.17</v>
      </c>
      <c r="N2225" s="113">
        <f>IF((M2226=""),"",MAX(E2227:M2227))</f>
        <v>504.92000000000007</v>
      </c>
      <c r="O2225" s="113">
        <f>IF(M2226="","",MIN(E2227:M2227))</f>
        <v>474.34000000000015</v>
      </c>
      <c r="P2225" s="113">
        <f>IF((M2227=""),"",AVERAGE(E2227:M2227))</f>
        <v>484.60444444444448</v>
      </c>
      <c r="Q2225" s="113">
        <f>IF((M2226=""),"",STDEV(E2227:M2227))</f>
        <v>11.789362908050553</v>
      </c>
      <c r="R2225" s="114">
        <f>IF((M2226=""),"",(N2225-O2225)/(N2225+O2225)*100)</f>
        <v>3.1227661703735392</v>
      </c>
      <c r="S2225" s="115" t="str">
        <f>IF(M2226="","",IF(R2225&lt;10,IF(P2225&gt;430,IF(P2225&lt;590,"Pass","Fail"),"Fail"),"Fail"))</f>
        <v>Pass</v>
      </c>
      <c r="T2225" s="242">
        <v>1340</v>
      </c>
      <c r="U2225" s="236" t="s">
        <v>314</v>
      </c>
      <c r="V2225" s="302"/>
      <c r="W2225" s="138">
        <v>490</v>
      </c>
      <c r="X2225" s="135">
        <v>590</v>
      </c>
      <c r="Y2225" s="135">
        <v>430</v>
      </c>
      <c r="Z2225" s="135">
        <v>590</v>
      </c>
      <c r="AA2225" s="137">
        <v>6.3</v>
      </c>
      <c r="AB2225" s="148">
        <v>6.3</v>
      </c>
    </row>
    <row r="2226" spans="1:28" ht="15.75" customHeight="1">
      <c r="A2226"/>
      <c r="B2226" s="93"/>
      <c r="C2226" s="162"/>
      <c r="D2226" s="90" t="s">
        <v>100</v>
      </c>
      <c r="E2226" s="419">
        <v>3380</v>
      </c>
      <c r="F2226" s="419">
        <v>3441</v>
      </c>
      <c r="G2226" s="419">
        <v>3643</v>
      </c>
      <c r="H2226" s="419">
        <v>3531</v>
      </c>
      <c r="I2226" s="419">
        <v>3473</v>
      </c>
      <c r="J2226" s="419">
        <v>3410</v>
      </c>
      <c r="K2226" s="419">
        <v>3494</v>
      </c>
      <c r="L2226" s="419">
        <v>3520</v>
      </c>
      <c r="M2226" s="419">
        <v>3468</v>
      </c>
      <c r="N2226" s="99"/>
      <c r="O2226" s="99"/>
      <c r="P2226" s="99"/>
      <c r="Q2226" s="99"/>
      <c r="R2226" s="100"/>
      <c r="S2226" s="101"/>
      <c r="T2226" s="241"/>
      <c r="U2226" s="234"/>
      <c r="V2226" s="238"/>
    </row>
    <row r="2227" spans="1:28" ht="25.5" customHeight="1" thickBot="1">
      <c r="A2227"/>
      <c r="B2227" s="93"/>
      <c r="C2227" s="162"/>
      <c r="D2227" s="90" t="s">
        <v>120</v>
      </c>
      <c r="E2227" s="29">
        <f t="shared" ref="E2227:M2227" si="735">IF(((E2225="")*AND(E2226="")),"",(E2225-E2226)*2)</f>
        <v>488.30000000000018</v>
      </c>
      <c r="F2227" s="29">
        <f t="shared" si="735"/>
        <v>476.26000000000022</v>
      </c>
      <c r="G2227" s="29">
        <f t="shared" si="735"/>
        <v>475.34000000000015</v>
      </c>
      <c r="H2227" s="29">
        <f t="shared" si="735"/>
        <v>481.65999999999985</v>
      </c>
      <c r="I2227" s="29">
        <f t="shared" si="735"/>
        <v>503.10000000000036</v>
      </c>
      <c r="J2227" s="29">
        <f t="shared" si="735"/>
        <v>504.92000000000007</v>
      </c>
      <c r="K2227" s="29">
        <f t="shared" si="735"/>
        <v>477.07999999999993</v>
      </c>
      <c r="L2227" s="29">
        <f t="shared" si="735"/>
        <v>480.4399999999996</v>
      </c>
      <c r="M2227" s="29">
        <f t="shared" si="735"/>
        <v>474.34000000000015</v>
      </c>
      <c r="N2227" s="102"/>
      <c r="O2227" s="102"/>
      <c r="P2227" s="102"/>
      <c r="Q2227" s="102"/>
      <c r="R2227" s="103"/>
      <c r="S2227" s="104"/>
      <c r="T2227" s="282"/>
      <c r="U2227" s="281"/>
      <c r="V2227" s="285"/>
    </row>
    <row r="2228" spans="1:28" ht="12.75" customHeight="1">
      <c r="A2228" s="3">
        <v>43888</v>
      </c>
      <c r="B2228" s="93" t="s">
        <v>18</v>
      </c>
      <c r="C2228" s="162" t="s">
        <v>123</v>
      </c>
      <c r="D2228" s="90" t="s">
        <v>99</v>
      </c>
      <c r="E2228" s="370">
        <v>5360.49</v>
      </c>
      <c r="F2228" s="370">
        <v>5466.24</v>
      </c>
      <c r="G2228" s="370">
        <v>5673.38</v>
      </c>
      <c r="H2228" s="370">
        <v>5578.54</v>
      </c>
      <c r="I2228" s="370">
        <v>5441.75</v>
      </c>
      <c r="J2228" s="370">
        <v>5389.7</v>
      </c>
      <c r="K2228" s="370">
        <v>5526.94</v>
      </c>
      <c r="L2228" s="370">
        <v>5559.35</v>
      </c>
      <c r="M2228" s="370">
        <v>5442.41</v>
      </c>
      <c r="N2228" s="94">
        <f>IF((M2229=""),"",MAX(E2230:M2230))</f>
        <v>274.97999999999956</v>
      </c>
      <c r="O2228" s="94">
        <f>IF(M2229="","",MIN(E2230:M2230))</f>
        <v>232.76000000000022</v>
      </c>
      <c r="P2228" s="94">
        <f>IF((M2230=""),"",AVERAGE(E2230:M2230))</f>
        <v>251.73333333333318</v>
      </c>
      <c r="Q2228" s="94">
        <f>IF((M2229=""),"",STDEV(E2230:M2230))</f>
        <v>13.082056413270598</v>
      </c>
      <c r="R2228" s="95">
        <f>IF((M2229=""),"",(N2228-O2228)/(N2228+O2228)*100)</f>
        <v>8.3152794737462798</v>
      </c>
      <c r="S2228" s="96" t="str">
        <f>IF(M2229="","",IF(R2228&lt;15,IF(P2228&gt;155,IF(P2228&lt;315,"Pass","Fail"),"Fail"),"Fail"))</f>
        <v>Pass</v>
      </c>
      <c r="T2228" s="242">
        <v>1340</v>
      </c>
      <c r="U2228" s="236" t="s">
        <v>314</v>
      </c>
      <c r="V2228" s="300"/>
      <c r="W2228" s="147">
        <v>222</v>
      </c>
      <c r="X2228" s="88">
        <v>340</v>
      </c>
      <c r="Y2228" s="88">
        <v>155</v>
      </c>
      <c r="Z2228" s="88">
        <v>315</v>
      </c>
      <c r="AA2228" s="148">
        <v>15</v>
      </c>
      <c r="AB2228" s="139">
        <v>15</v>
      </c>
    </row>
    <row r="2229" spans="1:28" ht="15.75" customHeight="1">
      <c r="A2229"/>
      <c r="B2229" s="93"/>
      <c r="C2229" s="162"/>
      <c r="D2229" s="90" t="s">
        <v>100</v>
      </c>
      <c r="E2229" s="419">
        <v>5223</v>
      </c>
      <c r="F2229" s="419">
        <v>5345</v>
      </c>
      <c r="G2229" s="419">
        <v>5557</v>
      </c>
      <c r="H2229" s="419">
        <v>5455</v>
      </c>
      <c r="I2229" s="419">
        <v>5315</v>
      </c>
      <c r="J2229" s="419">
        <v>5256</v>
      </c>
      <c r="K2229" s="419">
        <v>5405</v>
      </c>
      <c r="L2229" s="419">
        <v>5436</v>
      </c>
      <c r="M2229" s="419">
        <v>5314</v>
      </c>
      <c r="N2229" s="99"/>
      <c r="O2229" s="99"/>
      <c r="P2229" s="99"/>
      <c r="Q2229" s="99"/>
      <c r="R2229" s="100"/>
      <c r="S2229" s="101"/>
      <c r="T2229" s="241"/>
      <c r="U2229" s="234"/>
      <c r="V2229" s="238"/>
    </row>
    <row r="2230" spans="1:28" ht="25.5" customHeight="1" thickBot="1">
      <c r="A2230"/>
      <c r="B2230" s="93"/>
      <c r="C2230" s="162"/>
      <c r="D2230" s="90" t="s">
        <v>120</v>
      </c>
      <c r="E2230" s="29">
        <f t="shared" ref="E2230:M2230" si="736">IF(((E2228="")*AND(E2229="")),"",(E2228-E2229)*2)</f>
        <v>274.97999999999956</v>
      </c>
      <c r="F2230" s="29">
        <f t="shared" si="736"/>
        <v>242.47999999999956</v>
      </c>
      <c r="G2230" s="29">
        <f t="shared" si="736"/>
        <v>232.76000000000022</v>
      </c>
      <c r="H2230" s="29">
        <f t="shared" si="736"/>
        <v>247.07999999999993</v>
      </c>
      <c r="I2230" s="29">
        <f t="shared" si="736"/>
        <v>253.5</v>
      </c>
      <c r="J2230" s="29">
        <f t="shared" si="736"/>
        <v>267.39999999999964</v>
      </c>
      <c r="K2230" s="29">
        <f t="shared" si="736"/>
        <v>243.8799999999992</v>
      </c>
      <c r="L2230" s="29">
        <f t="shared" si="736"/>
        <v>246.70000000000073</v>
      </c>
      <c r="M2230" s="29">
        <f t="shared" si="736"/>
        <v>256.81999999999971</v>
      </c>
      <c r="N2230" s="102"/>
      <c r="O2230" s="102"/>
      <c r="P2230" s="102"/>
      <c r="Q2230" s="102"/>
      <c r="R2230" s="103"/>
      <c r="S2230" s="104"/>
      <c r="T2230" s="282"/>
      <c r="U2230" s="281"/>
      <c r="V2230" s="285"/>
    </row>
    <row r="2231" spans="1:28" ht="12.75" customHeight="1">
      <c r="A2231" s="3">
        <v>43888</v>
      </c>
      <c r="B2231" s="121" t="s">
        <v>18</v>
      </c>
      <c r="C2231" s="161" t="s">
        <v>119</v>
      </c>
      <c r="D2231" s="91" t="s">
        <v>99</v>
      </c>
      <c r="E2231">
        <v>2946</v>
      </c>
      <c r="F2231">
        <v>2855</v>
      </c>
      <c r="G2231">
        <v>2799</v>
      </c>
      <c r="H2231">
        <v>2773</v>
      </c>
      <c r="I2231">
        <v>2777</v>
      </c>
      <c r="J2231">
        <v>2812</v>
      </c>
      <c r="K2231">
        <v>2889</v>
      </c>
      <c r="L2231">
        <v>2890</v>
      </c>
      <c r="M2231">
        <v>2822</v>
      </c>
      <c r="N2231" s="94">
        <f>IF((M2232=""),"",MAX(E2233:M2233))</f>
        <v>812</v>
      </c>
      <c r="O2231" s="94">
        <f>IF(M2232="","",MIN(E2233:M2233))</f>
        <v>714</v>
      </c>
      <c r="P2231" s="94">
        <f>IF((M2233=""),"",AVERAGE(E2233:M2233))</f>
        <v>760</v>
      </c>
      <c r="Q2231" s="94">
        <f>IF((M2232=""),"",STDEV(E2233:M2233))</f>
        <v>35.693136595149497</v>
      </c>
      <c r="R2231" s="95">
        <f>IF((M2232=""),"",(N2231-O2231)/(N2231+O2231)*100)</f>
        <v>6.4220183486238538</v>
      </c>
      <c r="S2231" s="96" t="str">
        <f>IF(M2232="","",IF(R2231&lt;10,IF(P2231&gt;670,IF(P2231&lt;830,"Pass","Fail"),"Fail"),"Fail"))</f>
        <v>Pass</v>
      </c>
      <c r="T2231" s="242">
        <v>1340</v>
      </c>
      <c r="U2231" s="236" t="s">
        <v>314</v>
      </c>
      <c r="V2231" s="300"/>
      <c r="W2231" s="147">
        <v>645</v>
      </c>
      <c r="X2231" s="88">
        <v>790</v>
      </c>
      <c r="Y2231" s="88">
        <v>670</v>
      </c>
      <c r="Z2231" s="88">
        <v>830</v>
      </c>
      <c r="AA2231" s="88">
        <v>8.6999999999999993</v>
      </c>
      <c r="AB2231" s="148">
        <v>10</v>
      </c>
    </row>
    <row r="2232" spans="1:28" ht="15.75" customHeight="1">
      <c r="A2232"/>
      <c r="B2232" s="93"/>
      <c r="C2232" s="162"/>
      <c r="D2232" s="90" t="s">
        <v>100</v>
      </c>
      <c r="E2232">
        <v>2540</v>
      </c>
      <c r="F2232">
        <v>2471</v>
      </c>
      <c r="G2232">
        <v>2436</v>
      </c>
      <c r="H2232">
        <v>2416</v>
      </c>
      <c r="I2232">
        <v>2417</v>
      </c>
      <c r="J2232">
        <v>2435</v>
      </c>
      <c r="K2232">
        <v>2497</v>
      </c>
      <c r="L2232">
        <v>2488</v>
      </c>
      <c r="M2232">
        <v>2443</v>
      </c>
      <c r="N2232" s="99"/>
      <c r="O2232" s="99"/>
      <c r="P2232" s="99"/>
      <c r="Q2232" s="99"/>
      <c r="R2232" s="100"/>
      <c r="S2232" s="101"/>
      <c r="T2232" s="241"/>
      <c r="U2232" s="234"/>
      <c r="V2232" s="238"/>
    </row>
    <row r="2233" spans="1:28" ht="25.5" customHeight="1" thickBot="1">
      <c r="A2233"/>
      <c r="B2233" s="93"/>
      <c r="C2233" s="162"/>
      <c r="D2233" s="90" t="s">
        <v>120</v>
      </c>
      <c r="E2233" s="29">
        <f t="shared" ref="E2233:M2233" si="737">IF(((E2231="")*AND(E2232="")),"",(E2231-E2232)*2)</f>
        <v>812</v>
      </c>
      <c r="F2233" s="29">
        <f t="shared" si="737"/>
        <v>768</v>
      </c>
      <c r="G2233" s="29">
        <f t="shared" si="737"/>
        <v>726</v>
      </c>
      <c r="H2233" s="29">
        <f t="shared" si="737"/>
        <v>714</v>
      </c>
      <c r="I2233" s="29">
        <f t="shared" si="737"/>
        <v>720</v>
      </c>
      <c r="J2233" s="29">
        <f t="shared" si="737"/>
        <v>754</v>
      </c>
      <c r="K2233" s="29">
        <f t="shared" si="737"/>
        <v>784</v>
      </c>
      <c r="L2233" s="29">
        <f t="shared" si="737"/>
        <v>804</v>
      </c>
      <c r="M2233" s="29">
        <f t="shared" si="737"/>
        <v>758</v>
      </c>
      <c r="N2233" s="102"/>
      <c r="O2233" s="102"/>
      <c r="P2233" s="102"/>
      <c r="Q2233" s="102"/>
      <c r="R2233" s="103"/>
      <c r="S2233" s="104"/>
      <c r="T2233" s="282"/>
      <c r="U2233" s="281"/>
      <c r="V2233" s="285"/>
    </row>
    <row r="2234" spans="1:28" ht="12.75" customHeight="1">
      <c r="A2234" s="3">
        <v>43888</v>
      </c>
      <c r="B2234" s="93" t="s">
        <v>18</v>
      </c>
      <c r="C2234" s="162" t="s">
        <v>121</v>
      </c>
      <c r="D2234" s="90" t="s">
        <v>99</v>
      </c>
      <c r="E2234">
        <v>2947</v>
      </c>
      <c r="F2234">
        <v>2855</v>
      </c>
      <c r="G2234">
        <v>2799</v>
      </c>
      <c r="H2234">
        <v>2773</v>
      </c>
      <c r="I2234">
        <v>2776</v>
      </c>
      <c r="J2234">
        <v>2811</v>
      </c>
      <c r="K2234">
        <v>2888</v>
      </c>
      <c r="L2234">
        <v>2890</v>
      </c>
      <c r="M2234">
        <v>2821</v>
      </c>
      <c r="N2234" s="94">
        <f>IF((M2235=""),"",MAX(E2236:M2236))</f>
        <v>1006</v>
      </c>
      <c r="O2234" s="94">
        <f>IF(M2235="","",MIN(E2236:M2236))</f>
        <v>838</v>
      </c>
      <c r="P2234" s="94">
        <f>IF((M2236=""),"",AVERAGE(E2236:M2236))</f>
        <v>922.22222222222217</v>
      </c>
      <c r="Q2234" s="94">
        <f>IF((M2235=""),"",STDEV(E2236:M2236))</f>
        <v>63.011462801973551</v>
      </c>
      <c r="R2234" s="95">
        <f>IF((M2235=""),"",(N2234-O2234)/(N2234+O2234)*100)</f>
        <v>9.1106290672451191</v>
      </c>
      <c r="S2234" s="96" t="str">
        <f>IF(M2235="","",IF(R2234&lt;15,IF(P2234&gt;850,IF(P2234&lt;1000,"Pass","Fail"),"Fail"),"Fail"))</f>
        <v>Pass</v>
      </c>
      <c r="T2234" s="242">
        <v>1340</v>
      </c>
      <c r="U2234" s="236" t="s">
        <v>314</v>
      </c>
      <c r="V2234" s="300"/>
      <c r="W2234" s="135">
        <v>850</v>
      </c>
      <c r="X2234" s="135">
        <v>970</v>
      </c>
      <c r="Y2234" s="135">
        <v>710</v>
      </c>
      <c r="Z2234" s="135">
        <v>910</v>
      </c>
      <c r="AA2234" s="135">
        <v>14.5</v>
      </c>
      <c r="AB2234" s="139">
        <v>17</v>
      </c>
    </row>
    <row r="2235" spans="1:28" ht="15.75" customHeight="1">
      <c r="A2235"/>
      <c r="B2235" s="93"/>
      <c r="C2235" s="162"/>
      <c r="D2235" s="90" t="s">
        <v>100</v>
      </c>
      <c r="E2235">
        <v>2444</v>
      </c>
      <c r="F2235">
        <v>2393</v>
      </c>
      <c r="G2235">
        <v>2369</v>
      </c>
      <c r="H2235">
        <v>2354</v>
      </c>
      <c r="I2235">
        <v>2348</v>
      </c>
      <c r="J2235">
        <v>2352</v>
      </c>
      <c r="K2235">
        <v>2401</v>
      </c>
      <c r="L2235">
        <v>2388</v>
      </c>
      <c r="M2235">
        <v>2361</v>
      </c>
      <c r="N2235" s="99"/>
      <c r="O2235" s="99"/>
      <c r="P2235" s="99"/>
      <c r="Q2235" s="99"/>
      <c r="R2235" s="100"/>
      <c r="S2235" s="101"/>
      <c r="T2235" s="241"/>
      <c r="U2235" s="234"/>
      <c r="V2235" s="238"/>
    </row>
    <row r="2236" spans="1:28" ht="26.25" customHeight="1" thickBot="1">
      <c r="A2236"/>
      <c r="B2236" s="105"/>
      <c r="C2236" s="163"/>
      <c r="D2236" s="127" t="s">
        <v>120</v>
      </c>
      <c r="E2236" s="107">
        <f t="shared" ref="E2236:M2236" si="738">IF(((E2234="")*AND(E2235="")),"",(E2234-E2235)*2)</f>
        <v>1006</v>
      </c>
      <c r="F2236" s="107">
        <f t="shared" si="738"/>
        <v>924</v>
      </c>
      <c r="G2236" s="107">
        <f t="shared" si="738"/>
        <v>860</v>
      </c>
      <c r="H2236" s="107">
        <f t="shared" si="738"/>
        <v>838</v>
      </c>
      <c r="I2236" s="107">
        <f t="shared" si="738"/>
        <v>856</v>
      </c>
      <c r="J2236" s="107">
        <f t="shared" si="738"/>
        <v>918</v>
      </c>
      <c r="K2236" s="107">
        <f t="shared" si="738"/>
        <v>974</v>
      </c>
      <c r="L2236" s="107">
        <f t="shared" si="738"/>
        <v>1004</v>
      </c>
      <c r="M2236" s="107">
        <f t="shared" si="738"/>
        <v>920</v>
      </c>
      <c r="N2236" s="108"/>
      <c r="O2236" s="108"/>
      <c r="P2236" s="108"/>
      <c r="Q2236" s="108"/>
      <c r="R2236" s="109"/>
      <c r="S2236" s="110"/>
      <c r="T2236" s="284"/>
      <c r="U2236" s="283"/>
      <c r="V2236" s="286"/>
    </row>
    <row r="2237" spans="1:28" ht="12.75" customHeight="1">
      <c r="A2237" s="3">
        <v>43894</v>
      </c>
      <c r="B2237" s="111" t="s">
        <v>18</v>
      </c>
      <c r="C2237" s="164" t="s">
        <v>122</v>
      </c>
      <c r="D2237" s="112" t="s">
        <v>99</v>
      </c>
      <c r="E2237">
        <v>5234</v>
      </c>
      <c r="F2237">
        <v>5349</v>
      </c>
      <c r="G2237">
        <v>5566</v>
      </c>
      <c r="H2237">
        <v>5462</v>
      </c>
      <c r="I2237">
        <v>5299</v>
      </c>
      <c r="J2237">
        <v>5260</v>
      </c>
      <c r="K2237">
        <v>5414</v>
      </c>
      <c r="L2237">
        <v>5441</v>
      </c>
      <c r="M2237">
        <v>5321</v>
      </c>
      <c r="N2237" s="113">
        <f>IF((M2238=""),"",MAX(E2239:M2239))</f>
        <v>552</v>
      </c>
      <c r="O2237" s="113">
        <f>IF(M2238="","",MIN(E2239:M2239))</f>
        <v>476</v>
      </c>
      <c r="P2237" s="113">
        <f>IF((M2239=""),"",AVERAGE(E2239:M2239))</f>
        <v>530.88888888888891</v>
      </c>
      <c r="Q2237" s="113">
        <f>IF((M2238=""),"",STDEV(E2239:M2239))</f>
        <v>23.390406390465387</v>
      </c>
      <c r="R2237" s="114">
        <f>IF((M2238=""),"",(N2237-O2237)/(N2237+O2237)*100)</f>
        <v>7.3929961089494167</v>
      </c>
      <c r="S2237" s="115" t="str">
        <f>IF(M2238="","",IF(R2237&lt;10,IF(P2237&gt;430,IF(P2237&lt;590,"Pass","Fail"),"Fail"),"Fail"))</f>
        <v>Pass</v>
      </c>
      <c r="T2237" s="242">
        <v>1159</v>
      </c>
      <c r="U2237" s="236" t="s">
        <v>321</v>
      </c>
      <c r="V2237" s="302"/>
      <c r="W2237" s="138">
        <v>490</v>
      </c>
      <c r="X2237" s="135">
        <v>590</v>
      </c>
      <c r="Y2237" s="135">
        <v>430</v>
      </c>
      <c r="Z2237" s="135">
        <v>590</v>
      </c>
      <c r="AA2237" s="137">
        <v>6.3</v>
      </c>
      <c r="AB2237" s="148">
        <v>6.3</v>
      </c>
    </row>
    <row r="2238" spans="1:28" ht="15.75" customHeight="1">
      <c r="A2238"/>
      <c r="B2238" s="93"/>
      <c r="C2238" s="162"/>
      <c r="D2238" s="90" t="s">
        <v>100</v>
      </c>
      <c r="E2238">
        <v>4970</v>
      </c>
      <c r="F2238">
        <v>5081</v>
      </c>
      <c r="G2238">
        <v>5296</v>
      </c>
      <c r="H2238">
        <v>5186</v>
      </c>
      <c r="I2238">
        <v>5061</v>
      </c>
      <c r="J2238">
        <v>5000</v>
      </c>
      <c r="K2238">
        <v>5138</v>
      </c>
      <c r="L2238">
        <v>5168</v>
      </c>
      <c r="M2238">
        <v>5057</v>
      </c>
      <c r="N2238" s="99"/>
      <c r="O2238" s="99"/>
      <c r="P2238" s="99"/>
      <c r="Q2238" s="99"/>
      <c r="R2238" s="100"/>
      <c r="S2238" s="101"/>
      <c r="T2238" s="241"/>
      <c r="U2238" s="234"/>
      <c r="V2238" s="238"/>
    </row>
    <row r="2239" spans="1:28" ht="25.5" customHeight="1" thickBot="1">
      <c r="A2239"/>
      <c r="B2239" s="93"/>
      <c r="C2239" s="162"/>
      <c r="D2239" s="90" t="s">
        <v>120</v>
      </c>
      <c r="E2239" s="29">
        <f t="shared" ref="E2239:M2239" si="739">IF(((E2237="")*AND(E2238="")),"",(E2237-E2238)*2)</f>
        <v>528</v>
      </c>
      <c r="F2239" s="29">
        <f t="shared" si="739"/>
        <v>536</v>
      </c>
      <c r="G2239" s="29">
        <f t="shared" si="739"/>
        <v>540</v>
      </c>
      <c r="H2239" s="29">
        <f t="shared" si="739"/>
        <v>552</v>
      </c>
      <c r="I2239" s="29">
        <f t="shared" si="739"/>
        <v>476</v>
      </c>
      <c r="J2239" s="29">
        <f t="shared" si="739"/>
        <v>520</v>
      </c>
      <c r="K2239" s="29">
        <f t="shared" si="739"/>
        <v>552</v>
      </c>
      <c r="L2239" s="29">
        <f t="shared" si="739"/>
        <v>546</v>
      </c>
      <c r="M2239" s="29">
        <f t="shared" si="739"/>
        <v>528</v>
      </c>
      <c r="N2239" s="102"/>
      <c r="O2239" s="102"/>
      <c r="P2239" s="102"/>
      <c r="Q2239" s="102"/>
      <c r="R2239" s="103"/>
      <c r="S2239" s="104"/>
      <c r="T2239" s="282"/>
      <c r="U2239" s="281"/>
      <c r="V2239" s="285"/>
    </row>
    <row r="2240" spans="1:28" ht="12.75" customHeight="1">
      <c r="A2240" s="3">
        <v>43894</v>
      </c>
      <c r="B2240" s="93" t="s">
        <v>18</v>
      </c>
      <c r="C2240" s="162" t="s">
        <v>123</v>
      </c>
      <c r="D2240" s="90" t="s">
        <v>99</v>
      </c>
      <c r="E2240">
        <v>3394</v>
      </c>
      <c r="F2240">
        <v>3448</v>
      </c>
      <c r="G2240">
        <v>3648</v>
      </c>
      <c r="H2240">
        <v>3539</v>
      </c>
      <c r="I2240">
        <v>3486</v>
      </c>
      <c r="J2240">
        <v>3421</v>
      </c>
      <c r="K2240">
        <v>3501</v>
      </c>
      <c r="L2240">
        <v>3527</v>
      </c>
      <c r="M2240">
        <v>3477</v>
      </c>
      <c r="N2240" s="94">
        <f>IF((M2241=""),"",MAX(E2242:M2242))</f>
        <v>270</v>
      </c>
      <c r="O2240" s="94">
        <f>IF(M2241="","",MIN(E2242:M2242))</f>
        <v>220</v>
      </c>
      <c r="P2240" s="94">
        <f>IF((M2242=""),"",AVERAGE(E2242:M2242))</f>
        <v>246.66666666666666</v>
      </c>
      <c r="Q2240" s="94">
        <f>IF((M2241=""),"",STDEV(E2242:M2242))</f>
        <v>14.071247279470288</v>
      </c>
      <c r="R2240" s="95">
        <f>IF((M2241=""),"",(N2240-O2240)/(N2240+O2240)*100)</f>
        <v>10.204081632653061</v>
      </c>
      <c r="S2240" s="96" t="str">
        <f>IF(M2241="","",IF(R2240&lt;15,IF(P2240&gt;155,IF(P2240&lt;315,"Pass","Fail"),"Fail"),"Fail"))</f>
        <v>Pass</v>
      </c>
      <c r="T2240" s="237">
        <v>1159</v>
      </c>
      <c r="U2240" s="236" t="s">
        <v>321</v>
      </c>
      <c r="V2240" s="300"/>
      <c r="W2240" s="147">
        <v>222</v>
      </c>
      <c r="X2240" s="88">
        <v>340</v>
      </c>
      <c r="Y2240" s="88">
        <v>155</v>
      </c>
      <c r="Z2240" s="88">
        <v>315</v>
      </c>
      <c r="AA2240" s="148">
        <v>15</v>
      </c>
      <c r="AB2240" s="139">
        <v>15</v>
      </c>
    </row>
    <row r="2241" spans="1:28" ht="15.75" customHeight="1">
      <c r="A2241"/>
      <c r="B2241" s="93"/>
      <c r="C2241" s="162"/>
      <c r="D2241" s="90" t="s">
        <v>100</v>
      </c>
      <c r="E2241">
        <v>3259</v>
      </c>
      <c r="F2241">
        <v>3325</v>
      </c>
      <c r="G2241">
        <v>3538</v>
      </c>
      <c r="H2241">
        <v>3419</v>
      </c>
      <c r="I2241">
        <v>3360</v>
      </c>
      <c r="J2241">
        <v>3294</v>
      </c>
      <c r="K2241">
        <v>3378</v>
      </c>
      <c r="L2241">
        <v>3409</v>
      </c>
      <c r="M2241">
        <v>3349</v>
      </c>
      <c r="N2241" s="99"/>
      <c r="O2241" s="99"/>
      <c r="P2241" s="99"/>
      <c r="Q2241" s="99"/>
      <c r="R2241" s="100"/>
      <c r="S2241" s="101"/>
      <c r="T2241" s="241"/>
      <c r="U2241" s="234"/>
      <c r="V2241" s="238"/>
    </row>
    <row r="2242" spans="1:28" ht="25.5" customHeight="1" thickBot="1">
      <c r="A2242"/>
      <c r="B2242" s="93"/>
      <c r="C2242" s="162"/>
      <c r="D2242" s="90" t="s">
        <v>120</v>
      </c>
      <c r="E2242" s="29">
        <f t="shared" ref="E2242:M2242" si="740">IF(((E2240="")*AND(E2241="")),"",(E2240-E2241)*2)</f>
        <v>270</v>
      </c>
      <c r="F2242" s="29">
        <f t="shared" si="740"/>
        <v>246</v>
      </c>
      <c r="G2242" s="29">
        <f t="shared" si="740"/>
        <v>220</v>
      </c>
      <c r="H2242" s="29">
        <f t="shared" si="740"/>
        <v>240</v>
      </c>
      <c r="I2242" s="29">
        <f t="shared" si="740"/>
        <v>252</v>
      </c>
      <c r="J2242" s="29">
        <f t="shared" si="740"/>
        <v>254</v>
      </c>
      <c r="K2242" s="29">
        <f t="shared" si="740"/>
        <v>246</v>
      </c>
      <c r="L2242" s="29">
        <f t="shared" si="740"/>
        <v>236</v>
      </c>
      <c r="M2242" s="29">
        <f t="shared" si="740"/>
        <v>256</v>
      </c>
      <c r="N2242" s="102"/>
      <c r="O2242" s="102"/>
      <c r="P2242" s="102"/>
      <c r="Q2242" s="102"/>
      <c r="R2242" s="103"/>
      <c r="S2242" s="104"/>
      <c r="T2242" s="282"/>
      <c r="U2242" s="281"/>
      <c r="V2242" s="285"/>
    </row>
    <row r="2243" spans="1:28" ht="12.75" customHeight="1">
      <c r="A2243" s="3">
        <v>43894</v>
      </c>
      <c r="B2243" s="121" t="s">
        <v>18</v>
      </c>
      <c r="C2243" s="161" t="s">
        <v>119</v>
      </c>
      <c r="D2243" s="91" t="s">
        <v>99</v>
      </c>
      <c r="E2243">
        <v>2948</v>
      </c>
      <c r="F2243">
        <v>2858</v>
      </c>
      <c r="G2243">
        <v>2805</v>
      </c>
      <c r="H2243">
        <v>2779</v>
      </c>
      <c r="I2243">
        <v>2783</v>
      </c>
      <c r="J2243">
        <v>2818</v>
      </c>
      <c r="K2243">
        <v>2893</v>
      </c>
      <c r="L2243">
        <v>2891</v>
      </c>
      <c r="M2243">
        <v>2828</v>
      </c>
      <c r="N2243" s="94">
        <f>IF((M2244=""),"",MAX(E2245:M2245))</f>
        <v>840</v>
      </c>
      <c r="O2243" s="94">
        <f>IF(M2244="","",MIN(E2245:M2245))</f>
        <v>730</v>
      </c>
      <c r="P2243" s="94">
        <f>IF((M2245=""),"",AVERAGE(E2245:M2245))</f>
        <v>779.33333333333337</v>
      </c>
      <c r="Q2243" s="94">
        <f>IF((M2244=""),"",STDEV(E2245:M2245))</f>
        <v>39.370039370059054</v>
      </c>
      <c r="R2243" s="95">
        <f>IF((M2244=""),"",(N2243-O2243)/(N2243+O2243)*100)</f>
        <v>7.0063694267515926</v>
      </c>
      <c r="S2243" s="96" t="str">
        <f>IF(M2244="","",IF(R2243&lt;10,IF(P2243&gt;670,IF(P2243&lt;830,"Pass","Fail"),"Fail"),"Fail"))</f>
        <v>Pass</v>
      </c>
      <c r="T2243" s="237">
        <v>1159</v>
      </c>
      <c r="U2243" s="236" t="s">
        <v>321</v>
      </c>
      <c r="V2243" s="300"/>
      <c r="W2243" s="147">
        <v>645</v>
      </c>
      <c r="X2243" s="88">
        <v>790</v>
      </c>
      <c r="Y2243" s="88">
        <v>670</v>
      </c>
      <c r="Z2243" s="88">
        <v>830</v>
      </c>
      <c r="AA2243" s="88">
        <v>8.6999999999999993</v>
      </c>
      <c r="AB2243" s="148">
        <v>10</v>
      </c>
    </row>
    <row r="2244" spans="1:28" ht="15.75" customHeight="1">
      <c r="A2244"/>
      <c r="B2244" s="93"/>
      <c r="C2244" s="162"/>
      <c r="D2244" s="90" t="s">
        <v>100</v>
      </c>
      <c r="E2244">
        <v>2528</v>
      </c>
      <c r="F2244">
        <v>2464</v>
      </c>
      <c r="G2244">
        <v>2432</v>
      </c>
      <c r="H2244">
        <v>2414</v>
      </c>
      <c r="I2244">
        <v>2416</v>
      </c>
      <c r="J2244">
        <v>2434</v>
      </c>
      <c r="K2244">
        <v>2494</v>
      </c>
      <c r="L2244">
        <v>2476</v>
      </c>
      <c r="M2244">
        <v>2438</v>
      </c>
      <c r="N2244" s="99"/>
      <c r="O2244" s="99"/>
      <c r="P2244" s="99"/>
      <c r="Q2244" s="99"/>
      <c r="R2244" s="100"/>
      <c r="S2244" s="101"/>
      <c r="T2244" s="241"/>
      <c r="U2244" s="234"/>
      <c r="V2244" s="238"/>
    </row>
    <row r="2245" spans="1:28" ht="25.5" customHeight="1" thickBot="1">
      <c r="A2245"/>
      <c r="B2245" s="93"/>
      <c r="C2245" s="162"/>
      <c r="D2245" s="90" t="s">
        <v>120</v>
      </c>
      <c r="E2245" s="29">
        <f t="shared" ref="E2245:M2245" si="741">IF(((E2243="")*AND(E2244="")),"",(E2243-E2244)*2)</f>
        <v>840</v>
      </c>
      <c r="F2245" s="29">
        <f t="shared" si="741"/>
        <v>788</v>
      </c>
      <c r="G2245" s="29">
        <f t="shared" si="741"/>
        <v>746</v>
      </c>
      <c r="H2245" s="29">
        <f t="shared" si="741"/>
        <v>730</v>
      </c>
      <c r="I2245" s="29">
        <f t="shared" si="741"/>
        <v>734</v>
      </c>
      <c r="J2245" s="29">
        <f t="shared" si="741"/>
        <v>768</v>
      </c>
      <c r="K2245" s="29">
        <f t="shared" si="741"/>
        <v>798</v>
      </c>
      <c r="L2245" s="29">
        <f t="shared" si="741"/>
        <v>830</v>
      </c>
      <c r="M2245" s="29">
        <f t="shared" si="741"/>
        <v>780</v>
      </c>
      <c r="N2245" s="102"/>
      <c r="O2245" s="102"/>
      <c r="P2245" s="102"/>
      <c r="Q2245" s="102"/>
      <c r="R2245" s="103"/>
      <c r="S2245" s="104"/>
      <c r="T2245" s="282"/>
      <c r="U2245" s="281"/>
      <c r="V2245" s="285"/>
    </row>
    <row r="2246" spans="1:28" ht="12.75" customHeight="1">
      <c r="A2246" s="3">
        <v>43894</v>
      </c>
      <c r="B2246" s="93" t="s">
        <v>18</v>
      </c>
      <c r="C2246" s="162" t="s">
        <v>121</v>
      </c>
      <c r="D2246" s="90" t="s">
        <v>99</v>
      </c>
      <c r="E2246">
        <v>2949</v>
      </c>
      <c r="F2246">
        <v>2859</v>
      </c>
      <c r="G2246">
        <v>2805</v>
      </c>
      <c r="H2246">
        <v>2780</v>
      </c>
      <c r="I2246">
        <v>2783</v>
      </c>
      <c r="J2246">
        <v>2817</v>
      </c>
      <c r="K2246">
        <v>2892</v>
      </c>
      <c r="L2246">
        <v>2893</v>
      </c>
      <c r="M2246">
        <v>2826</v>
      </c>
      <c r="N2246" s="94">
        <f>IF((M2247=""),"",MAX(E2248:M2248))</f>
        <v>1014</v>
      </c>
      <c r="O2246" s="94">
        <f>IF(M2247="","",MIN(E2248:M2248))</f>
        <v>838</v>
      </c>
      <c r="P2246" s="94">
        <f>IF((M2248=""),"",AVERAGE(E2248:M2248))</f>
        <v>915.33333333333337</v>
      </c>
      <c r="Q2246" s="94">
        <f>IF((M2247=""),"",STDEV(E2248:M2248))</f>
        <v>58.129166517334482</v>
      </c>
      <c r="R2246" s="95">
        <f>IF((M2247=""),"",(N2246-O2246)/(N2246+O2246)*100)</f>
        <v>9.5032397408207352</v>
      </c>
      <c r="S2246" s="96" t="str">
        <f>IF(M2247="","",IF(R2246&lt;15,IF(P2246&gt;850,IF(P2246&lt;1000,"Pass","Fail"),"Fail"),"Fail"))</f>
        <v>Pass</v>
      </c>
      <c r="T2246" s="237">
        <v>1159</v>
      </c>
      <c r="U2246" s="236" t="s">
        <v>321</v>
      </c>
      <c r="V2246" s="300"/>
      <c r="W2246" s="135">
        <v>850</v>
      </c>
      <c r="X2246" s="135">
        <v>970</v>
      </c>
      <c r="Y2246" s="135">
        <v>710</v>
      </c>
      <c r="Z2246" s="135">
        <v>910</v>
      </c>
      <c r="AA2246" s="135">
        <v>14.5</v>
      </c>
      <c r="AB2246" s="139">
        <v>17</v>
      </c>
    </row>
    <row r="2247" spans="1:28" ht="15.75" customHeight="1">
      <c r="A2247"/>
      <c r="B2247" s="93"/>
      <c r="C2247" s="162"/>
      <c r="D2247" s="90" t="s">
        <v>100</v>
      </c>
      <c r="E2247">
        <v>2492</v>
      </c>
      <c r="F2247">
        <v>2397</v>
      </c>
      <c r="G2247">
        <v>2374</v>
      </c>
      <c r="H2247">
        <v>2361</v>
      </c>
      <c r="I2247">
        <v>2354</v>
      </c>
      <c r="J2247">
        <v>2359</v>
      </c>
      <c r="K2247">
        <v>2399</v>
      </c>
      <c r="L2247">
        <v>2386</v>
      </c>
      <c r="M2247">
        <v>2363</v>
      </c>
      <c r="N2247" s="99"/>
      <c r="O2247" s="99"/>
      <c r="P2247" s="99"/>
      <c r="Q2247" s="99"/>
      <c r="R2247" s="100"/>
      <c r="S2247" s="101"/>
      <c r="T2247" s="241"/>
      <c r="U2247" s="234"/>
      <c r="V2247" s="238"/>
    </row>
    <row r="2248" spans="1:28" ht="26.25" customHeight="1" thickBot="1">
      <c r="A2248"/>
      <c r="B2248" s="105"/>
      <c r="C2248" s="163"/>
      <c r="D2248" s="127" t="s">
        <v>120</v>
      </c>
      <c r="E2248" s="107">
        <f t="shared" ref="E2248:M2248" si="742">IF(((E2246="")*AND(E2247="")),"",(E2246-E2247)*2)</f>
        <v>914</v>
      </c>
      <c r="F2248" s="107">
        <f t="shared" si="742"/>
        <v>924</v>
      </c>
      <c r="G2248" s="107">
        <f t="shared" si="742"/>
        <v>862</v>
      </c>
      <c r="H2248" s="107">
        <f t="shared" si="742"/>
        <v>838</v>
      </c>
      <c r="I2248" s="107">
        <f t="shared" si="742"/>
        <v>858</v>
      </c>
      <c r="J2248" s="107">
        <f t="shared" si="742"/>
        <v>916</v>
      </c>
      <c r="K2248" s="107">
        <f t="shared" si="742"/>
        <v>986</v>
      </c>
      <c r="L2248" s="107">
        <f t="shared" si="742"/>
        <v>1014</v>
      </c>
      <c r="M2248" s="107">
        <f t="shared" si="742"/>
        <v>926</v>
      </c>
      <c r="N2248" s="108"/>
      <c r="O2248" s="108"/>
      <c r="P2248" s="108"/>
      <c r="Q2248" s="108"/>
      <c r="R2248" s="109"/>
      <c r="S2248" s="110"/>
      <c r="T2248" s="284"/>
      <c r="U2248" s="283"/>
      <c r="V2248" s="286"/>
    </row>
    <row r="2249" spans="1:28" ht="12.75" customHeight="1">
      <c r="A2249" s="3">
        <v>43899</v>
      </c>
      <c r="B2249" s="111" t="s">
        <v>18</v>
      </c>
      <c r="C2249" s="164" t="s">
        <v>122</v>
      </c>
      <c r="D2249" s="112" t="s">
        <v>99</v>
      </c>
      <c r="E2249">
        <v>4974</v>
      </c>
      <c r="F2249">
        <v>5082</v>
      </c>
      <c r="G2249">
        <v>5299</v>
      </c>
      <c r="H2249">
        <v>5190</v>
      </c>
      <c r="I2249">
        <v>5063</v>
      </c>
      <c r="J2249">
        <v>5000</v>
      </c>
      <c r="K2249">
        <v>5142</v>
      </c>
      <c r="L2249">
        <v>5172</v>
      </c>
      <c r="M2249">
        <v>5060</v>
      </c>
      <c r="N2249" s="113">
        <f>IF((M2250=""),"",MAX(E2251:M2251))</f>
        <v>542</v>
      </c>
      <c r="O2249" s="113">
        <f>IF(M2250="","",MIN(E2251:M2251))</f>
        <v>474</v>
      </c>
      <c r="P2249" s="113">
        <f>IF((M2251=""),"",AVERAGE(E2251:M2251))</f>
        <v>512.22222222222217</v>
      </c>
      <c r="Q2249" s="113">
        <f>IF((M2250=""),"",STDEV(E2251:M2251))</f>
        <v>27.612396571910196</v>
      </c>
      <c r="R2249" s="114">
        <f>IF((M2250=""),"",(N2249-O2249)/(N2249+O2249)*100)</f>
        <v>6.6929133858267722</v>
      </c>
      <c r="S2249" s="115" t="str">
        <f>IF(M2250="","",IF(R2249&lt;10,IF(P2249&gt;430,IF(P2249&lt;590,"Pass","Fail"),"Fail"),"Fail"))</f>
        <v>Pass</v>
      </c>
      <c r="T2249" s="242">
        <v>1159</v>
      </c>
      <c r="U2249" s="236" t="s">
        <v>323</v>
      </c>
      <c r="V2249" s="302"/>
      <c r="W2249" s="138">
        <v>490</v>
      </c>
      <c r="X2249" s="135">
        <v>590</v>
      </c>
      <c r="Y2249" s="135">
        <v>430</v>
      </c>
      <c r="Z2249" s="135">
        <v>590</v>
      </c>
      <c r="AA2249" s="137">
        <v>6.3</v>
      </c>
      <c r="AB2249" s="148">
        <v>6.3</v>
      </c>
    </row>
    <row r="2250" spans="1:28" ht="15.75" customHeight="1">
      <c r="A2250"/>
      <c r="B2250" s="93"/>
      <c r="C2250" s="162"/>
      <c r="D2250" s="90" t="s">
        <v>100</v>
      </c>
      <c r="E2250">
        <v>4730</v>
      </c>
      <c r="F2250">
        <v>4820</v>
      </c>
      <c r="G2250">
        <v>5028</v>
      </c>
      <c r="H2250">
        <v>4919</v>
      </c>
      <c r="I2250">
        <v>4819</v>
      </c>
      <c r="J2250">
        <v>4763</v>
      </c>
      <c r="K2250">
        <v>4876</v>
      </c>
      <c r="L2250">
        <v>4905</v>
      </c>
      <c r="M2250">
        <v>4817</v>
      </c>
      <c r="N2250" s="99"/>
      <c r="O2250" s="99"/>
      <c r="P2250" s="99"/>
      <c r="Q2250" s="99"/>
      <c r="R2250" s="100"/>
      <c r="S2250" s="101"/>
      <c r="T2250" s="241"/>
      <c r="U2250" s="234"/>
      <c r="V2250" s="238"/>
    </row>
    <row r="2251" spans="1:28" ht="25.5" customHeight="1" thickBot="1">
      <c r="A2251"/>
      <c r="B2251" s="93"/>
      <c r="C2251" s="162"/>
      <c r="D2251" s="90" t="s">
        <v>120</v>
      </c>
      <c r="E2251" s="29">
        <f t="shared" ref="E2251:M2251" si="743">IF(((E2249="")*AND(E2250="")),"",(E2249-E2250)*2)</f>
        <v>488</v>
      </c>
      <c r="F2251" s="29">
        <f t="shared" si="743"/>
        <v>524</v>
      </c>
      <c r="G2251" s="29">
        <f t="shared" si="743"/>
        <v>542</v>
      </c>
      <c r="H2251" s="29">
        <f t="shared" si="743"/>
        <v>542</v>
      </c>
      <c r="I2251" s="29">
        <f t="shared" si="743"/>
        <v>488</v>
      </c>
      <c r="J2251" s="29">
        <f t="shared" si="743"/>
        <v>474</v>
      </c>
      <c r="K2251" s="29">
        <f t="shared" si="743"/>
        <v>532</v>
      </c>
      <c r="L2251" s="29">
        <f t="shared" si="743"/>
        <v>534</v>
      </c>
      <c r="M2251" s="29">
        <f t="shared" si="743"/>
        <v>486</v>
      </c>
      <c r="N2251" s="102"/>
      <c r="O2251" s="102"/>
      <c r="P2251" s="102"/>
      <c r="Q2251" s="102"/>
      <c r="R2251" s="103"/>
      <c r="S2251" s="104"/>
      <c r="T2251" s="282"/>
      <c r="U2251" s="281"/>
      <c r="V2251" s="285"/>
    </row>
    <row r="2252" spans="1:28" ht="12.75" customHeight="1">
      <c r="A2252" s="3">
        <v>43899</v>
      </c>
      <c r="B2252" s="93" t="s">
        <v>18</v>
      </c>
      <c r="C2252" s="162" t="s">
        <v>123</v>
      </c>
      <c r="D2252" s="90" t="s">
        <v>99</v>
      </c>
      <c r="E2252">
        <v>3267</v>
      </c>
      <c r="F2252">
        <v>3330</v>
      </c>
      <c r="G2252">
        <v>3543</v>
      </c>
      <c r="H2252">
        <v>3424</v>
      </c>
      <c r="I2252">
        <v>3367</v>
      </c>
      <c r="J2252">
        <v>3396</v>
      </c>
      <c r="K2252">
        <v>3385</v>
      </c>
      <c r="L2252">
        <v>3413</v>
      </c>
      <c r="M2252">
        <v>3355</v>
      </c>
      <c r="N2252" s="94">
        <f>IF((M2253=""),"",MAX(E2254:M2254))</f>
        <v>276</v>
      </c>
      <c r="O2252" s="94">
        <f>IF(M2253="","",MIN(E2254:M2254))</f>
        <v>234</v>
      </c>
      <c r="P2252" s="94">
        <f>IF((M2254=""),"",AVERAGE(E2254:M2254))</f>
        <v>255.11111111111111</v>
      </c>
      <c r="Q2252" s="94">
        <f>IF((M2253=""),"",STDEV(E2254:M2254))</f>
        <v>13.308309851784692</v>
      </c>
      <c r="R2252" s="95">
        <f>IF((M2253=""),"",(N2252-O2252)/(N2252+O2252)*100)</f>
        <v>8.235294117647058</v>
      </c>
      <c r="S2252" s="96" t="str">
        <f>IF(M2253="","",IF(R2252&lt;15,IF(P2252&gt;155,IF(P2252&lt;315,"Pass","Fail"),"Fail"),"Fail"))</f>
        <v>Pass</v>
      </c>
      <c r="T2252" s="237">
        <v>1159</v>
      </c>
      <c r="U2252" s="236" t="s">
        <v>323</v>
      </c>
      <c r="V2252" s="300"/>
      <c r="W2252" s="147">
        <v>222</v>
      </c>
      <c r="X2252" s="88">
        <v>340</v>
      </c>
      <c r="Y2252" s="88">
        <v>155</v>
      </c>
      <c r="Z2252" s="88">
        <v>315</v>
      </c>
      <c r="AA2252" s="148">
        <v>15</v>
      </c>
      <c r="AB2252" s="139">
        <v>15</v>
      </c>
    </row>
    <row r="2253" spans="1:28" ht="15.75" customHeight="1">
      <c r="A2253"/>
      <c r="B2253" s="93"/>
      <c r="C2253" s="162"/>
      <c r="D2253" s="90" t="s">
        <v>100</v>
      </c>
      <c r="E2253">
        <v>3132</v>
      </c>
      <c r="F2253">
        <v>3207</v>
      </c>
      <c r="G2253">
        <v>3426</v>
      </c>
      <c r="H2253">
        <v>3299</v>
      </c>
      <c r="I2253">
        <v>3229</v>
      </c>
      <c r="J2253">
        <v>3269</v>
      </c>
      <c r="K2253">
        <v>3258</v>
      </c>
      <c r="L2253">
        <v>3290</v>
      </c>
      <c r="M2253">
        <v>3222</v>
      </c>
      <c r="N2253" s="99"/>
      <c r="O2253" s="99"/>
      <c r="P2253" s="99"/>
      <c r="Q2253" s="99"/>
      <c r="R2253" s="100"/>
      <c r="S2253" s="101"/>
      <c r="T2253" s="241"/>
      <c r="U2253" s="234"/>
      <c r="V2253" s="238"/>
    </row>
    <row r="2254" spans="1:28" ht="25.5" customHeight="1" thickBot="1">
      <c r="A2254"/>
      <c r="B2254" s="93"/>
      <c r="C2254" s="162"/>
      <c r="D2254" s="90" t="s">
        <v>120</v>
      </c>
      <c r="E2254" s="29">
        <f t="shared" ref="E2254:M2254" si="744">IF(((E2252="")*AND(E2253="")),"",(E2252-E2253)*2)</f>
        <v>270</v>
      </c>
      <c r="F2254" s="29">
        <f t="shared" si="744"/>
        <v>246</v>
      </c>
      <c r="G2254" s="29">
        <f t="shared" si="744"/>
        <v>234</v>
      </c>
      <c r="H2254" s="29">
        <f t="shared" si="744"/>
        <v>250</v>
      </c>
      <c r="I2254" s="29">
        <f t="shared" si="744"/>
        <v>276</v>
      </c>
      <c r="J2254" s="29">
        <f t="shared" si="744"/>
        <v>254</v>
      </c>
      <c r="K2254" s="29">
        <f t="shared" si="744"/>
        <v>254</v>
      </c>
      <c r="L2254" s="29">
        <f t="shared" si="744"/>
        <v>246</v>
      </c>
      <c r="M2254" s="29">
        <f t="shared" si="744"/>
        <v>266</v>
      </c>
      <c r="N2254" s="102"/>
      <c r="O2254" s="102"/>
      <c r="P2254" s="102"/>
      <c r="Q2254" s="102"/>
      <c r="R2254" s="103"/>
      <c r="S2254" s="104"/>
      <c r="T2254" s="282"/>
      <c r="U2254" s="281"/>
      <c r="V2254" s="285"/>
    </row>
    <row r="2255" spans="1:28" ht="12.75" customHeight="1">
      <c r="A2255" s="3">
        <v>43899</v>
      </c>
      <c r="B2255" s="121" t="s">
        <v>18</v>
      </c>
      <c r="C2255" s="161" t="s">
        <v>119</v>
      </c>
      <c r="D2255" s="91" t="s">
        <v>99</v>
      </c>
      <c r="E2255">
        <v>2461</v>
      </c>
      <c r="F2255">
        <v>2448</v>
      </c>
      <c r="G2255">
        <v>2420</v>
      </c>
      <c r="H2255">
        <v>2413</v>
      </c>
      <c r="I2255">
        <v>2431</v>
      </c>
      <c r="J2255">
        <v>2435</v>
      </c>
      <c r="K2255">
        <v>2419</v>
      </c>
      <c r="L2255">
        <v>2416</v>
      </c>
      <c r="M2255">
        <v>2428</v>
      </c>
      <c r="N2255" s="94">
        <f>IF((M2256=""),"",MAX(E2257:M2257))</f>
        <v>712</v>
      </c>
      <c r="O2255" s="94">
        <f>IF(M2256="","",MIN(E2257:M2257))</f>
        <v>668</v>
      </c>
      <c r="P2255" s="94">
        <f>IF((M2257=""),"",AVERAGE(E2257:M2257))</f>
        <v>692</v>
      </c>
      <c r="Q2255" s="94">
        <f>IF((M2256=""),"",STDEV(E2257:M2257))</f>
        <v>18.654758106177631</v>
      </c>
      <c r="R2255" s="95">
        <f>IF((M2256=""),"",(N2255-O2255)/(N2255+O2255)*100)</f>
        <v>3.1884057971014492</v>
      </c>
      <c r="S2255" s="96" t="str">
        <f>IF(M2256="","",IF(R2255&lt;10,IF(P2255&gt;670,IF(P2255&lt;830,"Pass","Fail"),"Fail"),"Fail"))</f>
        <v>Pass</v>
      </c>
      <c r="T2255" s="237">
        <v>1159</v>
      </c>
      <c r="U2255" s="236" t="s">
        <v>323</v>
      </c>
      <c r="V2255" s="300"/>
      <c r="W2255" s="147">
        <v>645</v>
      </c>
      <c r="X2255" s="88">
        <v>790</v>
      </c>
      <c r="Y2255" s="88">
        <v>670</v>
      </c>
      <c r="Z2255" s="88">
        <v>830</v>
      </c>
      <c r="AA2255" s="88">
        <v>8.6999999999999993</v>
      </c>
      <c r="AB2255" s="148">
        <v>10</v>
      </c>
    </row>
    <row r="2256" spans="1:28" ht="15.75" customHeight="1">
      <c r="A2256"/>
      <c r="B2256" s="93"/>
      <c r="C2256" s="162"/>
      <c r="D2256" s="90" t="s">
        <v>100</v>
      </c>
      <c r="E2256">
        <v>2105</v>
      </c>
      <c r="F2256">
        <v>2092</v>
      </c>
      <c r="G2256">
        <v>2080</v>
      </c>
      <c r="H2256">
        <v>2079</v>
      </c>
      <c r="I2256">
        <v>2081</v>
      </c>
      <c r="J2256">
        <v>2083</v>
      </c>
      <c r="K2256">
        <v>2083</v>
      </c>
      <c r="L2256">
        <v>2080</v>
      </c>
      <c r="M2256">
        <v>2074</v>
      </c>
      <c r="N2256" s="99"/>
      <c r="O2256" s="99"/>
      <c r="P2256" s="99"/>
      <c r="Q2256" s="99"/>
      <c r="R2256" s="100"/>
      <c r="S2256" s="101"/>
      <c r="T2256" s="241"/>
      <c r="U2256" s="234"/>
      <c r="V2256" s="238"/>
    </row>
    <row r="2257" spans="1:28" ht="25.5" customHeight="1" thickBot="1">
      <c r="A2257"/>
      <c r="B2257" s="93"/>
      <c r="C2257" s="162"/>
      <c r="D2257" s="90" t="s">
        <v>120</v>
      </c>
      <c r="E2257" s="29">
        <f t="shared" ref="E2257:M2257" si="745">IF(((E2255="")*AND(E2256="")),"",(E2255-E2256)*2)</f>
        <v>712</v>
      </c>
      <c r="F2257" s="29">
        <f t="shared" si="745"/>
        <v>712</v>
      </c>
      <c r="G2257" s="29">
        <f t="shared" si="745"/>
        <v>680</v>
      </c>
      <c r="H2257" s="29">
        <f t="shared" si="745"/>
        <v>668</v>
      </c>
      <c r="I2257" s="29">
        <f t="shared" si="745"/>
        <v>700</v>
      </c>
      <c r="J2257" s="29">
        <f t="shared" si="745"/>
        <v>704</v>
      </c>
      <c r="K2257" s="29">
        <f t="shared" si="745"/>
        <v>672</v>
      </c>
      <c r="L2257" s="29">
        <f t="shared" si="745"/>
        <v>672</v>
      </c>
      <c r="M2257" s="29">
        <f t="shared" si="745"/>
        <v>708</v>
      </c>
      <c r="N2257" s="102"/>
      <c r="O2257" s="102"/>
      <c r="P2257" s="102"/>
      <c r="Q2257" s="102"/>
      <c r="R2257" s="103"/>
      <c r="S2257" s="104"/>
      <c r="T2257" s="282"/>
      <c r="U2257" s="281"/>
      <c r="V2257" s="285"/>
    </row>
    <row r="2258" spans="1:28" ht="12.75" customHeight="1">
      <c r="A2258" s="3">
        <v>43899</v>
      </c>
      <c r="B2258" s="93" t="s">
        <v>18</v>
      </c>
      <c r="C2258" s="162" t="s">
        <v>121</v>
      </c>
      <c r="D2258" s="90" t="s">
        <v>99</v>
      </c>
      <c r="E2258">
        <v>2441</v>
      </c>
      <c r="F2258">
        <v>2393</v>
      </c>
      <c r="G2258">
        <v>2372</v>
      </c>
      <c r="H2258">
        <v>2358</v>
      </c>
      <c r="I2258">
        <v>2351</v>
      </c>
      <c r="J2258">
        <v>2351</v>
      </c>
      <c r="K2258">
        <v>2361</v>
      </c>
      <c r="L2258">
        <v>2359</v>
      </c>
      <c r="M2258">
        <v>2358</v>
      </c>
      <c r="N2258" s="94">
        <f>IF((M2259=""),"",MAX(E2260:M2260))</f>
        <v>948</v>
      </c>
      <c r="O2258" s="94">
        <f>IF(M2259="","",MIN(E2260:M2260))</f>
        <v>794</v>
      </c>
      <c r="P2258" s="94">
        <f>IF((M2260=""),"",AVERAGE(E2260:M2260))</f>
        <v>850.66666666666663</v>
      </c>
      <c r="Q2258" s="94">
        <f>IF((M2259=""),"",STDEV(E2260:M2260))</f>
        <v>48.187135212627034</v>
      </c>
      <c r="R2258" s="95">
        <f>IF((M2259=""),"",(N2258-O2258)/(N2258+O2258)*100)</f>
        <v>8.8404133180252593</v>
      </c>
      <c r="S2258" s="96" t="str">
        <f>IF(M2259="","",IF(R2258&lt;15,IF(P2258&gt;850,IF(P2258&lt;1000,"Pass","Fail"),"Fail"),"Fail"))</f>
        <v>Pass</v>
      </c>
      <c r="T2258" s="237">
        <v>1159</v>
      </c>
      <c r="U2258" s="236" t="s">
        <v>323</v>
      </c>
      <c r="V2258" s="300"/>
      <c r="W2258" s="135">
        <v>850</v>
      </c>
      <c r="X2258" s="135">
        <v>970</v>
      </c>
      <c r="Y2258" s="135">
        <v>710</v>
      </c>
      <c r="Z2258" s="135">
        <v>910</v>
      </c>
      <c r="AA2258" s="135">
        <v>14.5</v>
      </c>
      <c r="AB2258" s="139">
        <v>17</v>
      </c>
    </row>
    <row r="2259" spans="1:28" ht="15.75" customHeight="1">
      <c r="A2259"/>
      <c r="B2259" s="93"/>
      <c r="C2259" s="162"/>
      <c r="D2259" s="90" t="s">
        <v>100</v>
      </c>
      <c r="E2259">
        <v>1967</v>
      </c>
      <c r="F2259">
        <v>1958</v>
      </c>
      <c r="G2259">
        <v>1964</v>
      </c>
      <c r="H2259">
        <v>1961</v>
      </c>
      <c r="I2259">
        <v>1939</v>
      </c>
      <c r="J2259">
        <v>1911</v>
      </c>
      <c r="K2259">
        <v>1920</v>
      </c>
      <c r="L2259">
        <v>1948</v>
      </c>
      <c r="M2259">
        <v>1948</v>
      </c>
      <c r="N2259" s="99"/>
      <c r="O2259" s="99"/>
      <c r="P2259" s="99"/>
      <c r="Q2259" s="99"/>
      <c r="R2259" s="100"/>
      <c r="S2259" s="101"/>
      <c r="T2259" s="241"/>
      <c r="U2259" s="234"/>
      <c r="V2259" s="238"/>
    </row>
    <row r="2260" spans="1:28" ht="26.25" customHeight="1" thickBot="1">
      <c r="A2260"/>
      <c r="B2260" s="105"/>
      <c r="C2260" s="163"/>
      <c r="D2260" s="127" t="s">
        <v>120</v>
      </c>
      <c r="E2260" s="107">
        <f t="shared" ref="E2260:M2260" si="746">IF(((E2258="")*AND(E2259="")),"",(E2258-E2259)*2)</f>
        <v>948</v>
      </c>
      <c r="F2260" s="107">
        <f t="shared" si="746"/>
        <v>870</v>
      </c>
      <c r="G2260" s="107">
        <f t="shared" si="746"/>
        <v>816</v>
      </c>
      <c r="H2260" s="107">
        <f t="shared" si="746"/>
        <v>794</v>
      </c>
      <c r="I2260" s="107">
        <f t="shared" si="746"/>
        <v>824</v>
      </c>
      <c r="J2260" s="107">
        <f t="shared" si="746"/>
        <v>880</v>
      </c>
      <c r="K2260" s="107">
        <f t="shared" si="746"/>
        <v>882</v>
      </c>
      <c r="L2260" s="107">
        <f t="shared" si="746"/>
        <v>822</v>
      </c>
      <c r="M2260" s="107">
        <f t="shared" si="746"/>
        <v>820</v>
      </c>
      <c r="N2260" s="108"/>
      <c r="O2260" s="108"/>
      <c r="P2260" s="108"/>
      <c r="Q2260" s="108"/>
      <c r="R2260" s="109"/>
      <c r="S2260" s="110"/>
      <c r="T2260" s="284"/>
      <c r="U2260" s="283"/>
      <c r="V2260" s="286"/>
    </row>
    <row r="2261" spans="1:28" ht="12.75" customHeight="1">
      <c r="A2261" s="3">
        <v>43902</v>
      </c>
      <c r="B2261" s="111" t="s">
        <v>18</v>
      </c>
      <c r="C2261" s="164" t="s">
        <v>122</v>
      </c>
      <c r="D2261" s="112" t="s">
        <v>99</v>
      </c>
      <c r="E2261">
        <v>4751</v>
      </c>
      <c r="F2261">
        <v>4815</v>
      </c>
      <c r="G2261">
        <v>5024</v>
      </c>
      <c r="H2261">
        <v>4928</v>
      </c>
      <c r="I2261">
        <v>4861</v>
      </c>
      <c r="J2261">
        <v>4775</v>
      </c>
      <c r="K2261">
        <v>4874</v>
      </c>
      <c r="L2261">
        <v>4907</v>
      </c>
      <c r="M2261">
        <v>4814</v>
      </c>
      <c r="N2261" s="113">
        <f>IF((M2262=""),"",MAX(E2263:M2263))</f>
        <v>536</v>
      </c>
      <c r="O2261" s="113">
        <f>IF(M2262="","",MIN(E2263:M2263))</f>
        <v>494</v>
      </c>
      <c r="P2261" s="113">
        <f>IF((M2263=""),"",AVERAGE(E2263:M2263))</f>
        <v>515.55555555555554</v>
      </c>
      <c r="Q2261" s="113">
        <f>IF((M2262=""),"",STDEV(E2263:M2263))</f>
        <v>12.914247085206009</v>
      </c>
      <c r="R2261" s="114">
        <f>IF((M2262=""),"",(N2261-O2261)/(N2261+O2261)*100)</f>
        <v>4.0776699029126213</v>
      </c>
      <c r="S2261" s="115" t="str">
        <f>IF(M2262="","",IF(R2261&lt;10,IF(P2261&gt;430,IF(P2261&lt;590,"Pass","Fail"),"Fail"),"Fail"))</f>
        <v>Pass</v>
      </c>
      <c r="T2261" s="242">
        <v>1159</v>
      </c>
      <c r="U2261" s="236" t="s">
        <v>325</v>
      </c>
      <c r="V2261" s="302"/>
      <c r="W2261" s="138">
        <v>490</v>
      </c>
      <c r="X2261" s="135">
        <v>590</v>
      </c>
      <c r="Y2261" s="135">
        <v>430</v>
      </c>
      <c r="Z2261" s="135">
        <v>590</v>
      </c>
      <c r="AA2261" s="137">
        <v>6.3</v>
      </c>
      <c r="AB2261" s="148">
        <v>6.3</v>
      </c>
    </row>
    <row r="2262" spans="1:28" ht="15.75" customHeight="1">
      <c r="A2262"/>
      <c r="B2262" s="93"/>
      <c r="C2262" s="162"/>
      <c r="D2262" s="90" t="s">
        <v>100</v>
      </c>
      <c r="E2262">
        <v>4495</v>
      </c>
      <c r="F2262">
        <v>4547</v>
      </c>
      <c r="G2262">
        <v>4768</v>
      </c>
      <c r="H2262">
        <v>4667</v>
      </c>
      <c r="I2262">
        <v>4614</v>
      </c>
      <c r="J2262">
        <v>4521</v>
      </c>
      <c r="K2262">
        <v>4608</v>
      </c>
      <c r="L2262">
        <v>4649</v>
      </c>
      <c r="M2262">
        <v>4560</v>
      </c>
      <c r="N2262" s="99"/>
      <c r="O2262" s="99"/>
      <c r="P2262" s="99"/>
      <c r="Q2262" s="99"/>
      <c r="R2262" s="100"/>
      <c r="S2262" s="101"/>
      <c r="T2262" s="241"/>
      <c r="U2262" s="234"/>
      <c r="V2262" s="238"/>
    </row>
    <row r="2263" spans="1:28" ht="25.5" customHeight="1" thickBot="1">
      <c r="A2263"/>
      <c r="B2263" s="93"/>
      <c r="C2263" s="162"/>
      <c r="D2263" s="90" t="s">
        <v>120</v>
      </c>
      <c r="E2263" s="29">
        <f t="shared" ref="E2263:M2263" si="747">IF(((E2261="")*AND(E2262="")),"",(E2261-E2262)*2)</f>
        <v>512</v>
      </c>
      <c r="F2263" s="29">
        <f t="shared" si="747"/>
        <v>536</v>
      </c>
      <c r="G2263" s="29">
        <f t="shared" si="747"/>
        <v>512</v>
      </c>
      <c r="H2263" s="29">
        <f t="shared" si="747"/>
        <v>522</v>
      </c>
      <c r="I2263" s="29">
        <f t="shared" si="747"/>
        <v>494</v>
      </c>
      <c r="J2263" s="29">
        <f t="shared" si="747"/>
        <v>508</v>
      </c>
      <c r="K2263" s="29">
        <f t="shared" si="747"/>
        <v>532</v>
      </c>
      <c r="L2263" s="29">
        <f t="shared" si="747"/>
        <v>516</v>
      </c>
      <c r="M2263" s="29">
        <f t="shared" si="747"/>
        <v>508</v>
      </c>
      <c r="N2263" s="102"/>
      <c r="O2263" s="102"/>
      <c r="P2263" s="102"/>
      <c r="Q2263" s="102"/>
      <c r="R2263" s="103"/>
      <c r="S2263" s="104"/>
      <c r="T2263" s="282"/>
      <c r="U2263" s="281"/>
      <c r="V2263" s="285"/>
    </row>
    <row r="2264" spans="1:28" ht="12.75" customHeight="1">
      <c r="A2264" s="3">
        <v>43902</v>
      </c>
      <c r="B2264" s="93" t="s">
        <v>18</v>
      </c>
      <c r="C2264" s="162" t="s">
        <v>123</v>
      </c>
      <c r="D2264" s="90" t="s">
        <v>99</v>
      </c>
      <c r="E2264">
        <v>3164</v>
      </c>
      <c r="F2264">
        <v>3200</v>
      </c>
      <c r="G2264">
        <v>3421</v>
      </c>
      <c r="H2264">
        <v>3310</v>
      </c>
      <c r="I2264">
        <v>3257</v>
      </c>
      <c r="J2264">
        <v>3185</v>
      </c>
      <c r="K2264">
        <v>3256</v>
      </c>
      <c r="L2264">
        <v>3296</v>
      </c>
      <c r="M2264">
        <v>3214</v>
      </c>
      <c r="N2264" s="94">
        <f>IF((M2265=""),"",MAX(E2266:M2266))</f>
        <v>266</v>
      </c>
      <c r="O2264" s="94">
        <f>IF(M2265="","",MIN(E2266:M2266))</f>
        <v>242</v>
      </c>
      <c r="P2264" s="94">
        <f>IF((M2266=""),"",AVERAGE(E2266:M2266))</f>
        <v>255.11111111111111</v>
      </c>
      <c r="Q2264" s="94">
        <f>IF((M2265=""),"",STDEV(E2266:M2266))</f>
        <v>9.7524925588851126</v>
      </c>
      <c r="R2264" s="95">
        <f>IF((M2265=""),"",(N2264-O2264)/(N2264+O2264)*100)</f>
        <v>4.7244094488188972</v>
      </c>
      <c r="S2264" s="96" t="str">
        <f>IF(M2265="","",IF(R2264&lt;15,IF(P2264&gt;155,IF(P2264&lt;315,"Pass","Fail"),"Fail"),"Fail"))</f>
        <v>Pass</v>
      </c>
      <c r="T2264" s="237">
        <v>1159</v>
      </c>
      <c r="U2264" s="236" t="s">
        <v>325</v>
      </c>
      <c r="V2264" s="300"/>
      <c r="W2264" s="147">
        <v>222</v>
      </c>
      <c r="X2264" s="88">
        <v>340</v>
      </c>
      <c r="Y2264" s="88">
        <v>155</v>
      </c>
      <c r="Z2264" s="88">
        <v>315</v>
      </c>
      <c r="AA2264" s="148">
        <v>15</v>
      </c>
      <c r="AB2264" s="139">
        <v>15</v>
      </c>
    </row>
    <row r="2265" spans="1:28" ht="15.75" customHeight="1">
      <c r="A2265"/>
      <c r="B2265" s="93"/>
      <c r="C2265" s="162"/>
      <c r="D2265" s="90" t="s">
        <v>100</v>
      </c>
      <c r="E2265">
        <v>3031</v>
      </c>
      <c r="F2265">
        <v>3076</v>
      </c>
      <c r="G2265">
        <v>3300</v>
      </c>
      <c r="H2265">
        <v>3186</v>
      </c>
      <c r="I2265">
        <v>3125</v>
      </c>
      <c r="J2265">
        <v>3053</v>
      </c>
      <c r="K2265">
        <v>3130</v>
      </c>
      <c r="L2265">
        <v>3173</v>
      </c>
      <c r="M2265">
        <v>3081</v>
      </c>
      <c r="N2265" s="99"/>
      <c r="O2265" s="99"/>
      <c r="P2265" s="99"/>
      <c r="Q2265" s="99"/>
      <c r="R2265" s="100"/>
      <c r="S2265" s="101"/>
      <c r="T2265" s="241"/>
      <c r="U2265" s="234"/>
      <c r="V2265" s="238"/>
    </row>
    <row r="2266" spans="1:28" ht="25.5" customHeight="1" thickBot="1">
      <c r="A2266"/>
      <c r="B2266" s="93"/>
      <c r="C2266" s="162"/>
      <c r="D2266" s="90" t="s">
        <v>120</v>
      </c>
      <c r="E2266" s="29">
        <f t="shared" ref="E2266:M2266" si="748">IF(((E2264="")*AND(E2265="")),"",(E2264-E2265)*2)</f>
        <v>266</v>
      </c>
      <c r="F2266" s="29">
        <f t="shared" si="748"/>
        <v>248</v>
      </c>
      <c r="G2266" s="29">
        <f t="shared" si="748"/>
        <v>242</v>
      </c>
      <c r="H2266" s="29">
        <f t="shared" si="748"/>
        <v>248</v>
      </c>
      <c r="I2266" s="29">
        <f t="shared" si="748"/>
        <v>264</v>
      </c>
      <c r="J2266" s="29">
        <f t="shared" si="748"/>
        <v>264</v>
      </c>
      <c r="K2266" s="29">
        <f t="shared" si="748"/>
        <v>252</v>
      </c>
      <c r="L2266" s="29">
        <f t="shared" si="748"/>
        <v>246</v>
      </c>
      <c r="M2266" s="29">
        <f t="shared" si="748"/>
        <v>266</v>
      </c>
      <c r="N2266" s="102"/>
      <c r="O2266" s="102"/>
      <c r="P2266" s="102"/>
      <c r="Q2266" s="102"/>
      <c r="R2266" s="103"/>
      <c r="S2266" s="104"/>
      <c r="T2266" s="282"/>
      <c r="U2266" s="281"/>
      <c r="V2266" s="285"/>
    </row>
    <row r="2267" spans="1:28" ht="12.75" customHeight="1">
      <c r="A2267" s="3">
        <v>43902</v>
      </c>
      <c r="B2267" s="121" t="s">
        <v>18</v>
      </c>
      <c r="C2267" s="161" t="s">
        <v>119</v>
      </c>
      <c r="D2267" s="91" t="s">
        <v>99</v>
      </c>
      <c r="E2267">
        <v>2897</v>
      </c>
      <c r="F2267">
        <v>2824</v>
      </c>
      <c r="G2267">
        <v>2790</v>
      </c>
      <c r="H2267">
        <v>2787</v>
      </c>
      <c r="I2267">
        <v>2810</v>
      </c>
      <c r="J2267">
        <v>2862</v>
      </c>
      <c r="K2267">
        <v>2949</v>
      </c>
      <c r="L2267">
        <v>2878</v>
      </c>
      <c r="M2267">
        <v>2826</v>
      </c>
      <c r="N2267" s="94">
        <f>IF((M2268=""),"",MAX(E2269:M2269))</f>
        <v>812</v>
      </c>
      <c r="O2267" s="94">
        <f>IF(M2268="","",MIN(E2269:M2269))</f>
        <v>724</v>
      </c>
      <c r="P2267" s="94">
        <f>IF((M2269=""),"",AVERAGE(E2269:M2269))</f>
        <v>767.33333333333337</v>
      </c>
      <c r="Q2267" s="94">
        <f>IF((M2268=""),"",STDEV(E2269:M2269))</f>
        <v>33.837848631377263</v>
      </c>
      <c r="R2267" s="95">
        <f>IF((M2268=""),"",(N2267-O2267)/(N2267+O2267)*100)</f>
        <v>5.7291666666666661</v>
      </c>
      <c r="S2267" s="96" t="str">
        <f>IF(M2268="","",IF(R2267&lt;10,IF(P2267&gt;670,IF(P2267&lt;830,"Pass","Fail"),"Fail"),"Fail"))</f>
        <v>Pass</v>
      </c>
      <c r="T2267" s="237">
        <v>1159</v>
      </c>
      <c r="U2267" s="236" t="s">
        <v>325</v>
      </c>
      <c r="V2267" s="300"/>
      <c r="W2267" s="147">
        <v>645</v>
      </c>
      <c r="X2267" s="88">
        <v>790</v>
      </c>
      <c r="Y2267" s="88">
        <v>670</v>
      </c>
      <c r="Z2267" s="88">
        <v>830</v>
      </c>
      <c r="AA2267" s="88">
        <v>8.6999999999999993</v>
      </c>
      <c r="AB2267" s="148">
        <v>10</v>
      </c>
    </row>
    <row r="2268" spans="1:28" ht="15.75" customHeight="1">
      <c r="A2268"/>
      <c r="B2268" s="93"/>
      <c r="C2268" s="162"/>
      <c r="D2268" s="90" t="s">
        <v>100</v>
      </c>
      <c r="E2268">
        <v>2491</v>
      </c>
      <c r="F2268">
        <v>2437</v>
      </c>
      <c r="G2268">
        <v>2424</v>
      </c>
      <c r="H2268">
        <v>2425</v>
      </c>
      <c r="I2268">
        <v>2446</v>
      </c>
      <c r="J2268">
        <v>2480</v>
      </c>
      <c r="K2268">
        <v>2550</v>
      </c>
      <c r="L2268">
        <v>2475</v>
      </c>
      <c r="M2268">
        <v>2442</v>
      </c>
      <c r="N2268" s="99"/>
      <c r="O2268" s="99"/>
      <c r="P2268" s="99"/>
      <c r="Q2268" s="99"/>
      <c r="R2268" s="100"/>
      <c r="S2268" s="101"/>
      <c r="T2268" s="241"/>
      <c r="U2268" s="234"/>
      <c r="V2268" s="238"/>
    </row>
    <row r="2269" spans="1:28" ht="25.5" customHeight="1" thickBot="1">
      <c r="A2269"/>
      <c r="B2269" s="93"/>
      <c r="C2269" s="162"/>
      <c r="D2269" s="90" t="s">
        <v>120</v>
      </c>
      <c r="E2269" s="29">
        <f t="shared" ref="E2269:M2269" si="749">IF(((E2267="")*AND(E2268="")),"",(E2267-E2268)*2)</f>
        <v>812</v>
      </c>
      <c r="F2269" s="29">
        <f t="shared" si="749"/>
        <v>774</v>
      </c>
      <c r="G2269" s="29">
        <f t="shared" si="749"/>
        <v>732</v>
      </c>
      <c r="H2269" s="29">
        <f t="shared" si="749"/>
        <v>724</v>
      </c>
      <c r="I2269" s="29">
        <f t="shared" si="749"/>
        <v>728</v>
      </c>
      <c r="J2269" s="29">
        <f t="shared" si="749"/>
        <v>764</v>
      </c>
      <c r="K2269" s="29">
        <f t="shared" si="749"/>
        <v>798</v>
      </c>
      <c r="L2269" s="29">
        <f t="shared" si="749"/>
        <v>806</v>
      </c>
      <c r="M2269" s="29">
        <f t="shared" si="749"/>
        <v>768</v>
      </c>
      <c r="N2269" s="102"/>
      <c r="O2269" s="102"/>
      <c r="P2269" s="102"/>
      <c r="Q2269" s="102"/>
      <c r="R2269" s="103"/>
      <c r="S2269" s="104"/>
      <c r="T2269" s="282"/>
      <c r="U2269" s="281"/>
      <c r="V2269" s="285"/>
    </row>
    <row r="2270" spans="1:28" ht="12.75" customHeight="1">
      <c r="A2270" s="3">
        <v>43902</v>
      </c>
      <c r="B2270" s="93" t="s">
        <v>18</v>
      </c>
      <c r="C2270" s="162" t="s">
        <v>121</v>
      </c>
      <c r="D2270" s="90" t="s">
        <v>99</v>
      </c>
      <c r="E2270">
        <v>2897</v>
      </c>
      <c r="F2270">
        <v>2824</v>
      </c>
      <c r="G2270">
        <v>2791</v>
      </c>
      <c r="H2270">
        <v>2787</v>
      </c>
      <c r="I2270">
        <v>2811</v>
      </c>
      <c r="J2270">
        <v>2862</v>
      </c>
      <c r="K2270">
        <v>2949</v>
      </c>
      <c r="L2270">
        <v>2872</v>
      </c>
      <c r="M2270">
        <v>2826</v>
      </c>
      <c r="N2270" s="94">
        <f>IF((M2271=""),"",MAX(E2272:M2272))</f>
        <v>1010</v>
      </c>
      <c r="O2270" s="94">
        <f>IF(M2271="","",MIN(E2272:M2272))</f>
        <v>848</v>
      </c>
      <c r="P2270" s="94">
        <f>IF((M2272=""),"",AVERAGE(E2272:M2272))</f>
        <v>930</v>
      </c>
      <c r="Q2270" s="94">
        <f>IF((M2271=""),"",STDEV(E2272:M2272))</f>
        <v>58.915193286621744</v>
      </c>
      <c r="R2270" s="95">
        <f>IF((M2271=""),"",(N2270-O2270)/(N2270+O2270)*100)</f>
        <v>8.7190527448869748</v>
      </c>
      <c r="S2270" s="96" t="str">
        <f>IF(M2271="","",IF(R2270&lt;15,IF(P2270&gt;850,IF(P2270&lt;1000,"Pass","Fail"),"Fail"),"Fail"))</f>
        <v>Pass</v>
      </c>
      <c r="T2270" s="237">
        <v>1159</v>
      </c>
      <c r="U2270" s="236" t="s">
        <v>325</v>
      </c>
      <c r="V2270" s="300"/>
      <c r="W2270" s="135">
        <v>850</v>
      </c>
      <c r="X2270" s="135">
        <v>970</v>
      </c>
      <c r="Y2270" s="135">
        <v>710</v>
      </c>
      <c r="Z2270" s="135">
        <v>910</v>
      </c>
      <c r="AA2270" s="135">
        <v>14.5</v>
      </c>
      <c r="AB2270" s="139">
        <v>17</v>
      </c>
    </row>
    <row r="2271" spans="1:28" ht="15.75" customHeight="1">
      <c r="A2271"/>
      <c r="B2271" s="93"/>
      <c r="C2271" s="162"/>
      <c r="D2271" s="90" t="s">
        <v>100</v>
      </c>
      <c r="E2271">
        <v>2392</v>
      </c>
      <c r="F2271">
        <v>2357</v>
      </c>
      <c r="G2271">
        <v>2353</v>
      </c>
      <c r="H2271">
        <v>2363</v>
      </c>
      <c r="I2271">
        <v>2377</v>
      </c>
      <c r="J2271">
        <v>2400</v>
      </c>
      <c r="K2271">
        <v>2449</v>
      </c>
      <c r="L2271">
        <v>2380</v>
      </c>
      <c r="M2271">
        <v>2363</v>
      </c>
      <c r="N2271" s="99"/>
      <c r="O2271" s="99"/>
      <c r="P2271" s="99"/>
      <c r="Q2271" s="99"/>
      <c r="R2271" s="100"/>
      <c r="S2271" s="101"/>
      <c r="T2271" s="241"/>
      <c r="U2271" s="234"/>
      <c r="V2271" s="238"/>
    </row>
    <row r="2272" spans="1:28" ht="26.25" customHeight="1" thickBot="1">
      <c r="A2272"/>
      <c r="B2272" s="105"/>
      <c r="C2272" s="163"/>
      <c r="D2272" s="127" t="s">
        <v>120</v>
      </c>
      <c r="E2272" s="107">
        <f t="shared" ref="E2272:M2272" si="750">IF(((E2270="")*AND(E2271="")),"",(E2270-E2271)*2)</f>
        <v>1010</v>
      </c>
      <c r="F2272" s="107">
        <f t="shared" si="750"/>
        <v>934</v>
      </c>
      <c r="G2272" s="107">
        <f t="shared" si="750"/>
        <v>876</v>
      </c>
      <c r="H2272" s="107">
        <f t="shared" si="750"/>
        <v>848</v>
      </c>
      <c r="I2272" s="107">
        <f t="shared" si="750"/>
        <v>868</v>
      </c>
      <c r="J2272" s="107">
        <f t="shared" si="750"/>
        <v>924</v>
      </c>
      <c r="K2272" s="107">
        <f t="shared" si="750"/>
        <v>1000</v>
      </c>
      <c r="L2272" s="107">
        <f t="shared" si="750"/>
        <v>984</v>
      </c>
      <c r="M2272" s="107">
        <f t="shared" si="750"/>
        <v>926</v>
      </c>
      <c r="N2272" s="108"/>
      <c r="O2272" s="108"/>
      <c r="P2272" s="108"/>
      <c r="Q2272" s="108"/>
      <c r="R2272" s="109"/>
      <c r="S2272" s="110"/>
      <c r="T2272" s="284"/>
      <c r="U2272" s="283"/>
      <c r="V2272" s="286"/>
    </row>
    <row r="2273" spans="1:28" ht="12.75" customHeight="1">
      <c r="A2273" s="3">
        <v>43906</v>
      </c>
      <c r="B2273" s="111" t="s">
        <v>18</v>
      </c>
      <c r="C2273" s="164" t="s">
        <v>122</v>
      </c>
      <c r="D2273" s="112" t="s">
        <v>99</v>
      </c>
      <c r="E2273" s="370">
        <v>4455.45</v>
      </c>
      <c r="F2273" s="370">
        <v>4557.62</v>
      </c>
      <c r="G2273" s="370">
        <v>4773.1899999999996</v>
      </c>
      <c r="H2273" s="370">
        <v>4674.57</v>
      </c>
      <c r="I2273" s="370">
        <v>4614.37</v>
      </c>
      <c r="J2273" s="370">
        <v>4476.91</v>
      </c>
      <c r="K2273" s="370">
        <v>4622.41</v>
      </c>
      <c r="L2273" s="370">
        <v>4648.41</v>
      </c>
      <c r="M2273" s="370">
        <v>4548.78</v>
      </c>
      <c r="N2273" s="113">
        <f>IF((M2274=""),"",MAX(E2275:M2275))</f>
        <v>553.53999999999905</v>
      </c>
      <c r="O2273" s="113">
        <f>IF(M2274="","",MIN(E2275:M2275))</f>
        <v>516.23999999999978</v>
      </c>
      <c r="P2273" s="113">
        <f>IF((M2275=""),"",AVERAGE(E2275:M2275))</f>
        <v>534.39333333333298</v>
      </c>
      <c r="Q2273" s="113">
        <f>IF((M2274=""),"",STDEV(E2275:M2275))</f>
        <v>13.748203519005017</v>
      </c>
      <c r="R2273" s="114">
        <f>IF((M2274=""),"",(N2273-O2273)/(N2273+O2273)*100)</f>
        <v>3.4866981996297661</v>
      </c>
      <c r="S2273" s="115" t="str">
        <f>IF(M2274="","",IF(R2273&lt;10,IF(P2273&gt;430,IF(P2273&lt;590,"Pass","Fail"),"Fail"),"Fail"))</f>
        <v>Pass</v>
      </c>
      <c r="T2273" s="242">
        <v>1428</v>
      </c>
      <c r="U2273" s="236" t="s">
        <v>327</v>
      </c>
      <c r="V2273" s="302"/>
      <c r="W2273" s="138">
        <v>490</v>
      </c>
      <c r="X2273" s="135">
        <v>590</v>
      </c>
      <c r="Y2273" s="135">
        <v>430</v>
      </c>
      <c r="Z2273" s="135">
        <v>590</v>
      </c>
      <c r="AA2273" s="137">
        <v>6.3</v>
      </c>
      <c r="AB2273" s="148">
        <v>6.3</v>
      </c>
    </row>
    <row r="2274" spans="1:28" ht="15.75" customHeight="1">
      <c r="A2274"/>
      <c r="B2274" s="93"/>
      <c r="C2274" s="162"/>
      <c r="D2274" s="90" t="s">
        <v>100</v>
      </c>
      <c r="E2274" s="370">
        <v>4192.83</v>
      </c>
      <c r="F2274" s="370">
        <v>4288.2</v>
      </c>
      <c r="G2274" s="370">
        <v>4509.8500000000004</v>
      </c>
      <c r="H2274" s="370">
        <v>4401.92</v>
      </c>
      <c r="I2274" s="370">
        <v>4354.1899999999996</v>
      </c>
      <c r="J2274" s="370">
        <v>4211.45</v>
      </c>
      <c r="K2274" s="370">
        <v>4345.6400000000003</v>
      </c>
      <c r="L2274" s="370">
        <v>4372.2</v>
      </c>
      <c r="M2274" s="370">
        <v>4290.66</v>
      </c>
      <c r="N2274" s="99"/>
      <c r="O2274" s="99"/>
      <c r="P2274" s="99"/>
      <c r="Q2274" s="99"/>
      <c r="R2274" s="100"/>
      <c r="S2274" s="101"/>
      <c r="T2274" s="241"/>
      <c r="U2274" s="234"/>
      <c r="V2274" s="238"/>
    </row>
    <row r="2275" spans="1:28" ht="25.5" customHeight="1" thickBot="1">
      <c r="A2275"/>
      <c r="B2275" s="93"/>
      <c r="C2275" s="162"/>
      <c r="D2275" s="90" t="s">
        <v>120</v>
      </c>
      <c r="E2275" s="29">
        <f t="shared" ref="E2275:M2275" si="751">IF(((E2273="")*AND(E2274="")),"",(E2273-E2274)*2)</f>
        <v>525.23999999999978</v>
      </c>
      <c r="F2275" s="29">
        <f t="shared" si="751"/>
        <v>538.84000000000015</v>
      </c>
      <c r="G2275" s="29">
        <f t="shared" si="751"/>
        <v>526.67999999999847</v>
      </c>
      <c r="H2275" s="29">
        <f t="shared" si="751"/>
        <v>545.29999999999927</v>
      </c>
      <c r="I2275" s="29">
        <f t="shared" si="751"/>
        <v>520.36000000000058</v>
      </c>
      <c r="J2275" s="29">
        <f t="shared" si="751"/>
        <v>530.92000000000007</v>
      </c>
      <c r="K2275" s="29">
        <f t="shared" si="751"/>
        <v>553.53999999999905</v>
      </c>
      <c r="L2275" s="29">
        <f t="shared" si="751"/>
        <v>552.42000000000007</v>
      </c>
      <c r="M2275" s="29">
        <f t="shared" si="751"/>
        <v>516.23999999999978</v>
      </c>
      <c r="N2275" s="102"/>
      <c r="O2275" s="102"/>
      <c r="P2275" s="102"/>
      <c r="Q2275" s="102"/>
      <c r="R2275" s="103"/>
      <c r="S2275" s="104"/>
      <c r="T2275" s="282"/>
      <c r="U2275" s="281"/>
      <c r="V2275" s="285"/>
    </row>
    <row r="2276" spans="1:28" ht="12.75" customHeight="1">
      <c r="A2276" s="3">
        <v>43906</v>
      </c>
      <c r="B2276" s="93" t="s">
        <v>18</v>
      </c>
      <c r="C2276" s="162" t="s">
        <v>123</v>
      </c>
      <c r="D2276" s="90" t="s">
        <v>99</v>
      </c>
      <c r="E2276" s="370">
        <v>2981.85</v>
      </c>
      <c r="F2276" s="370">
        <v>3087.33</v>
      </c>
      <c r="G2276" s="370">
        <v>3305.09</v>
      </c>
      <c r="H2276" s="370">
        <v>3194.25</v>
      </c>
      <c r="I2276" s="370">
        <v>3122.87</v>
      </c>
      <c r="J2276" s="370">
        <v>2992.97</v>
      </c>
      <c r="K2276" s="370">
        <v>3147.23</v>
      </c>
      <c r="L2276" s="370">
        <v>3172.85</v>
      </c>
      <c r="M2276" s="370">
        <v>3069.86</v>
      </c>
      <c r="N2276" s="94">
        <f>IF((M2277=""),"",MAX(E2278:M2278))</f>
        <v>274.80000000000018</v>
      </c>
      <c r="O2276" s="94">
        <f>IF(M2277="","",MIN(E2278:M2278))</f>
        <v>244.36000000000058</v>
      </c>
      <c r="P2276" s="94">
        <f>IF((M2278=""),"",AVERAGE(E2278:M2278))</f>
        <v>260.20888888888879</v>
      </c>
      <c r="Q2276" s="94">
        <f>IF((M2277=""),"",STDEV(E2278:M2278))</f>
        <v>9.6480107333640355</v>
      </c>
      <c r="R2276" s="95">
        <f>IF((M2277=""),"",(N2276-O2276)/(N2276+O2276)*100)</f>
        <v>5.8633176670004534</v>
      </c>
      <c r="S2276" s="96" t="str">
        <f>IF(M2277="","",IF(R2276&lt;15,IF(P2276&gt;155,IF(P2276&lt;315,"Pass","Fail"),"Fail"),"Fail"))</f>
        <v>Pass</v>
      </c>
      <c r="T2276" s="237">
        <v>1428</v>
      </c>
      <c r="U2276" s="236" t="s">
        <v>327</v>
      </c>
      <c r="V2276" s="300"/>
      <c r="W2276" s="147">
        <v>222</v>
      </c>
      <c r="X2276" s="88">
        <v>340</v>
      </c>
      <c r="Y2276" s="88">
        <v>155</v>
      </c>
      <c r="Z2276" s="88">
        <v>315</v>
      </c>
      <c r="AA2276" s="148">
        <v>15</v>
      </c>
      <c r="AB2276" s="139">
        <v>15</v>
      </c>
    </row>
    <row r="2277" spans="1:28" ht="15.75" customHeight="1">
      <c r="A2277"/>
      <c r="B2277" s="93"/>
      <c r="C2277" s="162"/>
      <c r="D2277" s="90" t="s">
        <v>100</v>
      </c>
      <c r="E2277" s="370">
        <v>2844.45</v>
      </c>
      <c r="F2277" s="370">
        <v>2960.12</v>
      </c>
      <c r="G2277" s="370">
        <v>3182.91</v>
      </c>
      <c r="H2277" s="370">
        <v>3066.57</v>
      </c>
      <c r="I2277" s="370">
        <v>2990.51</v>
      </c>
      <c r="J2277" s="370">
        <v>2857.4</v>
      </c>
      <c r="K2277" s="370">
        <v>3018.28</v>
      </c>
      <c r="L2277" s="370">
        <v>3046.17</v>
      </c>
      <c r="M2277" s="370">
        <v>2936.95</v>
      </c>
      <c r="N2277" s="99"/>
      <c r="O2277" s="99"/>
      <c r="P2277" s="99"/>
      <c r="Q2277" s="99"/>
      <c r="R2277" s="100"/>
      <c r="S2277" s="101"/>
      <c r="T2277" s="241"/>
      <c r="U2277" s="234"/>
      <c r="V2277" s="238"/>
    </row>
    <row r="2278" spans="1:28" ht="25.5" customHeight="1" thickBot="1">
      <c r="A2278"/>
      <c r="B2278" s="93"/>
      <c r="C2278" s="162"/>
      <c r="D2278" s="90" t="s">
        <v>120</v>
      </c>
      <c r="E2278" s="29">
        <f t="shared" ref="E2278:M2278" si="752">IF(((E2276="")*AND(E2277="")),"",(E2276-E2277)*2)</f>
        <v>274.80000000000018</v>
      </c>
      <c r="F2278" s="29">
        <f t="shared" si="752"/>
        <v>254.42000000000007</v>
      </c>
      <c r="G2278" s="29">
        <f t="shared" si="752"/>
        <v>244.36000000000058</v>
      </c>
      <c r="H2278" s="29">
        <f t="shared" si="752"/>
        <v>255.35999999999967</v>
      </c>
      <c r="I2278" s="29">
        <f t="shared" si="752"/>
        <v>264.71999999999935</v>
      </c>
      <c r="J2278" s="29">
        <f t="shared" si="752"/>
        <v>271.13999999999942</v>
      </c>
      <c r="K2278" s="29">
        <f t="shared" si="752"/>
        <v>257.89999999999964</v>
      </c>
      <c r="L2278" s="29">
        <f t="shared" si="752"/>
        <v>253.35999999999967</v>
      </c>
      <c r="M2278" s="29">
        <f t="shared" si="752"/>
        <v>265.82000000000062</v>
      </c>
      <c r="N2278" s="102"/>
      <c r="O2278" s="102"/>
      <c r="P2278" s="102"/>
      <c r="Q2278" s="102"/>
      <c r="R2278" s="103"/>
      <c r="S2278" s="104"/>
      <c r="T2278" s="282"/>
      <c r="U2278" s="281"/>
      <c r="V2278" s="285"/>
    </row>
    <row r="2279" spans="1:28" ht="12.75" customHeight="1">
      <c r="A2279" s="3">
        <v>43906</v>
      </c>
      <c r="B2279" s="121" t="s">
        <v>18</v>
      </c>
      <c r="C2279" s="161" t="s">
        <v>119</v>
      </c>
      <c r="D2279" s="91" t="s">
        <v>99</v>
      </c>
      <c r="E2279" s="370">
        <v>2503.36</v>
      </c>
      <c r="F2279" s="370">
        <v>2440.5</v>
      </c>
      <c r="G2279" s="370">
        <v>2436.5300000000002</v>
      </c>
      <c r="H2279" s="370">
        <v>2473.6</v>
      </c>
      <c r="I2279" s="370">
        <v>2564.8200000000002</v>
      </c>
      <c r="J2279" s="370">
        <v>2484.6999999999998</v>
      </c>
      <c r="K2279" s="370">
        <v>2447.4299999999998</v>
      </c>
      <c r="L2279" s="370">
        <v>2450.09</v>
      </c>
      <c r="M2279" s="370">
        <v>2500.9299999999998</v>
      </c>
      <c r="N2279" s="94">
        <f>IF((M2280=""),"",MAX(E2281:M2281))</f>
        <v>795.78000000000065</v>
      </c>
      <c r="O2279" s="94">
        <f>IF(M2280="","",MIN(E2281:M2281))</f>
        <v>696.1200000000008</v>
      </c>
      <c r="P2279" s="94">
        <f>IF((M2281=""),"",AVERAGE(E2281:M2281))</f>
        <v>745.6311111111113</v>
      </c>
      <c r="Q2279" s="94">
        <f>IF((M2280=""),"",STDEV(E2281:M2281))</f>
        <v>38.314190727604114</v>
      </c>
      <c r="R2279" s="95">
        <f>IF((M2280=""),"",(N2279-O2279)/(N2279+O2279)*100)</f>
        <v>6.6800723909109028</v>
      </c>
      <c r="S2279" s="96" t="str">
        <f>IF(M2280="","",IF(R2279&lt;10,IF(P2279&gt;670,IF(P2279&lt;830,"Pass","Fail"),"Fail"),"Fail"))</f>
        <v>Pass</v>
      </c>
      <c r="T2279" s="237">
        <v>1428</v>
      </c>
      <c r="U2279" s="236" t="s">
        <v>327</v>
      </c>
      <c r="V2279" s="300"/>
      <c r="W2279" s="147">
        <v>645</v>
      </c>
      <c r="X2279" s="88">
        <v>790</v>
      </c>
      <c r="Y2279" s="88">
        <v>670</v>
      </c>
      <c r="Z2279" s="88">
        <v>830</v>
      </c>
      <c r="AA2279" s="88">
        <v>8.6999999999999993</v>
      </c>
      <c r="AB2279" s="148">
        <v>10</v>
      </c>
    </row>
    <row r="2280" spans="1:28" ht="15.75" customHeight="1">
      <c r="A2280"/>
      <c r="B2280" s="93"/>
      <c r="C2280" s="162"/>
      <c r="D2280" s="90" t="s">
        <v>100</v>
      </c>
      <c r="E2280" s="370">
        <v>2110.9</v>
      </c>
      <c r="F2280" s="370">
        <v>2081.46</v>
      </c>
      <c r="G2280" s="370">
        <v>2088.4699999999998</v>
      </c>
      <c r="H2280" s="370">
        <v>2112.5</v>
      </c>
      <c r="I2280" s="370">
        <v>2166.9299999999998</v>
      </c>
      <c r="J2280" s="370">
        <v>2092.02</v>
      </c>
      <c r="K2280" s="370">
        <v>2086.6</v>
      </c>
      <c r="L2280" s="370">
        <v>2093.29</v>
      </c>
      <c r="M2280" s="370">
        <v>2114.4499999999998</v>
      </c>
      <c r="N2280" s="99"/>
      <c r="O2280" s="99"/>
      <c r="P2280" s="99"/>
      <c r="Q2280" s="99"/>
      <c r="R2280" s="100"/>
      <c r="S2280" s="101"/>
      <c r="T2280" s="241"/>
      <c r="U2280" s="234"/>
      <c r="V2280" s="238"/>
    </row>
    <row r="2281" spans="1:28" ht="25.5" customHeight="1" thickBot="1">
      <c r="A2281"/>
      <c r="B2281" s="93"/>
      <c r="C2281" s="162"/>
      <c r="D2281" s="90" t="s">
        <v>120</v>
      </c>
      <c r="E2281" s="29">
        <f t="shared" ref="E2281:M2281" si="753">IF(((E2279="")*AND(E2280="")),"",(E2279-E2280)*2)</f>
        <v>784.92000000000007</v>
      </c>
      <c r="F2281" s="29">
        <f t="shared" si="753"/>
        <v>718.07999999999993</v>
      </c>
      <c r="G2281" s="29">
        <f t="shared" si="753"/>
        <v>696.1200000000008</v>
      </c>
      <c r="H2281" s="29">
        <f t="shared" si="753"/>
        <v>722.19999999999982</v>
      </c>
      <c r="I2281" s="29">
        <f t="shared" si="753"/>
        <v>795.78000000000065</v>
      </c>
      <c r="J2281" s="29">
        <f t="shared" si="753"/>
        <v>785.35999999999967</v>
      </c>
      <c r="K2281" s="29">
        <f t="shared" si="753"/>
        <v>721.65999999999985</v>
      </c>
      <c r="L2281" s="29">
        <f t="shared" si="753"/>
        <v>713.60000000000036</v>
      </c>
      <c r="M2281" s="29">
        <f t="shared" si="753"/>
        <v>772.96</v>
      </c>
      <c r="N2281" s="102"/>
      <c r="O2281" s="102"/>
      <c r="P2281" s="102"/>
      <c r="Q2281" s="102"/>
      <c r="R2281" s="103"/>
      <c r="S2281" s="104"/>
      <c r="T2281" s="282"/>
      <c r="U2281" s="281"/>
      <c r="V2281" s="285"/>
    </row>
    <row r="2282" spans="1:28" ht="12.75" customHeight="1">
      <c r="A2282" s="3">
        <v>43906</v>
      </c>
      <c r="B2282" s="93" t="s">
        <v>18</v>
      </c>
      <c r="C2282" s="162" t="s">
        <v>121</v>
      </c>
      <c r="D2282" s="90" t="s">
        <v>99</v>
      </c>
      <c r="E2282" s="370">
        <v>2401.96</v>
      </c>
      <c r="F2282" s="370">
        <v>2363.59</v>
      </c>
      <c r="G2282" s="370">
        <v>2372.9699999999998</v>
      </c>
      <c r="H2282" s="370">
        <v>2397.54</v>
      </c>
      <c r="I2282" s="370">
        <v>2461.2399999999998</v>
      </c>
      <c r="J2282" s="370">
        <v>2386.63</v>
      </c>
      <c r="K2282" s="370">
        <v>2372.46</v>
      </c>
      <c r="L2282" s="370">
        <v>2373.13</v>
      </c>
      <c r="M2282" s="370">
        <v>2400.0100000000002</v>
      </c>
      <c r="N2282" s="94">
        <f>IF((M2283=""),"",MAX(E2284:M2284))</f>
        <v>976.12000000000035</v>
      </c>
      <c r="O2282" s="94">
        <f>IF(M2283="","",MIN(E2284:M2284))</f>
        <v>811.67999999999938</v>
      </c>
      <c r="P2282" s="94">
        <f>IF((M2284=""),"",AVERAGE(E2284:M2284))</f>
        <v>898.548888888889</v>
      </c>
      <c r="Q2282" s="94">
        <f>IF((M2283=""),"",STDEV(E2284:M2284))</f>
        <v>62.790762944172357</v>
      </c>
      <c r="R2282" s="95">
        <f>IF((M2283=""),"",(N2282-O2282)/(N2282+O2282)*100)</f>
        <v>9.1978968564716954</v>
      </c>
      <c r="S2282" s="96" t="str">
        <f>IF(M2283="","",IF(R2282&lt;15,IF(P2282&gt;850,IF(P2282&lt;1000,"Pass","Fail"),"Fail"),"Fail"))</f>
        <v>Pass</v>
      </c>
      <c r="T2282" s="237">
        <v>1428</v>
      </c>
      <c r="U2282" s="236" t="s">
        <v>327</v>
      </c>
      <c r="V2282" s="300"/>
      <c r="W2282" s="135">
        <v>850</v>
      </c>
      <c r="X2282" s="135">
        <v>970</v>
      </c>
      <c r="Y2282" s="135">
        <v>710</v>
      </c>
      <c r="Z2282" s="135">
        <v>910</v>
      </c>
      <c r="AA2282" s="135">
        <v>14.5</v>
      </c>
      <c r="AB2282" s="139">
        <v>17</v>
      </c>
    </row>
    <row r="2283" spans="1:28" ht="15.75" customHeight="1">
      <c r="A2283"/>
      <c r="B2283" s="93"/>
      <c r="C2283" s="162"/>
      <c r="D2283" s="90" t="s">
        <v>100</v>
      </c>
      <c r="E2283" s="370">
        <v>1920.55</v>
      </c>
      <c r="F2283" s="370">
        <v>1935.12</v>
      </c>
      <c r="G2283" s="370">
        <v>1967.13</v>
      </c>
      <c r="H2283" s="370">
        <v>1969.73</v>
      </c>
      <c r="I2283" s="370">
        <v>1981.74</v>
      </c>
      <c r="J2283" s="370">
        <v>1898.57</v>
      </c>
      <c r="K2283" s="370">
        <v>1941.84</v>
      </c>
      <c r="L2283" s="370">
        <v>1947.76</v>
      </c>
      <c r="M2283" s="370">
        <v>1923.62</v>
      </c>
      <c r="N2283" s="99"/>
      <c r="O2283" s="99"/>
      <c r="P2283" s="99"/>
      <c r="Q2283" s="99"/>
      <c r="R2283" s="100"/>
      <c r="S2283" s="101"/>
      <c r="T2283" s="241"/>
      <c r="U2283" s="234"/>
      <c r="V2283" s="238"/>
    </row>
    <row r="2284" spans="1:28" ht="26.25" customHeight="1" thickBot="1">
      <c r="A2284"/>
      <c r="B2284" s="105"/>
      <c r="C2284" s="163"/>
      <c r="D2284" s="127" t="s">
        <v>120</v>
      </c>
      <c r="E2284" s="107">
        <f t="shared" ref="E2284:M2284" si="754">IF(((E2282="")*AND(E2283="")),"",(E2282-E2283)*2)</f>
        <v>962.82000000000016</v>
      </c>
      <c r="F2284" s="107">
        <f t="shared" si="754"/>
        <v>856.94000000000051</v>
      </c>
      <c r="G2284" s="107">
        <f t="shared" si="754"/>
        <v>811.67999999999938</v>
      </c>
      <c r="H2284" s="107">
        <f t="shared" si="754"/>
        <v>855.61999999999989</v>
      </c>
      <c r="I2284" s="107">
        <f t="shared" si="754"/>
        <v>958.99999999999955</v>
      </c>
      <c r="J2284" s="107">
        <f t="shared" si="754"/>
        <v>976.12000000000035</v>
      </c>
      <c r="K2284" s="107">
        <f t="shared" si="754"/>
        <v>861.24000000000024</v>
      </c>
      <c r="L2284" s="107">
        <f t="shared" si="754"/>
        <v>850.74000000000024</v>
      </c>
      <c r="M2284" s="107">
        <f t="shared" si="754"/>
        <v>952.78000000000065</v>
      </c>
      <c r="N2284" s="108"/>
      <c r="O2284" s="108"/>
      <c r="P2284" s="108"/>
      <c r="Q2284" s="108"/>
      <c r="R2284" s="109"/>
      <c r="S2284" s="110"/>
      <c r="T2284" s="284"/>
      <c r="U2284" s="283"/>
      <c r="V2284" s="286"/>
    </row>
    <row r="2285" spans="1:28" ht="12.75" customHeight="1">
      <c r="A2285" s="3">
        <v>43909</v>
      </c>
      <c r="B2285" s="111" t="s">
        <v>18</v>
      </c>
      <c r="C2285" s="164" t="s">
        <v>122</v>
      </c>
      <c r="D2285" s="112" t="s">
        <v>99</v>
      </c>
      <c r="E2285" s="370">
        <v>4199.58</v>
      </c>
      <c r="F2285" s="370">
        <v>4289.95</v>
      </c>
      <c r="G2285" s="370">
        <v>4512.1899999999996</v>
      </c>
      <c r="H2285" s="370">
        <v>4407.04</v>
      </c>
      <c r="I2285" s="370">
        <v>4359.0600000000004</v>
      </c>
      <c r="J2285" s="370">
        <v>4219.43</v>
      </c>
      <c r="K2285" s="370">
        <v>4353.33</v>
      </c>
      <c r="L2285" s="370">
        <v>4384.67</v>
      </c>
      <c r="M2285" s="370">
        <v>4296.3599999999997</v>
      </c>
      <c r="N2285" s="113">
        <f>IF((M2286=""),"",MAX(E2287:M2287))</f>
        <v>541.42000000000007</v>
      </c>
      <c r="O2285" s="113">
        <f>IF(M2286="","",MIN(E2287:M2287))</f>
        <v>520.11999999999989</v>
      </c>
      <c r="P2285" s="113">
        <f>IF((M2287=""),"",AVERAGE(E2287:M2287))</f>
        <v>531.51333333333355</v>
      </c>
      <c r="Q2285" s="113">
        <f>IF((M2286=""),"",STDEV(E2287:M2287))</f>
        <v>8.6062419208419954</v>
      </c>
      <c r="R2285" s="114">
        <f>IF((M2286=""),"",(N2285-O2285)/(N2285+O2285)*100)</f>
        <v>2.006518831132146</v>
      </c>
      <c r="S2285" s="115" t="str">
        <f>IF(M2286="","",IF(R2285&lt;10,IF(P2285&gt;430,IF(P2285&lt;590,"Pass","Fail"),"Fail"),"Fail"))</f>
        <v>Pass</v>
      </c>
      <c r="T2285" s="242">
        <v>1428</v>
      </c>
      <c r="U2285" s="236" t="s">
        <v>327</v>
      </c>
      <c r="V2285" s="302"/>
      <c r="W2285" s="138">
        <v>490</v>
      </c>
      <c r="X2285" s="135">
        <v>590</v>
      </c>
      <c r="Y2285" s="135">
        <v>430</v>
      </c>
      <c r="Z2285" s="135">
        <v>590</v>
      </c>
      <c r="AA2285" s="137">
        <v>6.3</v>
      </c>
      <c r="AB2285" s="148">
        <v>6.3</v>
      </c>
    </row>
    <row r="2286" spans="1:28" ht="15.75" customHeight="1">
      <c r="A2286"/>
      <c r="B2286" s="93"/>
      <c r="C2286" s="162"/>
      <c r="D2286" s="90" t="s">
        <v>100</v>
      </c>
      <c r="E2286" s="370">
        <v>3939.52</v>
      </c>
      <c r="F2286" s="370">
        <v>4023.23</v>
      </c>
      <c r="G2286" s="370">
        <v>4244.6499999999996</v>
      </c>
      <c r="H2286" s="370">
        <v>4136.74</v>
      </c>
      <c r="I2286" s="370">
        <v>4098.32</v>
      </c>
      <c r="J2286" s="370">
        <v>3954.85</v>
      </c>
      <c r="K2286" s="370">
        <v>4083.29</v>
      </c>
      <c r="L2286" s="370">
        <v>4113.96</v>
      </c>
      <c r="M2286" s="370">
        <v>4035.24</v>
      </c>
      <c r="N2286" s="99"/>
      <c r="O2286" s="99"/>
      <c r="P2286" s="99"/>
      <c r="Q2286" s="99"/>
      <c r="R2286" s="100"/>
      <c r="S2286" s="101"/>
      <c r="T2286" s="241"/>
      <c r="U2286" s="234"/>
      <c r="V2286" s="238"/>
    </row>
    <row r="2287" spans="1:28" ht="25.5" customHeight="1" thickBot="1">
      <c r="A2287"/>
      <c r="B2287" s="93"/>
      <c r="C2287" s="162"/>
      <c r="D2287" s="90" t="s">
        <v>120</v>
      </c>
      <c r="E2287" s="29">
        <f t="shared" ref="E2287:M2287" si="755">IF(((E2285="")*AND(E2286="")),"",(E2285-E2286)*2)</f>
        <v>520.11999999999989</v>
      </c>
      <c r="F2287" s="29">
        <f t="shared" si="755"/>
        <v>533.4399999999996</v>
      </c>
      <c r="G2287" s="29">
        <f t="shared" si="755"/>
        <v>535.07999999999993</v>
      </c>
      <c r="H2287" s="29">
        <f t="shared" si="755"/>
        <v>540.60000000000036</v>
      </c>
      <c r="I2287" s="29">
        <f t="shared" si="755"/>
        <v>521.48000000000138</v>
      </c>
      <c r="J2287" s="29">
        <f t="shared" si="755"/>
        <v>529.16000000000076</v>
      </c>
      <c r="K2287" s="29">
        <f t="shared" si="755"/>
        <v>540.07999999999993</v>
      </c>
      <c r="L2287" s="29">
        <f t="shared" si="755"/>
        <v>541.42000000000007</v>
      </c>
      <c r="M2287" s="29">
        <f t="shared" si="755"/>
        <v>522.23999999999978</v>
      </c>
      <c r="N2287" s="102"/>
      <c r="O2287" s="102"/>
      <c r="P2287" s="102"/>
      <c r="Q2287" s="102"/>
      <c r="R2287" s="103"/>
      <c r="S2287" s="104"/>
      <c r="T2287" s="282"/>
      <c r="U2287" s="281"/>
      <c r="V2287" s="285"/>
    </row>
    <row r="2288" spans="1:28" ht="12.75" customHeight="1">
      <c r="A2288" s="3">
        <v>43909</v>
      </c>
      <c r="B2288" s="93" t="s">
        <v>18</v>
      </c>
      <c r="C2288" s="162" t="s">
        <v>123</v>
      </c>
      <c r="D2288" s="90" t="s">
        <v>99</v>
      </c>
      <c r="E2288" s="370">
        <v>2864.06</v>
      </c>
      <c r="F2288" s="370">
        <v>2977.15</v>
      </c>
      <c r="G2288" s="370">
        <v>3203.3</v>
      </c>
      <c r="H2288" s="370">
        <v>3086.42</v>
      </c>
      <c r="I2288" s="370">
        <v>3009.2</v>
      </c>
      <c r="J2288" s="370">
        <v>2871.6</v>
      </c>
      <c r="K2288" s="370">
        <v>3038.32</v>
      </c>
      <c r="L2288" s="370">
        <v>3064.58</v>
      </c>
      <c r="M2288" s="370">
        <v>2955.98</v>
      </c>
      <c r="N2288" s="94">
        <f>IF((M2289=""),"",MAX(E2290:M2290))</f>
        <v>272.10000000000036</v>
      </c>
      <c r="O2288" s="94">
        <f>IF(M2289="","",MIN(E2290:M2290))</f>
        <v>253.78000000000065</v>
      </c>
      <c r="P2288" s="94">
        <f>IF((M2290=""),"",AVERAGE(E2290:M2290))</f>
        <v>261.41111111111121</v>
      </c>
      <c r="Q2288" s="94">
        <f>IF((M2289=""),"",STDEV(E2290:M2290))</f>
        <v>6.4146247833437169</v>
      </c>
      <c r="R2288" s="95">
        <f>IF((M2289=""),"",(N2288-O2288)/(N2288+O2288)*100)</f>
        <v>3.4836844907582853</v>
      </c>
      <c r="S2288" s="96" t="str">
        <f>IF(M2289="","",IF(R2288&lt;15,IF(P2288&gt;155,IF(P2288&lt;315,"Pass","Fail"),"Fail"),"Fail"))</f>
        <v>Pass</v>
      </c>
      <c r="T2288" s="237">
        <v>1428</v>
      </c>
      <c r="U2288" s="236" t="s">
        <v>327</v>
      </c>
      <c r="V2288" s="300"/>
      <c r="W2288" s="147">
        <v>222</v>
      </c>
      <c r="X2288" s="88">
        <v>340</v>
      </c>
      <c r="Y2288" s="88">
        <v>155</v>
      </c>
      <c r="Z2288" s="88">
        <v>315</v>
      </c>
      <c r="AA2288" s="148">
        <v>15</v>
      </c>
      <c r="AB2288" s="139">
        <v>15</v>
      </c>
    </row>
    <row r="2289" spans="1:28" ht="15.75" customHeight="1">
      <c r="A2289"/>
      <c r="B2289" s="93"/>
      <c r="C2289" s="162"/>
      <c r="D2289" s="90" t="s">
        <v>100</v>
      </c>
      <c r="E2289" s="370">
        <v>2731.62</v>
      </c>
      <c r="F2289" s="370">
        <v>2850.07</v>
      </c>
      <c r="G2289" s="370">
        <v>3076.41</v>
      </c>
      <c r="H2289" s="370">
        <v>2957.46</v>
      </c>
      <c r="I2289" s="370">
        <v>2874.4</v>
      </c>
      <c r="J2289" s="370">
        <v>2740.52</v>
      </c>
      <c r="K2289" s="370">
        <v>2909.17</v>
      </c>
      <c r="L2289" s="370">
        <v>2934.68</v>
      </c>
      <c r="M2289" s="370">
        <v>2819.93</v>
      </c>
      <c r="N2289" s="99"/>
      <c r="O2289" s="99"/>
      <c r="P2289" s="99"/>
      <c r="Q2289" s="99"/>
      <c r="R2289" s="100"/>
      <c r="S2289" s="101"/>
      <c r="T2289" s="241"/>
      <c r="U2289" s="234"/>
      <c r="V2289" s="238"/>
    </row>
    <row r="2290" spans="1:28" ht="25.5" customHeight="1" thickBot="1">
      <c r="A2290"/>
      <c r="B2290" s="93"/>
      <c r="C2290" s="162"/>
      <c r="D2290" s="90" t="s">
        <v>120</v>
      </c>
      <c r="E2290" s="29">
        <f t="shared" ref="E2290:M2290" si="756">IF(((E2288="")*AND(E2289="")),"",(E2288-E2289)*2)</f>
        <v>264.88000000000011</v>
      </c>
      <c r="F2290" s="29">
        <f t="shared" si="756"/>
        <v>254.15999999999985</v>
      </c>
      <c r="G2290" s="29">
        <f t="shared" si="756"/>
        <v>253.78000000000065</v>
      </c>
      <c r="H2290" s="29">
        <f t="shared" si="756"/>
        <v>257.92000000000007</v>
      </c>
      <c r="I2290" s="29">
        <f t="shared" si="756"/>
        <v>269.59999999999945</v>
      </c>
      <c r="J2290" s="29">
        <f t="shared" si="756"/>
        <v>262.15999999999985</v>
      </c>
      <c r="K2290" s="29">
        <f t="shared" si="756"/>
        <v>258.30000000000018</v>
      </c>
      <c r="L2290" s="29">
        <f t="shared" si="756"/>
        <v>259.80000000000018</v>
      </c>
      <c r="M2290" s="29">
        <f t="shared" si="756"/>
        <v>272.10000000000036</v>
      </c>
      <c r="N2290" s="102"/>
      <c r="O2290" s="102"/>
      <c r="P2290" s="102"/>
      <c r="Q2290" s="102"/>
      <c r="R2290" s="103"/>
      <c r="S2290" s="104"/>
      <c r="T2290" s="282"/>
      <c r="U2290" s="281"/>
      <c r="V2290" s="285"/>
    </row>
    <row r="2291" spans="1:28" ht="12.75" customHeight="1">
      <c r="A2291" s="3">
        <v>43909</v>
      </c>
      <c r="B2291" s="121" t="s">
        <v>18</v>
      </c>
      <c r="C2291" s="161" t="s">
        <v>119</v>
      </c>
      <c r="D2291" s="91" t="s">
        <v>99</v>
      </c>
      <c r="E2291" s="370">
        <v>2127.48</v>
      </c>
      <c r="F2291" s="370">
        <v>2096.5300000000002</v>
      </c>
      <c r="G2291" s="370">
        <v>2104.3000000000002</v>
      </c>
      <c r="H2291" s="370">
        <v>2130.2199999999998</v>
      </c>
      <c r="I2291" s="370">
        <v>2187.9499999999998</v>
      </c>
      <c r="J2291" s="370">
        <v>2107.86</v>
      </c>
      <c r="K2291" s="370">
        <v>2102.1799999999998</v>
      </c>
      <c r="L2291" s="370">
        <v>2109.35</v>
      </c>
      <c r="M2291" s="370">
        <v>2132.37</v>
      </c>
      <c r="N2291" s="94">
        <f>IF((M2292=""),"",MAX(E2293:M2293))</f>
        <v>766.81999999999971</v>
      </c>
      <c r="O2291" s="94">
        <f>IF(M2292="","",MIN(E2293:M2293))</f>
        <v>686.18000000000029</v>
      </c>
      <c r="P2291" s="94">
        <f>IF((M2293=""),"",AVERAGE(E2293:M2293))</f>
        <v>729.03111111111093</v>
      </c>
      <c r="Q2291" s="94">
        <f>IF((M2292=""),"",STDEV(E2293:M2293))</f>
        <v>33.203201820174222</v>
      </c>
      <c r="R2291" s="95">
        <f>IF((M2292=""),"",(N2291-O2291)/(N2291+O2291)*100)</f>
        <v>5.5498967653131048</v>
      </c>
      <c r="S2291" s="96" t="str">
        <f>IF(M2292="","",IF(R2291&lt;10,IF(P2291&gt;670,IF(P2291&lt;830,"Pass","Fail"),"Fail"),"Fail"))</f>
        <v>Pass</v>
      </c>
      <c r="T2291" s="237">
        <v>1428</v>
      </c>
      <c r="U2291" s="236" t="s">
        <v>327</v>
      </c>
      <c r="V2291" s="300"/>
      <c r="W2291" s="147">
        <v>645</v>
      </c>
      <c r="X2291" s="88">
        <v>790</v>
      </c>
      <c r="Y2291" s="88">
        <v>670</v>
      </c>
      <c r="Z2291" s="88">
        <v>830</v>
      </c>
      <c r="AA2291" s="88">
        <v>8.6999999999999993</v>
      </c>
      <c r="AB2291" s="148">
        <v>10</v>
      </c>
    </row>
    <row r="2292" spans="1:28" ht="15.75" customHeight="1">
      <c r="A2292"/>
      <c r="B2292" s="93"/>
      <c r="C2292" s="162"/>
      <c r="D2292" s="90" t="s">
        <v>100</v>
      </c>
      <c r="E2292" s="370">
        <v>1744.55</v>
      </c>
      <c r="F2292" s="370">
        <v>1742.84</v>
      </c>
      <c r="G2292" s="370">
        <v>1761.21</v>
      </c>
      <c r="H2292" s="370">
        <v>1777.39</v>
      </c>
      <c r="I2292" s="370">
        <v>1806.97</v>
      </c>
      <c r="J2292" s="370">
        <v>1728.5</v>
      </c>
      <c r="K2292" s="370">
        <v>1750</v>
      </c>
      <c r="L2292" s="370">
        <v>1757.18</v>
      </c>
      <c r="M2292" s="370">
        <v>1748.96</v>
      </c>
      <c r="N2292" s="99"/>
      <c r="O2292" s="99"/>
      <c r="P2292" s="99"/>
      <c r="Q2292" s="99"/>
      <c r="R2292" s="100"/>
      <c r="S2292" s="101"/>
      <c r="T2292" s="241"/>
      <c r="U2292" s="234"/>
      <c r="V2292" s="238"/>
    </row>
    <row r="2293" spans="1:28" ht="25.5" customHeight="1" thickBot="1">
      <c r="A2293"/>
      <c r="B2293" s="93"/>
      <c r="C2293" s="162"/>
      <c r="D2293" s="90" t="s">
        <v>120</v>
      </c>
      <c r="E2293" s="29">
        <f t="shared" ref="E2293:M2293" si="757">IF(((E2291="")*AND(E2292="")),"",(E2291-E2292)*2)</f>
        <v>765.86000000000013</v>
      </c>
      <c r="F2293" s="29">
        <f t="shared" si="757"/>
        <v>707.38000000000056</v>
      </c>
      <c r="G2293" s="29">
        <f t="shared" si="757"/>
        <v>686.18000000000029</v>
      </c>
      <c r="H2293" s="29">
        <f t="shared" si="757"/>
        <v>705.6599999999994</v>
      </c>
      <c r="I2293" s="29">
        <f t="shared" si="757"/>
        <v>761.95999999999958</v>
      </c>
      <c r="J2293" s="29">
        <f t="shared" si="757"/>
        <v>758.72000000000025</v>
      </c>
      <c r="K2293" s="29">
        <f t="shared" si="757"/>
        <v>704.35999999999967</v>
      </c>
      <c r="L2293" s="29">
        <f t="shared" si="757"/>
        <v>704.33999999999969</v>
      </c>
      <c r="M2293" s="29">
        <f t="shared" si="757"/>
        <v>766.81999999999971</v>
      </c>
      <c r="N2293" s="102"/>
      <c r="O2293" s="102"/>
      <c r="P2293" s="102"/>
      <c r="Q2293" s="102"/>
      <c r="R2293" s="103"/>
      <c r="S2293" s="104"/>
      <c r="T2293" s="282"/>
      <c r="U2293" s="281"/>
      <c r="V2293" s="285"/>
    </row>
    <row r="2294" spans="1:28" ht="12.75" customHeight="1">
      <c r="A2294" s="3">
        <v>43909</v>
      </c>
      <c r="B2294" s="93" t="s">
        <v>18</v>
      </c>
      <c r="C2294" s="162" t="s">
        <v>121</v>
      </c>
      <c r="D2294" s="90" t="s">
        <v>99</v>
      </c>
      <c r="E2294" s="370">
        <v>1925.62</v>
      </c>
      <c r="F2294" s="370">
        <v>1940.74</v>
      </c>
      <c r="G2294" s="370">
        <v>1974.74</v>
      </c>
      <c r="H2294" s="370">
        <v>1977.77</v>
      </c>
      <c r="I2294" s="370">
        <v>1989.95</v>
      </c>
      <c r="J2294" s="370">
        <v>1903.84</v>
      </c>
      <c r="K2294" s="370">
        <v>1948.03</v>
      </c>
      <c r="L2294" s="370">
        <v>1954.91</v>
      </c>
      <c r="M2294" s="370">
        <v>1928.47</v>
      </c>
      <c r="N2294" s="94">
        <f>IF((M2295=""),"",MAX(E2296:M2296))</f>
        <v>952.67999999999984</v>
      </c>
      <c r="O2294" s="94">
        <f>IF(M2295="","",MIN(E2296:M2296))</f>
        <v>793.63999999999987</v>
      </c>
      <c r="P2294" s="94">
        <f>IF((M2296=""),"",AVERAGE(E2296:M2296))</f>
        <v>879.98666666666657</v>
      </c>
      <c r="Q2294" s="94">
        <f>IF((M2295=""),"",STDEV(E2296:M2296))</f>
        <v>61.782269301153242</v>
      </c>
      <c r="R2294" s="95">
        <f>IF((M2295=""),"",(N2294-O2294)/(N2294+O2294)*100)</f>
        <v>9.1071510376105174</v>
      </c>
      <c r="S2294" s="96" t="str">
        <f>IF(M2295="","",IF(R2294&lt;15,IF(P2294&gt;850,IF(P2294&lt;1000,"Pass","Fail"),"Fail"),"Fail"))</f>
        <v>Pass</v>
      </c>
      <c r="T2294" s="237">
        <v>1428</v>
      </c>
      <c r="U2294" s="236" t="s">
        <v>327</v>
      </c>
      <c r="V2294" s="300"/>
      <c r="W2294" s="135">
        <v>850</v>
      </c>
      <c r="X2294" s="135">
        <v>970</v>
      </c>
      <c r="Y2294" s="135">
        <v>710</v>
      </c>
      <c r="Z2294" s="135">
        <v>910</v>
      </c>
      <c r="AA2294" s="135">
        <v>14.5</v>
      </c>
      <c r="AB2294" s="139">
        <v>17</v>
      </c>
    </row>
    <row r="2295" spans="1:28" ht="15.75" customHeight="1">
      <c r="A2295"/>
      <c r="B2295" s="93"/>
      <c r="C2295" s="162"/>
      <c r="D2295" s="90" t="s">
        <v>100</v>
      </c>
      <c r="E2295" s="370">
        <v>1456.27</v>
      </c>
      <c r="F2295" s="370">
        <v>1522.24</v>
      </c>
      <c r="G2295" s="370">
        <v>1577.92</v>
      </c>
      <c r="H2295" s="370">
        <v>1557.04</v>
      </c>
      <c r="I2295" s="370">
        <v>1515.57</v>
      </c>
      <c r="J2295" s="370">
        <v>1427.5</v>
      </c>
      <c r="K2295" s="370">
        <v>1528.22</v>
      </c>
      <c r="L2295" s="370">
        <v>1536.95</v>
      </c>
      <c r="M2295" s="370">
        <v>1462.42</v>
      </c>
      <c r="N2295" s="99"/>
      <c r="O2295" s="99"/>
      <c r="P2295" s="99"/>
      <c r="Q2295" s="99"/>
      <c r="R2295" s="100"/>
      <c r="S2295" s="101"/>
      <c r="T2295" s="241"/>
      <c r="U2295" s="234"/>
      <c r="V2295" s="238"/>
    </row>
    <row r="2296" spans="1:28" ht="26.25" customHeight="1" thickBot="1">
      <c r="A2296"/>
      <c r="B2296" s="105"/>
      <c r="C2296" s="163"/>
      <c r="D2296" s="127" t="s">
        <v>120</v>
      </c>
      <c r="E2296" s="107">
        <f t="shared" ref="E2296:M2296" si="758">IF(((E2294="")*AND(E2295="")),"",(E2294-E2295)*2)</f>
        <v>938.69999999999982</v>
      </c>
      <c r="F2296" s="107">
        <f t="shared" si="758"/>
        <v>837</v>
      </c>
      <c r="G2296" s="107">
        <f t="shared" si="758"/>
        <v>793.63999999999987</v>
      </c>
      <c r="H2296" s="107">
        <f t="shared" si="758"/>
        <v>841.46</v>
      </c>
      <c r="I2296" s="107">
        <f t="shared" si="758"/>
        <v>948.76000000000022</v>
      </c>
      <c r="J2296" s="107">
        <f t="shared" si="758"/>
        <v>952.67999999999984</v>
      </c>
      <c r="K2296" s="107">
        <f t="shared" si="758"/>
        <v>839.61999999999989</v>
      </c>
      <c r="L2296" s="107">
        <f t="shared" si="758"/>
        <v>835.92000000000007</v>
      </c>
      <c r="M2296" s="107">
        <f t="shared" si="758"/>
        <v>932.09999999999991</v>
      </c>
      <c r="N2296" s="108"/>
      <c r="O2296" s="108"/>
      <c r="P2296" s="108"/>
      <c r="Q2296" s="108"/>
      <c r="R2296" s="109"/>
      <c r="S2296" s="110"/>
      <c r="T2296" s="284"/>
      <c r="U2296" s="283"/>
      <c r="V2296" s="286"/>
    </row>
    <row r="2297" spans="1:28" ht="26.25" customHeight="1">
      <c r="A2297" s="3">
        <v>43945</v>
      </c>
      <c r="B2297" s="111" t="s">
        <v>18</v>
      </c>
      <c r="C2297" s="164" t="s">
        <v>122</v>
      </c>
      <c r="D2297" s="112" t="s">
        <v>99</v>
      </c>
      <c r="E2297">
        <v>3951.24</v>
      </c>
      <c r="F2297">
        <v>4031.99</v>
      </c>
      <c r="G2297">
        <v>4254.2</v>
      </c>
      <c r="H2297">
        <v>4148.82</v>
      </c>
      <c r="I2297">
        <v>4110.2</v>
      </c>
      <c r="J2297">
        <v>3970.64</v>
      </c>
      <c r="K2297">
        <v>4092.39</v>
      </c>
      <c r="L2297">
        <v>4124.57</v>
      </c>
      <c r="M2297">
        <v>4050.38</v>
      </c>
      <c r="N2297" s="113">
        <f>IF((M2298=""),"",MAX(E2299:M2299))</f>
        <v>568.89999999999964</v>
      </c>
      <c r="O2297" s="113">
        <f>IF(M2298="","",MIN(E2299:M2299))</f>
        <v>525.54</v>
      </c>
      <c r="P2297" s="113">
        <f>IF((M2299=""),"",AVERAGE(E2299:M2299))</f>
        <v>548.03333333333308</v>
      </c>
      <c r="Q2297" s="113">
        <f>IF((M2298=""),"",STDEV(E2299:M2299))</f>
        <v>13.297364400511938</v>
      </c>
      <c r="R2297" s="114">
        <f>IF((M2298=""),"",(N2297-O2297)/(N2297+O2297)*100)</f>
        <v>3.9618434998720522</v>
      </c>
      <c r="S2297" s="115" t="str">
        <f>IF(M2298="","",IF(R2297&lt;10,IF(P2297&gt;430,IF(P2297&lt;590,"Pass","Fail"),"Fail"),"Fail"))</f>
        <v>Pass</v>
      </c>
      <c r="T2297" s="242">
        <v>121</v>
      </c>
      <c r="U2297" s="236" t="s">
        <v>331</v>
      </c>
      <c r="V2297" s="4" t="s">
        <v>330</v>
      </c>
      <c r="W2297" s="138">
        <v>490</v>
      </c>
      <c r="X2297" s="135">
        <v>590</v>
      </c>
      <c r="Y2297" s="135">
        <v>430</v>
      </c>
      <c r="Z2297" s="135">
        <v>590</v>
      </c>
      <c r="AA2297" s="137">
        <v>6.3</v>
      </c>
      <c r="AB2297" s="148">
        <v>6.3</v>
      </c>
    </row>
    <row r="2298" spans="1:28" ht="15.75" customHeight="1">
      <c r="A2298"/>
      <c r="B2298" s="93"/>
      <c r="C2298" s="162"/>
      <c r="D2298" s="90" t="s">
        <v>100</v>
      </c>
      <c r="E2298">
        <v>3688.47</v>
      </c>
      <c r="F2298">
        <v>3753.68</v>
      </c>
      <c r="G2298">
        <v>3981.18</v>
      </c>
      <c r="H2298">
        <v>3864.37</v>
      </c>
      <c r="I2298">
        <v>3837.65</v>
      </c>
      <c r="J2298">
        <v>3704.25</v>
      </c>
      <c r="K2298">
        <v>3818.4</v>
      </c>
      <c r="L2298">
        <v>3844.36</v>
      </c>
      <c r="M2298">
        <v>3775.92</v>
      </c>
      <c r="N2298" s="99"/>
      <c r="O2298" s="99"/>
      <c r="P2298" s="99"/>
      <c r="Q2298" s="99"/>
      <c r="R2298" s="100"/>
      <c r="S2298" s="101"/>
      <c r="T2298" s="241"/>
      <c r="U2298" s="234"/>
      <c r="V2298" s="238"/>
    </row>
    <row r="2299" spans="1:28" ht="26.25" customHeight="1" thickBot="1">
      <c r="A2299"/>
      <c r="B2299" s="93"/>
      <c r="C2299" s="162"/>
      <c r="D2299" s="90" t="s">
        <v>120</v>
      </c>
      <c r="E2299" s="29">
        <f t="shared" ref="E2299:M2299" si="759">IF(((E2297="")*AND(E2298="")),"",(E2297-E2298)*2)</f>
        <v>525.54</v>
      </c>
      <c r="F2299" s="29">
        <f t="shared" si="759"/>
        <v>556.61999999999989</v>
      </c>
      <c r="G2299" s="29">
        <f t="shared" si="759"/>
        <v>546.04</v>
      </c>
      <c r="H2299" s="29">
        <f t="shared" si="759"/>
        <v>568.89999999999964</v>
      </c>
      <c r="I2299" s="29">
        <f t="shared" si="759"/>
        <v>545.09999999999945</v>
      </c>
      <c r="J2299" s="29">
        <f t="shared" si="759"/>
        <v>532.77999999999975</v>
      </c>
      <c r="K2299" s="29">
        <f t="shared" si="759"/>
        <v>547.97999999999956</v>
      </c>
      <c r="L2299" s="29">
        <f t="shared" si="759"/>
        <v>560.41999999999916</v>
      </c>
      <c r="M2299" s="29">
        <f t="shared" si="759"/>
        <v>548.92000000000007</v>
      </c>
      <c r="N2299" s="102"/>
      <c r="O2299" s="102"/>
      <c r="P2299" s="102"/>
      <c r="Q2299" s="102"/>
      <c r="R2299" s="103"/>
      <c r="S2299" s="104"/>
      <c r="T2299" s="282"/>
      <c r="U2299" s="281"/>
      <c r="V2299" s="285"/>
    </row>
    <row r="2300" spans="1:28" ht="26.25" customHeight="1">
      <c r="A2300" s="3">
        <v>43945</v>
      </c>
      <c r="B2300" s="93" t="s">
        <v>18</v>
      </c>
      <c r="C2300" s="162" t="s">
        <v>123</v>
      </c>
      <c r="D2300" s="90" t="s">
        <v>99</v>
      </c>
      <c r="E2300">
        <v>2739.71</v>
      </c>
      <c r="F2300">
        <v>2857.7</v>
      </c>
      <c r="G2300">
        <v>3085.68</v>
      </c>
      <c r="H2300">
        <v>2965.07</v>
      </c>
      <c r="I2300">
        <v>2889.5</v>
      </c>
      <c r="J2300">
        <v>2754.52</v>
      </c>
      <c r="K2300">
        <v>2916.17</v>
      </c>
      <c r="L2300">
        <v>2939.25</v>
      </c>
      <c r="M2300">
        <v>2825.5</v>
      </c>
      <c r="N2300" s="94">
        <f>IF((M2301=""),"",MAX(E2302:M2302))</f>
        <v>261.61999999999989</v>
      </c>
      <c r="O2300" s="94">
        <f>IF(M2301="","",MIN(E2302:M2302))</f>
        <v>233.65999999999985</v>
      </c>
      <c r="P2300" s="94">
        <f>IF((M2302=""),"",AVERAGE(E2302:M2302))</f>
        <v>247.3422222222222</v>
      </c>
      <c r="Q2300" s="94">
        <f>IF((M2301=""),"",STDEV(E2302:M2302))</f>
        <v>10.488300360137012</v>
      </c>
      <c r="R2300" s="95">
        <f>IF((M2301=""),"",(N2300-O2300)/(N2300+O2300)*100)</f>
        <v>5.6452915522532807</v>
      </c>
      <c r="S2300" s="96" t="str">
        <f>IF(M2301="","",IF(R2300&lt;15,IF(P2300&gt;155,IF(P2300&lt;315,"Pass","Fail"),"Fail"),"Fail"))</f>
        <v>Pass</v>
      </c>
      <c r="T2300" s="237">
        <v>121</v>
      </c>
      <c r="U2300" s="236" t="s">
        <v>331</v>
      </c>
      <c r="V2300" s="4" t="s">
        <v>330</v>
      </c>
      <c r="W2300" s="147">
        <v>222</v>
      </c>
      <c r="X2300" s="88">
        <v>340</v>
      </c>
      <c r="Y2300" s="88">
        <v>155</v>
      </c>
      <c r="Z2300" s="88">
        <v>315</v>
      </c>
      <c r="AA2300" s="148">
        <v>15</v>
      </c>
      <c r="AB2300" s="139">
        <v>15</v>
      </c>
    </row>
    <row r="2301" spans="1:28" ht="15.75" customHeight="1">
      <c r="A2301"/>
      <c r="B2301" s="93"/>
      <c r="C2301" s="162"/>
      <c r="D2301" s="90" t="s">
        <v>100</v>
      </c>
      <c r="E2301">
        <v>2611.1799999999998</v>
      </c>
      <c r="F2301">
        <v>2737.09</v>
      </c>
      <c r="G2301">
        <v>2968.85</v>
      </c>
      <c r="H2301">
        <v>2843.8</v>
      </c>
      <c r="I2301">
        <v>2758.69</v>
      </c>
      <c r="J2301">
        <v>2623.92</v>
      </c>
      <c r="K2301">
        <v>2794.74</v>
      </c>
      <c r="L2301">
        <v>2821</v>
      </c>
      <c r="M2301">
        <v>2700.79</v>
      </c>
      <c r="N2301" s="99"/>
      <c r="O2301" s="99"/>
      <c r="P2301" s="99"/>
      <c r="Q2301" s="99"/>
      <c r="R2301" s="100"/>
      <c r="S2301" s="101"/>
      <c r="T2301" s="241"/>
      <c r="U2301" s="234"/>
      <c r="V2301" s="238"/>
    </row>
    <row r="2302" spans="1:28" ht="26.25" customHeight="1" thickBot="1">
      <c r="A2302"/>
      <c r="B2302" s="93"/>
      <c r="C2302" s="162"/>
      <c r="D2302" s="90" t="s">
        <v>120</v>
      </c>
      <c r="E2302" s="29">
        <f t="shared" ref="E2302:M2302" si="760">IF(((E2300="")*AND(E2301="")),"",(E2300-E2301)*2)</f>
        <v>257.0600000000004</v>
      </c>
      <c r="F2302" s="29">
        <f t="shared" si="760"/>
        <v>241.21999999999935</v>
      </c>
      <c r="G2302" s="29">
        <f t="shared" si="760"/>
        <v>233.65999999999985</v>
      </c>
      <c r="H2302" s="29">
        <f t="shared" si="760"/>
        <v>242.53999999999996</v>
      </c>
      <c r="I2302" s="29">
        <f t="shared" si="760"/>
        <v>261.61999999999989</v>
      </c>
      <c r="J2302" s="29">
        <f t="shared" si="760"/>
        <v>261.19999999999982</v>
      </c>
      <c r="K2302" s="29">
        <f t="shared" si="760"/>
        <v>242.86000000000058</v>
      </c>
      <c r="L2302" s="29">
        <f t="shared" si="760"/>
        <v>236.5</v>
      </c>
      <c r="M2302" s="29">
        <f t="shared" si="760"/>
        <v>249.42000000000007</v>
      </c>
      <c r="N2302" s="102"/>
      <c r="O2302" s="102"/>
      <c r="P2302" s="102"/>
      <c r="Q2302" s="102"/>
      <c r="R2302" s="103"/>
      <c r="S2302" s="104"/>
      <c r="T2302" s="282"/>
      <c r="U2302" s="281"/>
      <c r="V2302" s="285"/>
    </row>
    <row r="2303" spans="1:28" ht="27" customHeight="1">
      <c r="A2303" s="3">
        <v>43945</v>
      </c>
      <c r="B2303" s="121" t="s">
        <v>18</v>
      </c>
      <c r="C2303" s="161" t="s">
        <v>119</v>
      </c>
      <c r="D2303" s="91" t="s">
        <v>99</v>
      </c>
      <c r="E2303">
        <v>2902.38</v>
      </c>
      <c r="F2303">
        <v>2811.41</v>
      </c>
      <c r="G2303">
        <v>2796.98</v>
      </c>
      <c r="H2303">
        <v>2840.42</v>
      </c>
      <c r="I2303">
        <v>2951.69</v>
      </c>
      <c r="J2303">
        <v>2884.29</v>
      </c>
      <c r="K2303">
        <v>2817.94</v>
      </c>
      <c r="L2303">
        <v>2815.18</v>
      </c>
      <c r="M2303">
        <v>2893.2</v>
      </c>
      <c r="N2303" s="94">
        <f>IF((M2304=""),"",MAX(E2305:M2305))</f>
        <v>788.69999999999982</v>
      </c>
      <c r="O2303" s="94">
        <f>IF(M2304="","",MIN(E2305:M2305))</f>
        <v>707.72000000000025</v>
      </c>
      <c r="P2303" s="94">
        <f>IF((M2305=""),"",AVERAGE(E2305:M2305))</f>
        <v>753.19555555555542</v>
      </c>
      <c r="Q2303" s="94">
        <f>IF((M2304=""),"",STDEV(E2305:M2305))</f>
        <v>30.962141039951007</v>
      </c>
      <c r="R2303" s="95">
        <f>IF((M2304=""),"",(N2303-O2303)/(N2303+O2303)*100)</f>
        <v>5.4115823097793108</v>
      </c>
      <c r="S2303" s="96" t="str">
        <f>IF(M2304="","",IF(R2303&lt;10,IF(P2303&gt;670,IF(P2303&lt;830,"Pass","Fail"),"Fail"),"Fail"))</f>
        <v>Pass</v>
      </c>
      <c r="T2303" s="237">
        <v>121</v>
      </c>
      <c r="U2303" s="236" t="s">
        <v>331</v>
      </c>
      <c r="V2303" s="4" t="s">
        <v>330</v>
      </c>
      <c r="W2303" s="147">
        <v>645</v>
      </c>
      <c r="X2303" s="88">
        <v>790</v>
      </c>
      <c r="Y2303" s="88">
        <v>670</v>
      </c>
      <c r="Z2303" s="88">
        <v>830</v>
      </c>
      <c r="AA2303" s="88">
        <v>8.6999999999999993</v>
      </c>
      <c r="AB2303" s="148">
        <v>10</v>
      </c>
    </row>
    <row r="2304" spans="1:28" ht="15.75" customHeight="1">
      <c r="A2304"/>
      <c r="B2304" s="93"/>
      <c r="C2304" s="162"/>
      <c r="D2304" s="90" t="s">
        <v>100</v>
      </c>
      <c r="E2304">
        <v>2508.11</v>
      </c>
      <c r="F2304">
        <v>2446.13</v>
      </c>
      <c r="G2304">
        <v>2443.12</v>
      </c>
      <c r="H2304">
        <v>2478.2600000000002</v>
      </c>
      <c r="I2304">
        <v>2564.85</v>
      </c>
      <c r="J2304">
        <v>2489.94</v>
      </c>
      <c r="K2304">
        <v>2453.8000000000002</v>
      </c>
      <c r="L2304">
        <v>2436.39</v>
      </c>
      <c r="M2304">
        <v>2503.5100000000002</v>
      </c>
      <c r="N2304" s="99"/>
      <c r="O2304" s="99"/>
      <c r="P2304" s="99"/>
      <c r="Q2304" s="99"/>
      <c r="R2304" s="100"/>
      <c r="S2304" s="101"/>
      <c r="T2304" s="241"/>
      <c r="U2304" s="234"/>
      <c r="V2304" s="238"/>
    </row>
    <row r="2305" spans="1:28" ht="26.25" customHeight="1" thickBot="1">
      <c r="A2305"/>
      <c r="B2305" s="93"/>
      <c r="C2305" s="162"/>
      <c r="D2305" s="90" t="s">
        <v>120</v>
      </c>
      <c r="E2305" s="29">
        <f t="shared" ref="E2305:M2305" si="761">IF(((E2303="")*AND(E2304="")),"",(E2303-E2304)*2)</f>
        <v>788.54</v>
      </c>
      <c r="F2305" s="29">
        <f t="shared" si="761"/>
        <v>730.55999999999949</v>
      </c>
      <c r="G2305" s="29">
        <f t="shared" si="761"/>
        <v>707.72000000000025</v>
      </c>
      <c r="H2305" s="29">
        <f t="shared" si="761"/>
        <v>724.31999999999971</v>
      </c>
      <c r="I2305" s="29">
        <f t="shared" si="761"/>
        <v>773.68000000000029</v>
      </c>
      <c r="J2305" s="29">
        <f t="shared" si="761"/>
        <v>788.69999999999982</v>
      </c>
      <c r="K2305" s="29">
        <f t="shared" si="761"/>
        <v>728.27999999999975</v>
      </c>
      <c r="L2305" s="29">
        <f t="shared" si="761"/>
        <v>757.57999999999993</v>
      </c>
      <c r="M2305" s="29">
        <f t="shared" si="761"/>
        <v>779.3799999999992</v>
      </c>
      <c r="N2305" s="102"/>
      <c r="O2305" s="102"/>
      <c r="P2305" s="102"/>
      <c r="Q2305" s="102"/>
      <c r="R2305" s="103"/>
      <c r="S2305" s="104"/>
      <c r="T2305" s="282"/>
      <c r="U2305" s="281"/>
      <c r="V2305" s="285"/>
    </row>
    <row r="2306" spans="1:28" ht="26.25" customHeight="1">
      <c r="A2306" s="3">
        <v>43945</v>
      </c>
      <c r="B2306" s="93" t="s">
        <v>18</v>
      </c>
      <c r="C2306" s="162" t="s">
        <v>121</v>
      </c>
      <c r="D2306" s="90" t="s">
        <v>99</v>
      </c>
      <c r="E2306">
        <v>2902.31</v>
      </c>
      <c r="F2306">
        <v>2811.57</v>
      </c>
      <c r="G2306">
        <v>2796.78</v>
      </c>
      <c r="H2306">
        <v>2840.57</v>
      </c>
      <c r="I2306">
        <v>2951.83</v>
      </c>
      <c r="J2306">
        <v>2883.22</v>
      </c>
      <c r="K2306">
        <v>2817.54</v>
      </c>
      <c r="L2306">
        <v>2815.92</v>
      </c>
      <c r="M2306">
        <v>2897.04</v>
      </c>
      <c r="N2306" s="94">
        <f>IF((M2307=""),"",MAX(E2308:M2308))</f>
        <v>604.23999999999978</v>
      </c>
      <c r="O2306" s="94">
        <f>IF(M2307="","",MIN(E2308:M2308))</f>
        <v>553.35999999999967</v>
      </c>
      <c r="P2306" s="94">
        <f>IF((M2308=""),"",AVERAGE(E2308:M2308))</f>
        <v>581.43555555555542</v>
      </c>
      <c r="Q2306" s="94">
        <f>IF((M2307=""),"",STDEV(E2308:M2308))</f>
        <v>17.123541624844169</v>
      </c>
      <c r="R2306" s="95">
        <f>IF((M2307=""),"",(N2306-O2306)/(N2306+O2306)*100)</f>
        <v>4.3953006219765145</v>
      </c>
      <c r="S2306" s="96" t="str">
        <f>IF(M2307="","",IF(R2306&lt;15,IF(P2306&gt;850,IF(P2306&lt;1000,"Pass","Fail"),"Fail"),"Fail"))</f>
        <v>Fail</v>
      </c>
      <c r="T2306" s="237">
        <v>121</v>
      </c>
      <c r="U2306" s="236" t="s">
        <v>331</v>
      </c>
      <c r="V2306" s="4" t="s">
        <v>330</v>
      </c>
      <c r="W2306" s="135">
        <v>850</v>
      </c>
      <c r="X2306" s="135">
        <v>970</v>
      </c>
      <c r="Y2306" s="135">
        <v>710</v>
      </c>
      <c r="Z2306" s="135">
        <v>910</v>
      </c>
      <c r="AA2306" s="135">
        <v>14.5</v>
      </c>
      <c r="AB2306" s="139">
        <v>17</v>
      </c>
    </row>
    <row r="2307" spans="1:28" ht="15.75" customHeight="1">
      <c r="A2307"/>
      <c r="B2307" s="93"/>
      <c r="C2307" s="162"/>
      <c r="D2307" s="90" t="s">
        <v>100</v>
      </c>
      <c r="E2307">
        <v>2615.25</v>
      </c>
      <c r="F2307">
        <v>2514.75</v>
      </c>
      <c r="G2307">
        <v>2509.58</v>
      </c>
      <c r="H2307">
        <v>2544.9</v>
      </c>
      <c r="I2307">
        <v>2675.15</v>
      </c>
      <c r="J2307">
        <v>2592.8000000000002</v>
      </c>
      <c r="K2307">
        <v>2518.04</v>
      </c>
      <c r="L2307">
        <v>2513.8000000000002</v>
      </c>
      <c r="M2307">
        <v>2616.0500000000002</v>
      </c>
      <c r="N2307" s="99"/>
      <c r="O2307" s="99"/>
      <c r="P2307" s="99"/>
      <c r="Q2307" s="99"/>
      <c r="R2307" s="100"/>
      <c r="S2307" s="101"/>
      <c r="T2307" s="241"/>
      <c r="U2307" s="234"/>
      <c r="V2307" s="238"/>
    </row>
    <row r="2308" spans="1:28" ht="26.25" customHeight="1" thickBot="1">
      <c r="A2308"/>
      <c r="B2308" s="105"/>
      <c r="C2308" s="163"/>
      <c r="D2308" s="127" t="s">
        <v>120</v>
      </c>
      <c r="E2308" s="107">
        <f t="shared" ref="E2308:M2308" si="762">IF(((E2306="")*AND(E2307="")),"",(E2306-E2307)*2)</f>
        <v>574.11999999999989</v>
      </c>
      <c r="F2308" s="107">
        <f t="shared" si="762"/>
        <v>593.64000000000033</v>
      </c>
      <c r="G2308" s="107">
        <f t="shared" si="762"/>
        <v>574.40000000000055</v>
      </c>
      <c r="H2308" s="107">
        <f t="shared" si="762"/>
        <v>591.34000000000015</v>
      </c>
      <c r="I2308" s="107">
        <f t="shared" si="762"/>
        <v>553.35999999999967</v>
      </c>
      <c r="J2308" s="107">
        <f t="shared" si="762"/>
        <v>580.83999999999924</v>
      </c>
      <c r="K2308" s="107">
        <f t="shared" si="762"/>
        <v>599</v>
      </c>
      <c r="L2308" s="107">
        <f t="shared" si="762"/>
        <v>604.23999999999978</v>
      </c>
      <c r="M2308" s="107">
        <f t="shared" si="762"/>
        <v>561.97999999999956</v>
      </c>
      <c r="N2308" s="108"/>
      <c r="O2308" s="108"/>
      <c r="P2308" s="108"/>
      <c r="Q2308" s="108"/>
      <c r="R2308" s="109"/>
      <c r="S2308" s="110"/>
      <c r="T2308" s="284"/>
      <c r="U2308" s="283"/>
      <c r="V2308" s="286"/>
    </row>
    <row r="2309" spans="1:28" ht="13.5" customHeight="1">
      <c r="A2309" s="3">
        <v>43945</v>
      </c>
      <c r="B2309" s="93" t="s">
        <v>18</v>
      </c>
      <c r="C2309" s="162" t="s">
        <v>121</v>
      </c>
      <c r="D2309" s="90" t="s">
        <v>99</v>
      </c>
      <c r="E2309">
        <v>2508.11</v>
      </c>
      <c r="F2309">
        <v>2446.13</v>
      </c>
      <c r="G2309">
        <v>2443.12</v>
      </c>
      <c r="H2309">
        <v>2478.2600000000002</v>
      </c>
      <c r="I2309">
        <v>2564.85</v>
      </c>
      <c r="J2309">
        <v>2489.94</v>
      </c>
      <c r="K2309">
        <v>2453.8000000000002</v>
      </c>
      <c r="L2309">
        <v>2436.39</v>
      </c>
      <c r="M2309">
        <v>2503.5100000000002</v>
      </c>
      <c r="N2309" s="94">
        <f>IF((M2310=""),"",MAX(E2311:M2311))</f>
        <v>772.98000000000047</v>
      </c>
      <c r="O2309" s="94">
        <f>IF(M2310="","",MIN(E2311:M2311))</f>
        <v>733.80000000000018</v>
      </c>
      <c r="P2309" s="94">
        <f>IF((M2311=""),"",AVERAGE(E2311:M2311))</f>
        <v>754.23333333333346</v>
      </c>
      <c r="Q2309" s="94">
        <f>IF((M2310=""),"",STDEV(E2311:M2311))</f>
        <v>14.451349417960264</v>
      </c>
      <c r="R2309" s="95">
        <f>IF((M2310=""),"",(N2309-O2309)/(N2309+O2309)*100)</f>
        <v>2.6002468840839588</v>
      </c>
      <c r="S2309" s="96" t="str">
        <f>IF(M2310="","",IF(R2309&lt;15,IF(P2309&gt;850,IF(P2309&lt;1000,"Pass","Fail"),"Fail"),"Fail"))</f>
        <v>Fail</v>
      </c>
      <c r="T2309" s="237">
        <v>121</v>
      </c>
      <c r="U2309" s="236" t="s">
        <v>333</v>
      </c>
      <c r="V2309" s="4"/>
      <c r="W2309" s="135">
        <v>850</v>
      </c>
      <c r="X2309" s="135">
        <v>970</v>
      </c>
      <c r="Y2309" s="135">
        <v>710</v>
      </c>
      <c r="Z2309" s="135">
        <v>910</v>
      </c>
      <c r="AA2309" s="135">
        <v>14.5</v>
      </c>
      <c r="AB2309" s="139">
        <v>17</v>
      </c>
    </row>
    <row r="2310" spans="1:28" ht="15.75" customHeight="1">
      <c r="A2310"/>
      <c r="B2310" s="93"/>
      <c r="C2310" s="162"/>
      <c r="D2310" s="90" t="s">
        <v>100</v>
      </c>
      <c r="E2310">
        <v>2136.25</v>
      </c>
      <c r="F2310">
        <v>2063.35</v>
      </c>
      <c r="G2310">
        <v>2069.48</v>
      </c>
      <c r="H2310">
        <v>2091.77</v>
      </c>
      <c r="I2310">
        <v>2188.2199999999998</v>
      </c>
      <c r="J2310">
        <v>2109.91</v>
      </c>
      <c r="K2310">
        <v>2067.46</v>
      </c>
      <c r="L2310">
        <v>2067.0100000000002</v>
      </c>
      <c r="M2310">
        <v>2136.61</v>
      </c>
      <c r="N2310" s="99"/>
      <c r="O2310" s="99"/>
      <c r="P2310" s="99"/>
      <c r="Q2310" s="99"/>
      <c r="R2310" s="100"/>
      <c r="S2310" s="101"/>
      <c r="T2310" s="241"/>
      <c r="U2310" s="234"/>
      <c r="V2310" s="238"/>
    </row>
    <row r="2311" spans="1:28" ht="26.25" customHeight="1" thickBot="1">
      <c r="A2311"/>
      <c r="B2311" s="105"/>
      <c r="C2311" s="163"/>
      <c r="D2311" s="127" t="s">
        <v>120</v>
      </c>
      <c r="E2311" s="107">
        <f t="shared" ref="E2311:M2311" si="763">IF(((E2309="")*AND(E2310="")),"",(E2309-E2310)*2)</f>
        <v>743.72000000000025</v>
      </c>
      <c r="F2311" s="107">
        <f t="shared" si="763"/>
        <v>765.5600000000004</v>
      </c>
      <c r="G2311" s="107">
        <f t="shared" si="763"/>
        <v>747.27999999999975</v>
      </c>
      <c r="H2311" s="107">
        <f t="shared" si="763"/>
        <v>772.98000000000047</v>
      </c>
      <c r="I2311" s="107">
        <f t="shared" si="763"/>
        <v>753.26000000000022</v>
      </c>
      <c r="J2311" s="107">
        <f t="shared" si="763"/>
        <v>760.0600000000004</v>
      </c>
      <c r="K2311" s="107">
        <f t="shared" si="763"/>
        <v>772.68000000000029</v>
      </c>
      <c r="L2311" s="107">
        <f t="shared" si="763"/>
        <v>738.75999999999931</v>
      </c>
      <c r="M2311" s="107">
        <f t="shared" si="763"/>
        <v>733.80000000000018</v>
      </c>
      <c r="N2311" s="108"/>
      <c r="O2311" s="108"/>
      <c r="P2311" s="108"/>
      <c r="Q2311" s="108"/>
      <c r="R2311" s="109"/>
      <c r="S2311" s="110"/>
      <c r="T2311" s="284"/>
      <c r="U2311" s="283"/>
      <c r="V2311" s="286"/>
    </row>
    <row r="2312" spans="1:28" ht="13.5" customHeight="1">
      <c r="A2312" s="3">
        <v>43945</v>
      </c>
      <c r="B2312" s="93" t="s">
        <v>18</v>
      </c>
      <c r="C2312" s="162" t="s">
        <v>121</v>
      </c>
      <c r="D2312" s="90" t="s">
        <v>99</v>
      </c>
      <c r="E2312">
        <v>2615.25</v>
      </c>
      <c r="F2312">
        <v>2514.75</v>
      </c>
      <c r="G2312">
        <v>2509.58</v>
      </c>
      <c r="H2312">
        <v>2544.9</v>
      </c>
      <c r="I2312">
        <v>2675.15</v>
      </c>
      <c r="J2312">
        <v>2592.8000000000002</v>
      </c>
      <c r="K2312">
        <v>2518.04</v>
      </c>
      <c r="L2312">
        <v>2513.8000000000002</v>
      </c>
      <c r="M2312">
        <v>2616.0500000000002</v>
      </c>
      <c r="N2312" s="94">
        <f>IF((M2313=""),"",MAX(E2314:M2314))</f>
        <v>896.96</v>
      </c>
      <c r="O2312" s="94">
        <f>IF(M2313="","",MIN(E2314:M2314))</f>
        <v>787.77999999999975</v>
      </c>
      <c r="P2312" s="94">
        <f>IF((M2314=""),"",AVERAGE(E2314:M2314))</f>
        <v>850.6977777777779</v>
      </c>
      <c r="Q2312" s="94">
        <f>IF((M2313=""),"",STDEV(E2314:M2314))</f>
        <v>40.768944607929328</v>
      </c>
      <c r="R2312" s="95">
        <f>IF((M2313=""),"",(N2312-O2312)/(N2312+O2312)*100)</f>
        <v>6.4805251848950167</v>
      </c>
      <c r="S2312" s="96" t="str">
        <f>IF(M2313="","",IF(R2312&lt;15,IF(P2312&gt;850,IF(P2312&lt;1000,"Pass","Fail"),"Fail"),"Fail"))</f>
        <v>Pass</v>
      </c>
      <c r="T2312" s="237">
        <v>121</v>
      </c>
      <c r="U2312" s="236" t="s">
        <v>333</v>
      </c>
      <c r="V2312" s="4" t="s">
        <v>332</v>
      </c>
      <c r="W2312" s="135">
        <v>850</v>
      </c>
      <c r="X2312" s="135">
        <v>970</v>
      </c>
      <c r="Y2312" s="135">
        <v>710</v>
      </c>
      <c r="Z2312" s="135">
        <v>910</v>
      </c>
      <c r="AA2312" s="135">
        <v>14.5</v>
      </c>
      <c r="AB2312" s="139">
        <v>17</v>
      </c>
    </row>
    <row r="2313" spans="1:28" ht="15.75" customHeight="1">
      <c r="A2313"/>
      <c r="B2313" s="93"/>
      <c r="C2313" s="162"/>
      <c r="D2313" s="90" t="s">
        <v>100</v>
      </c>
      <c r="E2313">
        <v>2166.77</v>
      </c>
      <c r="F2313">
        <v>2100.56</v>
      </c>
      <c r="G2313">
        <v>2115.69</v>
      </c>
      <c r="H2313">
        <v>2128.94</v>
      </c>
      <c r="I2313">
        <v>2234.81</v>
      </c>
      <c r="J2313">
        <v>2145.25</v>
      </c>
      <c r="K2313">
        <v>2103.2399999999998</v>
      </c>
      <c r="L2313">
        <v>2106.77</v>
      </c>
      <c r="M2313">
        <v>2170.15</v>
      </c>
      <c r="N2313" s="99"/>
      <c r="O2313" s="99"/>
      <c r="P2313" s="99"/>
      <c r="Q2313" s="99"/>
      <c r="R2313" s="100"/>
      <c r="S2313" s="101"/>
      <c r="T2313" s="241"/>
      <c r="U2313" s="234"/>
      <c r="V2313" s="238"/>
    </row>
    <row r="2314" spans="1:28" ht="26.25" customHeight="1" thickBot="1">
      <c r="A2314"/>
      <c r="B2314" s="105"/>
      <c r="C2314" s="163"/>
      <c r="D2314" s="127" t="s">
        <v>120</v>
      </c>
      <c r="E2314" s="107">
        <f t="shared" ref="E2314:M2314" si="764">IF(((E2312="")*AND(E2313="")),"",(E2312-E2313)*2)</f>
        <v>896.96</v>
      </c>
      <c r="F2314" s="107">
        <f t="shared" si="764"/>
        <v>828.38000000000011</v>
      </c>
      <c r="G2314" s="107">
        <f t="shared" si="764"/>
        <v>787.77999999999975</v>
      </c>
      <c r="H2314" s="107">
        <f t="shared" si="764"/>
        <v>831.92000000000007</v>
      </c>
      <c r="I2314" s="107">
        <f t="shared" si="764"/>
        <v>880.68000000000029</v>
      </c>
      <c r="J2314" s="107">
        <f t="shared" si="764"/>
        <v>895.10000000000036</v>
      </c>
      <c r="K2314" s="107">
        <f t="shared" si="764"/>
        <v>829.60000000000036</v>
      </c>
      <c r="L2314" s="107">
        <f t="shared" si="764"/>
        <v>814.0600000000004</v>
      </c>
      <c r="M2314" s="107">
        <f t="shared" si="764"/>
        <v>891.80000000000018</v>
      </c>
      <c r="N2314" s="108"/>
      <c r="O2314" s="108"/>
      <c r="P2314" s="108"/>
      <c r="Q2314" s="108"/>
      <c r="R2314" s="109"/>
      <c r="S2314" s="110"/>
      <c r="T2314" s="284"/>
      <c r="U2314" s="283"/>
      <c r="V2314" s="286"/>
    </row>
    <row r="2315" spans="1:28" ht="13.5" customHeight="1">
      <c r="A2315" s="3">
        <v>43945</v>
      </c>
      <c r="B2315" s="93" t="s">
        <v>18</v>
      </c>
      <c r="C2315" s="162" t="s">
        <v>121</v>
      </c>
      <c r="D2315" s="90" t="s">
        <v>99</v>
      </c>
      <c r="E2315">
        <v>2902.94</v>
      </c>
      <c r="F2315">
        <v>2816.8</v>
      </c>
      <c r="G2315">
        <v>2802.59</v>
      </c>
      <c r="H2315">
        <v>2844.92</v>
      </c>
      <c r="I2315">
        <v>2954.89</v>
      </c>
      <c r="J2315">
        <v>2888.51</v>
      </c>
      <c r="K2315">
        <v>2822.78</v>
      </c>
      <c r="L2315">
        <v>2819.69</v>
      </c>
      <c r="M2315">
        <v>2897.95</v>
      </c>
      <c r="N2315" s="94">
        <f>IF((M2316=""),"",MAX(E2317:M2317))</f>
        <v>935.58000000000084</v>
      </c>
      <c r="O2315" s="94">
        <f>IF(M2316="","",MIN(E2317:M2317))</f>
        <v>818.28000000000065</v>
      </c>
      <c r="P2315" s="94">
        <f>IF((M2317=""),"",AVERAGE(E2317:M2317))</f>
        <v>887.97111111111144</v>
      </c>
      <c r="Q2315" s="94">
        <f>IF((M2316=""),"",STDEV(E2317:M2317))</f>
        <v>40.55957607164035</v>
      </c>
      <c r="R2315" s="95">
        <f>IF((M2316=""),"",(N2315-O2315)/(N2315+O2315)*100)</f>
        <v>6.6881050939071578</v>
      </c>
      <c r="S2315" s="96" t="str">
        <f>IF(M2316="","",IF(R2315&lt;15,IF(P2315&gt;850,IF(P2315&lt;1000,"Pass","Fail"),"Fail"),"Fail"))</f>
        <v>Pass</v>
      </c>
      <c r="T2315" s="237">
        <v>121</v>
      </c>
      <c r="U2315" s="236" t="s">
        <v>333</v>
      </c>
      <c r="V2315" s="4" t="s">
        <v>332</v>
      </c>
      <c r="W2315" s="135">
        <v>850</v>
      </c>
      <c r="X2315" s="135">
        <v>970</v>
      </c>
      <c r="Y2315" s="135">
        <v>710</v>
      </c>
      <c r="Z2315" s="135">
        <v>910</v>
      </c>
      <c r="AA2315" s="135">
        <v>14.5</v>
      </c>
      <c r="AB2315" s="139">
        <v>17</v>
      </c>
    </row>
    <row r="2316" spans="1:28" ht="15.75" customHeight="1">
      <c r="A2316"/>
      <c r="B2316" s="93"/>
      <c r="C2316" s="162"/>
      <c r="D2316" s="90" t="s">
        <v>100</v>
      </c>
      <c r="E2316">
        <v>2435.58</v>
      </c>
      <c r="F2316">
        <v>2383.34</v>
      </c>
      <c r="G2316">
        <v>2393.4499999999998</v>
      </c>
      <c r="H2316">
        <v>2416.69</v>
      </c>
      <c r="I2316">
        <v>2499.41</v>
      </c>
      <c r="J2316">
        <v>2420.7199999999998</v>
      </c>
      <c r="K2316">
        <v>2391.1799999999998</v>
      </c>
      <c r="L2316">
        <v>2378.4899999999998</v>
      </c>
      <c r="M2316">
        <v>2436.34</v>
      </c>
      <c r="N2316" s="99"/>
      <c r="O2316" s="99"/>
      <c r="P2316" s="99"/>
      <c r="Q2316" s="99"/>
      <c r="R2316" s="100"/>
      <c r="S2316" s="101"/>
      <c r="T2316" s="241"/>
      <c r="U2316" s="234"/>
      <c r="V2316" s="238"/>
    </row>
    <row r="2317" spans="1:28" ht="26.25" customHeight="1" thickBot="1">
      <c r="A2317"/>
      <c r="B2317" s="105"/>
      <c r="C2317" s="163"/>
      <c r="D2317" s="127" t="s">
        <v>120</v>
      </c>
      <c r="E2317" s="107">
        <f t="shared" ref="E2317:M2317" si="765">IF(((E2315="")*AND(E2316="")),"",(E2315-E2316)*2)</f>
        <v>934.72000000000025</v>
      </c>
      <c r="F2317" s="107">
        <f t="shared" si="765"/>
        <v>866.92000000000007</v>
      </c>
      <c r="G2317" s="107">
        <f t="shared" si="765"/>
        <v>818.28000000000065</v>
      </c>
      <c r="H2317" s="107">
        <f t="shared" si="765"/>
        <v>856.46</v>
      </c>
      <c r="I2317" s="107">
        <f t="shared" si="765"/>
        <v>910.96</v>
      </c>
      <c r="J2317" s="107">
        <f t="shared" si="765"/>
        <v>935.58000000000084</v>
      </c>
      <c r="K2317" s="107">
        <f t="shared" si="765"/>
        <v>863.20000000000073</v>
      </c>
      <c r="L2317" s="107">
        <f t="shared" si="765"/>
        <v>882.40000000000055</v>
      </c>
      <c r="M2317" s="107">
        <f t="shared" si="765"/>
        <v>923.21999999999935</v>
      </c>
      <c r="N2317" s="108"/>
      <c r="O2317" s="108"/>
      <c r="P2317" s="108"/>
      <c r="Q2317" s="108"/>
      <c r="R2317" s="109"/>
      <c r="S2317" s="110"/>
      <c r="T2317" s="284"/>
      <c r="U2317" s="283"/>
      <c r="V2317" s="286"/>
    </row>
    <row r="2318" spans="1:28" ht="12.75" customHeight="1">
      <c r="A2318" s="3">
        <v>43956</v>
      </c>
      <c r="B2318" s="121" t="s">
        <v>18</v>
      </c>
      <c r="C2318" s="161" t="s">
        <v>119</v>
      </c>
      <c r="D2318" s="91" t="s">
        <v>99</v>
      </c>
      <c r="E2318" s="370">
        <v>2434.9299999999998</v>
      </c>
      <c r="F2318" s="370">
        <v>2380.94</v>
      </c>
      <c r="G2318" s="370">
        <v>2392.33</v>
      </c>
      <c r="H2318" s="370">
        <v>2416.08</v>
      </c>
      <c r="I2318" s="370">
        <v>2499.08</v>
      </c>
      <c r="J2318" s="370">
        <v>2419.15</v>
      </c>
      <c r="K2318" s="370">
        <v>2389.2199999999998</v>
      </c>
      <c r="L2318" s="370">
        <v>2353.8200000000002</v>
      </c>
      <c r="M2318" s="370">
        <v>2436.59</v>
      </c>
      <c r="N2318" s="94">
        <f>IF((M2319=""),"",MAX(E2320:M2320))</f>
        <v>798.83999999999969</v>
      </c>
      <c r="O2318" s="94">
        <f>IF(M2319="","",MIN(E2320:M2320))</f>
        <v>664.08000000000038</v>
      </c>
      <c r="P2318" s="94">
        <f>IF((M2320=""),"",AVERAGE(E2320:M2320))</f>
        <v>747.75555555555547</v>
      </c>
      <c r="Q2318" s="94">
        <f>IF((M2319=""),"",STDEV(E2320:M2320))</f>
        <v>47.786982304576334</v>
      </c>
      <c r="R2318" s="95">
        <f>IF((M2319=""),"",(N2318-O2318)/(N2318+O2318)*100)</f>
        <v>9.2117135591829555</v>
      </c>
      <c r="S2318" s="96" t="str">
        <f>IF(M2319="","",IF(R2318&lt;10,IF(P2318&gt;670,IF(P2318&lt;830,"Pass","Fail"),"Fail"),"Fail"))</f>
        <v>Pass</v>
      </c>
      <c r="T2318" s="237">
        <v>1428</v>
      </c>
      <c r="U2318" s="236" t="s">
        <v>327</v>
      </c>
      <c r="V2318" s="300"/>
      <c r="W2318" s="147">
        <v>645</v>
      </c>
      <c r="X2318" s="88">
        <v>790</v>
      </c>
      <c r="Y2318" s="88">
        <v>670</v>
      </c>
      <c r="Z2318" s="88">
        <v>830</v>
      </c>
      <c r="AA2318" s="88">
        <v>8.6999999999999993</v>
      </c>
      <c r="AB2318" s="148">
        <v>10</v>
      </c>
    </row>
    <row r="2319" spans="1:28" ht="15.75" customHeight="1">
      <c r="A2319"/>
      <c r="B2319" s="93"/>
      <c r="C2319" s="162"/>
      <c r="D2319" s="90" t="s">
        <v>100</v>
      </c>
      <c r="E2319" s="370">
        <v>2035.51</v>
      </c>
      <c r="F2319" s="370">
        <v>2015.99</v>
      </c>
      <c r="G2319" s="370">
        <v>2039.13</v>
      </c>
      <c r="H2319" s="370">
        <v>2052.6</v>
      </c>
      <c r="I2319" s="370">
        <v>2104</v>
      </c>
      <c r="J2319" s="370">
        <v>2022.53</v>
      </c>
      <c r="K2319" s="370">
        <v>2025.07</v>
      </c>
      <c r="L2319" s="370">
        <v>2021.78</v>
      </c>
      <c r="M2319" s="370">
        <v>2040.63</v>
      </c>
      <c r="N2319" s="99"/>
      <c r="O2319" s="99"/>
      <c r="P2319" s="99"/>
      <c r="Q2319" s="99"/>
      <c r="R2319" s="100"/>
      <c r="S2319" s="101"/>
      <c r="T2319" s="241"/>
      <c r="U2319" s="234"/>
      <c r="V2319" s="238"/>
    </row>
    <row r="2320" spans="1:28" ht="25.5" customHeight="1" thickBot="1">
      <c r="A2320"/>
      <c r="B2320" s="93"/>
      <c r="C2320" s="162"/>
      <c r="D2320" s="90" t="s">
        <v>120</v>
      </c>
      <c r="E2320" s="29">
        <f t="shared" ref="E2320:M2320" si="766">IF(((E2318="")*AND(E2319="")),"",(E2318-E2319)*2)</f>
        <v>798.83999999999969</v>
      </c>
      <c r="F2320" s="29">
        <f t="shared" si="766"/>
        <v>729.90000000000009</v>
      </c>
      <c r="G2320" s="29">
        <f t="shared" si="766"/>
        <v>706.39999999999964</v>
      </c>
      <c r="H2320" s="29">
        <f t="shared" si="766"/>
        <v>726.96</v>
      </c>
      <c r="I2320" s="29">
        <f t="shared" si="766"/>
        <v>790.15999999999985</v>
      </c>
      <c r="J2320" s="29">
        <f t="shared" si="766"/>
        <v>793.24000000000024</v>
      </c>
      <c r="K2320" s="29">
        <f t="shared" si="766"/>
        <v>728.29999999999973</v>
      </c>
      <c r="L2320" s="29">
        <f t="shared" si="766"/>
        <v>664.08000000000038</v>
      </c>
      <c r="M2320" s="29">
        <f t="shared" si="766"/>
        <v>791.92000000000007</v>
      </c>
      <c r="N2320" s="102"/>
      <c r="O2320" s="102"/>
      <c r="P2320" s="102"/>
      <c r="Q2320" s="102"/>
      <c r="R2320" s="103"/>
      <c r="S2320" s="104"/>
      <c r="T2320" s="282"/>
      <c r="U2320" s="281"/>
      <c r="V2320" s="285"/>
    </row>
    <row r="2321" spans="1:28" ht="12.75" customHeight="1">
      <c r="A2321" s="3">
        <v>43956</v>
      </c>
      <c r="B2321" s="93" t="s">
        <v>18</v>
      </c>
      <c r="C2321" s="162" t="s">
        <v>121</v>
      </c>
      <c r="D2321" s="90" t="s">
        <v>99</v>
      </c>
      <c r="E2321" s="370">
        <v>2165.67</v>
      </c>
      <c r="F2321" s="370">
        <v>2097.94</v>
      </c>
      <c r="G2321" s="370">
        <v>2112.21</v>
      </c>
      <c r="H2321" s="370">
        <v>2126.29</v>
      </c>
      <c r="I2321" s="370">
        <v>2232.3000000000002</v>
      </c>
      <c r="J2321" s="370">
        <v>2141.2600000000002</v>
      </c>
      <c r="K2321" s="370">
        <v>2100.96</v>
      </c>
      <c r="L2321" s="370">
        <v>2096.9699999999998</v>
      </c>
      <c r="M2321" s="370">
        <v>2170.44</v>
      </c>
      <c r="N2321" s="94">
        <f>IF((M2322=""),"",MAX(E2323:M2323))</f>
        <v>88.600000000000364</v>
      </c>
      <c r="O2321" s="94">
        <f>IF(M2322="","",MIN(E2323:M2323))</f>
        <v>57.9399999999996</v>
      </c>
      <c r="P2321" s="94">
        <f>IF((M2323=""),"",AVERAGE(E2323:M2323))</f>
        <v>70.453333333333433</v>
      </c>
      <c r="Q2321" s="94">
        <f>IF((M2322=""),"",STDEV(E2323:M2323))</f>
        <v>10.658142427271381</v>
      </c>
      <c r="R2321" s="95">
        <f>IF((M2322=""),"",(N2321-O2321)/(N2321+O2321)*100)</f>
        <v>20.92261498566997</v>
      </c>
      <c r="S2321" s="96" t="str">
        <f>IF(M2322="","",IF(R2321&lt;15,IF(P2321&gt;850,IF(P2321&lt;1000,"Pass","Fail"),"Fail"),"Fail"))</f>
        <v>Fail</v>
      </c>
      <c r="T2321" s="237">
        <v>1428</v>
      </c>
      <c r="U2321" s="236" t="s">
        <v>327</v>
      </c>
      <c r="V2321" s="300"/>
      <c r="W2321" s="135">
        <v>850</v>
      </c>
      <c r="X2321" s="135">
        <v>970</v>
      </c>
      <c r="Y2321" s="135">
        <v>710</v>
      </c>
      <c r="Z2321" s="135">
        <v>910</v>
      </c>
      <c r="AA2321" s="135">
        <v>14.5</v>
      </c>
      <c r="AB2321" s="139">
        <v>17</v>
      </c>
    </row>
    <row r="2322" spans="1:28" ht="15.75" customHeight="1">
      <c r="A2322"/>
      <c r="B2322" s="93"/>
      <c r="C2322" s="162"/>
      <c r="D2322" s="90" t="s">
        <v>100</v>
      </c>
      <c r="E2322" s="370">
        <v>2136</v>
      </c>
      <c r="F2322" s="370">
        <v>2063</v>
      </c>
      <c r="G2322" s="370">
        <v>2069</v>
      </c>
      <c r="H2322" s="370">
        <v>2091</v>
      </c>
      <c r="I2322" s="370">
        <v>2188</v>
      </c>
      <c r="J2322" s="370">
        <v>2109</v>
      </c>
      <c r="K2322" s="370">
        <v>2067</v>
      </c>
      <c r="L2322" s="370">
        <v>2068</v>
      </c>
      <c r="M2322" s="370">
        <v>2136</v>
      </c>
      <c r="N2322" s="99"/>
      <c r="O2322" s="99"/>
      <c r="P2322" s="99"/>
      <c r="Q2322" s="99"/>
      <c r="R2322" s="100"/>
      <c r="S2322" s="101"/>
      <c r="T2322" s="241"/>
      <c r="U2322" s="234"/>
      <c r="V2322" s="238"/>
    </row>
    <row r="2323" spans="1:28" ht="26.25" customHeight="1" thickBot="1">
      <c r="A2323"/>
      <c r="B2323" s="105"/>
      <c r="C2323" s="163"/>
      <c r="D2323" s="127" t="s">
        <v>120</v>
      </c>
      <c r="E2323" s="107">
        <f t="shared" ref="E2323:M2323" si="767">IF(((E2321="")*AND(E2322="")),"",(E2321-E2322)*2)</f>
        <v>59.340000000000146</v>
      </c>
      <c r="F2323" s="107">
        <f t="shared" si="767"/>
        <v>69.880000000000109</v>
      </c>
      <c r="G2323" s="107">
        <f t="shared" si="767"/>
        <v>86.420000000000073</v>
      </c>
      <c r="H2323" s="107">
        <f t="shared" si="767"/>
        <v>70.579999999999927</v>
      </c>
      <c r="I2323" s="107">
        <f t="shared" si="767"/>
        <v>88.600000000000364</v>
      </c>
      <c r="J2323" s="107">
        <f t="shared" si="767"/>
        <v>64.520000000000437</v>
      </c>
      <c r="K2323" s="107">
        <f t="shared" si="767"/>
        <v>67.920000000000073</v>
      </c>
      <c r="L2323" s="107">
        <f t="shared" si="767"/>
        <v>57.9399999999996</v>
      </c>
      <c r="M2323" s="107">
        <f t="shared" si="767"/>
        <v>68.880000000000109</v>
      </c>
      <c r="N2323" s="108"/>
      <c r="O2323" s="108"/>
      <c r="P2323" s="108"/>
      <c r="Q2323" s="108"/>
      <c r="R2323" s="109"/>
      <c r="S2323" s="110"/>
      <c r="T2323" s="284"/>
      <c r="U2323" s="283"/>
      <c r="V2323" s="286"/>
    </row>
    <row r="2324" spans="1:28" ht="12.75" customHeight="1">
      <c r="A2324" s="3">
        <v>43956</v>
      </c>
      <c r="B2324" s="111" t="s">
        <v>18</v>
      </c>
      <c r="C2324" s="164" t="s">
        <v>122</v>
      </c>
      <c r="D2324" s="112" t="s">
        <v>99</v>
      </c>
      <c r="E2324" s="370">
        <v>3577.52</v>
      </c>
      <c r="F2324" s="370">
        <v>3639.25</v>
      </c>
      <c r="G2324" s="370">
        <v>3869.59</v>
      </c>
      <c r="H2324" s="370">
        <v>3755.85</v>
      </c>
      <c r="I2324" s="370">
        <v>3721.93</v>
      </c>
      <c r="J2324" s="370">
        <v>3594.38</v>
      </c>
      <c r="K2324" s="370">
        <v>3706.25</v>
      </c>
      <c r="L2324" s="370">
        <v>3700.25</v>
      </c>
      <c r="M2324" s="370">
        <v>3662.09</v>
      </c>
      <c r="N2324" s="113">
        <f>IF((M2325=""),"",MAX(E2326:M2326))</f>
        <v>757.89999999999964</v>
      </c>
      <c r="O2324" s="113">
        <f>IF(M2325="","",MIN(E2326:M2326))</f>
        <v>517.73999999999978</v>
      </c>
      <c r="P2324" s="113">
        <f>IF((M2326=""),"",AVERAGE(E2326:M2326))</f>
        <v>561.57333333333327</v>
      </c>
      <c r="Q2324" s="113">
        <f>IF((M2325=""),"",STDEV(E2326:M2326))</f>
        <v>74.369368022055639</v>
      </c>
      <c r="R2324" s="114">
        <f>IF((M2325=""),"",(N2324-O2324)/(N2324+O2324)*100)</f>
        <v>18.826628202314129</v>
      </c>
      <c r="S2324" s="115" t="str">
        <f>IF(M2325="","",IF(R2324&lt;10,IF(P2324&gt;430,IF(P2324&lt;590,"Pass","Fail"),"Fail"),"Fail"))</f>
        <v>Fail</v>
      </c>
      <c r="T2324" s="242">
        <v>1428</v>
      </c>
      <c r="U2324" s="236" t="s">
        <v>327</v>
      </c>
      <c r="V2324" s="302"/>
      <c r="W2324" s="138">
        <v>490</v>
      </c>
      <c r="X2324" s="135">
        <v>590</v>
      </c>
      <c r="Y2324" s="135">
        <v>430</v>
      </c>
      <c r="Z2324" s="135">
        <v>590</v>
      </c>
      <c r="AA2324" s="137">
        <v>6.3</v>
      </c>
      <c r="AB2324" s="148">
        <v>6.3</v>
      </c>
    </row>
    <row r="2325" spans="1:28" ht="15.75" customHeight="1">
      <c r="A2325"/>
      <c r="B2325" s="93"/>
      <c r="C2325" s="162"/>
      <c r="D2325" s="90" t="s">
        <v>100</v>
      </c>
      <c r="E2325" s="370">
        <v>3302.6</v>
      </c>
      <c r="F2325" s="370">
        <v>3368.96</v>
      </c>
      <c r="G2325" s="370">
        <v>3599.82</v>
      </c>
      <c r="H2325" s="370">
        <v>3491.19</v>
      </c>
      <c r="I2325" s="370">
        <v>3463.06</v>
      </c>
      <c r="J2325" s="370">
        <v>3321.3</v>
      </c>
      <c r="K2325" s="370">
        <v>3433.16</v>
      </c>
      <c r="L2325" s="370">
        <v>3321.3</v>
      </c>
      <c r="M2325" s="370">
        <v>3398.64</v>
      </c>
      <c r="N2325" s="99"/>
      <c r="O2325" s="99"/>
      <c r="P2325" s="99"/>
      <c r="Q2325" s="99"/>
      <c r="R2325" s="100"/>
      <c r="S2325" s="101"/>
      <c r="T2325" s="241"/>
      <c r="U2325" s="234"/>
      <c r="V2325" s="238"/>
    </row>
    <row r="2326" spans="1:28" ht="25.5" customHeight="1" thickBot="1">
      <c r="A2326"/>
      <c r="B2326" s="93"/>
      <c r="C2326" s="162"/>
      <c r="D2326" s="90" t="s">
        <v>120</v>
      </c>
      <c r="E2326" s="29">
        <f t="shared" ref="E2326:M2326" si="768">IF(((E2324="")*AND(E2325="")),"",(E2324-E2325)*2)</f>
        <v>549.84000000000015</v>
      </c>
      <c r="F2326" s="29">
        <f t="shared" si="768"/>
        <v>540.57999999999993</v>
      </c>
      <c r="G2326" s="29">
        <f t="shared" si="768"/>
        <v>539.54</v>
      </c>
      <c r="H2326" s="29">
        <f t="shared" si="768"/>
        <v>529.31999999999971</v>
      </c>
      <c r="I2326" s="29">
        <f t="shared" si="768"/>
        <v>517.73999999999978</v>
      </c>
      <c r="J2326" s="29">
        <f t="shared" si="768"/>
        <v>546.15999999999985</v>
      </c>
      <c r="K2326" s="29">
        <f t="shared" si="768"/>
        <v>546.18000000000029</v>
      </c>
      <c r="L2326" s="29">
        <f t="shared" si="768"/>
        <v>757.89999999999964</v>
      </c>
      <c r="M2326" s="29">
        <f t="shared" si="768"/>
        <v>526.90000000000055</v>
      </c>
      <c r="N2326" s="102"/>
      <c r="O2326" s="102"/>
      <c r="P2326" s="102"/>
      <c r="Q2326" s="102"/>
      <c r="R2326" s="103"/>
      <c r="S2326" s="104"/>
      <c r="T2326" s="282"/>
      <c r="U2326" s="281"/>
      <c r="V2326" s="285"/>
    </row>
    <row r="2327" spans="1:28" ht="12.75" customHeight="1">
      <c r="A2327" s="3">
        <v>43956</v>
      </c>
      <c r="B2327" s="93" t="s">
        <v>18</v>
      </c>
      <c r="C2327" s="162" t="s">
        <v>123</v>
      </c>
      <c r="D2327" s="90" t="s">
        <v>99</v>
      </c>
      <c r="E2327" s="370">
        <v>2615.33</v>
      </c>
      <c r="F2327" s="370">
        <v>2739.7</v>
      </c>
      <c r="G2327" s="370">
        <v>2971.84</v>
      </c>
      <c r="H2327" s="370">
        <v>2847.41</v>
      </c>
      <c r="I2327" s="370">
        <v>2763.29</v>
      </c>
      <c r="J2327" s="370">
        <v>2627.51</v>
      </c>
      <c r="K2327" s="370">
        <v>2798.07</v>
      </c>
      <c r="L2327" s="370">
        <v>2817.54</v>
      </c>
      <c r="M2327" s="370">
        <v>2798.07</v>
      </c>
      <c r="N2327" s="94">
        <f>IF((M2328=""),"",MAX(E2329:M2329))</f>
        <v>456.30000000000018</v>
      </c>
      <c r="O2327" s="94">
        <f>IF(M2328="","",MIN(E2329:M2329))</f>
        <v>242.76000000000022</v>
      </c>
      <c r="P2327" s="94">
        <f>IF((M2329=""),"",AVERAGE(E2329:M2329))</f>
        <v>275.55999999999989</v>
      </c>
      <c r="Q2327" s="94">
        <f>IF((M2328=""),"",STDEV(E2329:M2329))</f>
        <v>68.151099771023539</v>
      </c>
      <c r="R2327" s="95">
        <f>IF((M2328=""),"",(N2327-O2327)/(N2327+O2327)*100)</f>
        <v>30.546734185906764</v>
      </c>
      <c r="S2327" s="96" t="str">
        <f>IF(M2328="","",IF(R2327&lt;15,IF(P2327&gt;155,IF(P2327&lt;315,"Pass","Fail"),"Fail"),"Fail"))</f>
        <v>Fail</v>
      </c>
      <c r="T2327" s="237">
        <v>1428</v>
      </c>
      <c r="U2327" s="236" t="s">
        <v>327</v>
      </c>
      <c r="V2327" s="300"/>
      <c r="W2327" s="147">
        <v>222</v>
      </c>
      <c r="X2327" s="88">
        <v>340</v>
      </c>
      <c r="Y2327" s="88">
        <v>155</v>
      </c>
      <c r="Z2327" s="88">
        <v>315</v>
      </c>
      <c r="AA2327" s="148">
        <v>15</v>
      </c>
      <c r="AB2327" s="139">
        <v>15</v>
      </c>
    </row>
    <row r="2328" spans="1:28" ht="15.75" customHeight="1">
      <c r="A2328"/>
      <c r="B2328" s="93"/>
      <c r="C2328" s="162"/>
      <c r="D2328" s="90" t="s">
        <v>100</v>
      </c>
      <c r="E2328" s="370">
        <v>2487.92</v>
      </c>
      <c r="F2328" s="370">
        <v>2615.06</v>
      </c>
      <c r="G2328" s="370">
        <v>2850.46</v>
      </c>
      <c r="H2328" s="370">
        <v>2722.28</v>
      </c>
      <c r="I2328" s="370">
        <v>2629.92</v>
      </c>
      <c r="J2328" s="370">
        <v>2497.0500000000002</v>
      </c>
      <c r="K2328" s="370">
        <v>2673.09</v>
      </c>
      <c r="L2328" s="370">
        <v>2693.04</v>
      </c>
      <c r="M2328" s="370">
        <v>2569.92</v>
      </c>
      <c r="N2328" s="99"/>
      <c r="O2328" s="99"/>
      <c r="P2328" s="99"/>
      <c r="Q2328" s="99"/>
      <c r="R2328" s="100"/>
      <c r="S2328" s="101"/>
      <c r="T2328" s="241"/>
      <c r="U2328" s="234"/>
      <c r="V2328" s="238"/>
    </row>
    <row r="2329" spans="1:28" ht="25.5" customHeight="1" thickBot="1">
      <c r="A2329"/>
      <c r="B2329" s="93"/>
      <c r="C2329" s="162"/>
      <c r="D2329" s="90" t="s">
        <v>120</v>
      </c>
      <c r="E2329" s="29">
        <f t="shared" ref="E2329:M2329" si="769">IF(((E2327="")*AND(E2328="")),"",(E2327-E2328)*2)</f>
        <v>254.81999999999971</v>
      </c>
      <c r="F2329" s="29">
        <f t="shared" si="769"/>
        <v>249.27999999999975</v>
      </c>
      <c r="G2329" s="29">
        <f t="shared" si="769"/>
        <v>242.76000000000022</v>
      </c>
      <c r="H2329" s="29">
        <f t="shared" si="769"/>
        <v>250.25999999999931</v>
      </c>
      <c r="I2329" s="29">
        <f t="shared" si="769"/>
        <v>266.73999999999978</v>
      </c>
      <c r="J2329" s="29">
        <f t="shared" si="769"/>
        <v>260.92000000000007</v>
      </c>
      <c r="K2329" s="29">
        <f t="shared" si="769"/>
        <v>249.96000000000004</v>
      </c>
      <c r="L2329" s="29">
        <f t="shared" si="769"/>
        <v>249</v>
      </c>
      <c r="M2329" s="29">
        <f t="shared" si="769"/>
        <v>456.30000000000018</v>
      </c>
      <c r="N2329" s="102"/>
      <c r="O2329" s="102"/>
      <c r="P2329" s="102"/>
      <c r="Q2329" s="102"/>
      <c r="R2329" s="103"/>
      <c r="S2329" s="104"/>
      <c r="T2329" s="282"/>
      <c r="U2329" s="281"/>
      <c r="V2329" s="285"/>
    </row>
    <row r="2330" spans="1:28" ht="12.75" customHeight="1">
      <c r="A2330" s="3">
        <v>43977</v>
      </c>
      <c r="B2330" s="111" t="s">
        <v>18</v>
      </c>
      <c r="C2330" s="164" t="s">
        <v>122</v>
      </c>
      <c r="D2330" s="112" t="s">
        <v>99</v>
      </c>
      <c r="E2330">
        <v>6998.86</v>
      </c>
      <c r="F2330">
        <v>7032.86</v>
      </c>
      <c r="G2330">
        <v>7167.78</v>
      </c>
      <c r="H2330">
        <v>7137.17</v>
      </c>
      <c r="I2330">
        <v>7139.14</v>
      </c>
      <c r="J2330">
        <v>7039.7</v>
      </c>
      <c r="K2330">
        <v>7100.26</v>
      </c>
      <c r="L2330">
        <v>7104.54</v>
      </c>
      <c r="M2330">
        <v>7071.53</v>
      </c>
      <c r="N2330" s="113">
        <f>IF((M2331=""),"",MAX(E2332:M2332))</f>
        <v>542.89999999999964</v>
      </c>
      <c r="O2330" s="113">
        <f>IF(M2331="","",MIN(E2332:M2332))</f>
        <v>502.07999999999993</v>
      </c>
      <c r="P2330" s="113">
        <f>IF((M2332=""),"",AVERAGE(E2332:M2332))</f>
        <v>521.03111111111093</v>
      </c>
      <c r="Q2330" s="113">
        <f>IF((M2331=""),"",STDEV(E2332:M2332))</f>
        <v>14.052395209041999</v>
      </c>
      <c r="R2330" s="114">
        <f>IF((M2331=""),"",(N2330-O2330)/(N2330+O2330)*100)</f>
        <v>3.9062948573178171</v>
      </c>
      <c r="S2330" s="115" t="str">
        <f>IF(M2331="","",IF(R2330&lt;10,IF(P2330&gt;430,IF(P2330&lt;590,"Pass","Fail"),"Fail"),"Fail"))</f>
        <v>Pass</v>
      </c>
      <c r="T2330" s="242">
        <v>1159</v>
      </c>
      <c r="U2330" s="236" t="s">
        <v>335</v>
      </c>
      <c r="V2330" s="302"/>
      <c r="W2330" s="138">
        <v>490</v>
      </c>
      <c r="X2330" s="135">
        <v>590</v>
      </c>
      <c r="Y2330" s="135">
        <v>430</v>
      </c>
      <c r="Z2330" s="135">
        <v>590</v>
      </c>
      <c r="AA2330" s="137">
        <v>6.3</v>
      </c>
      <c r="AB2330" s="148">
        <v>6.3</v>
      </c>
    </row>
    <row r="2331" spans="1:28" ht="15.75" customHeight="1">
      <c r="A2331"/>
      <c r="B2331" s="93"/>
      <c r="C2331" s="162"/>
      <c r="D2331" s="90" t="s">
        <v>100</v>
      </c>
      <c r="E2331">
        <v>6731.91</v>
      </c>
      <c r="F2331">
        <v>6773.87</v>
      </c>
      <c r="G2331">
        <v>6916.74</v>
      </c>
      <c r="H2331">
        <v>6880.83</v>
      </c>
      <c r="I2331">
        <v>6876.84</v>
      </c>
      <c r="J2331">
        <v>6768.25</v>
      </c>
      <c r="K2331">
        <v>6841.91</v>
      </c>
      <c r="L2331">
        <v>6852.51</v>
      </c>
      <c r="M2331">
        <v>6804.34</v>
      </c>
      <c r="N2331" s="99"/>
      <c r="O2331" s="99"/>
      <c r="P2331" s="99"/>
      <c r="Q2331" s="99"/>
      <c r="R2331" s="100"/>
      <c r="S2331" s="101"/>
      <c r="T2331" s="241"/>
      <c r="U2331" s="234"/>
      <c r="V2331" s="238"/>
    </row>
    <row r="2332" spans="1:28" ht="25.5" customHeight="1" thickBot="1">
      <c r="A2332"/>
      <c r="B2332" s="93"/>
      <c r="C2332" s="162"/>
      <c r="D2332" s="90" t="s">
        <v>120</v>
      </c>
      <c r="E2332" s="29">
        <f t="shared" ref="E2332:M2332" si="770">IF(((E2330="")*AND(E2331="")),"",(E2330-E2331)*2)</f>
        <v>533.89999999999964</v>
      </c>
      <c r="F2332" s="29">
        <f t="shared" si="770"/>
        <v>517.97999999999956</v>
      </c>
      <c r="G2332" s="29">
        <f t="shared" si="770"/>
        <v>502.07999999999993</v>
      </c>
      <c r="H2332" s="29">
        <f t="shared" si="770"/>
        <v>512.68000000000029</v>
      </c>
      <c r="I2332" s="29">
        <f t="shared" si="770"/>
        <v>524.60000000000036</v>
      </c>
      <c r="J2332" s="29">
        <f t="shared" si="770"/>
        <v>542.89999999999964</v>
      </c>
      <c r="K2332" s="29">
        <f t="shared" si="770"/>
        <v>516.70000000000073</v>
      </c>
      <c r="L2332" s="29">
        <f t="shared" si="770"/>
        <v>504.05999999999949</v>
      </c>
      <c r="M2332" s="29">
        <f t="shared" si="770"/>
        <v>534.3799999999992</v>
      </c>
      <c r="N2332" s="102"/>
      <c r="O2332" s="102"/>
      <c r="P2332" s="102"/>
      <c r="Q2332" s="102"/>
      <c r="R2332" s="103"/>
      <c r="S2332" s="104"/>
      <c r="T2332" s="282"/>
      <c r="U2332" s="281"/>
      <c r="V2332" s="285"/>
    </row>
    <row r="2333" spans="1:28" ht="12.75" customHeight="1">
      <c r="A2333" s="3">
        <v>43977</v>
      </c>
      <c r="B2333" s="93" t="s">
        <v>18</v>
      </c>
      <c r="C2333" s="162" t="s">
        <v>123</v>
      </c>
      <c r="D2333" s="90" t="s">
        <v>99</v>
      </c>
      <c r="E2333">
        <v>6994.13</v>
      </c>
      <c r="F2333">
        <v>7020.93</v>
      </c>
      <c r="G2333">
        <v>7155.85</v>
      </c>
      <c r="H2333">
        <v>7126.09</v>
      </c>
      <c r="I2333">
        <v>7137.56</v>
      </c>
      <c r="J2333">
        <v>7028.79</v>
      </c>
      <c r="K2333">
        <v>7089.62</v>
      </c>
      <c r="L2333">
        <v>7092.04</v>
      </c>
      <c r="M2333">
        <v>7063.85</v>
      </c>
      <c r="N2333" s="94">
        <f>IF((M2334=""),"",MAX(E2335:M2335))</f>
        <v>261.76000000000022</v>
      </c>
      <c r="O2333" s="94">
        <f>IF(M2334="","",MIN(E2335:M2335))</f>
        <v>227.65999999999985</v>
      </c>
      <c r="P2333" s="94">
        <f>IF((M2335=""),"",AVERAGE(E2335:M2335))</f>
        <v>245.10444444444471</v>
      </c>
      <c r="Q2333" s="94">
        <f>IF((M2334=""),"",STDEV(E2335:M2335))</f>
        <v>14.190302244060053</v>
      </c>
      <c r="R2333" s="95">
        <f>IF((M2334=""),"",(N2333-O2333)/(N2333+O2333)*100)</f>
        <v>6.9674308365004212</v>
      </c>
      <c r="S2333" s="96" t="str">
        <f>IF(M2334="","",IF(R2333&lt;15,IF(P2333&gt;155,IF(P2333&lt;315,"Pass","Fail"),"Fail"),"Fail"))</f>
        <v>Pass</v>
      </c>
      <c r="T2333" s="237">
        <v>1159</v>
      </c>
      <c r="U2333" s="236" t="s">
        <v>335</v>
      </c>
      <c r="V2333" s="300"/>
      <c r="W2333" s="147">
        <v>222</v>
      </c>
      <c r="X2333" s="88">
        <v>340</v>
      </c>
      <c r="Y2333" s="88">
        <v>155</v>
      </c>
      <c r="Z2333" s="88">
        <v>315</v>
      </c>
      <c r="AA2333" s="148">
        <v>15</v>
      </c>
      <c r="AB2333" s="139">
        <v>15</v>
      </c>
    </row>
    <row r="2334" spans="1:28" ht="15.75" customHeight="1">
      <c r="A2334"/>
      <c r="B2334" s="93"/>
      <c r="C2334" s="162"/>
      <c r="D2334" s="90" t="s">
        <v>100</v>
      </c>
      <c r="E2334">
        <v>6864.79</v>
      </c>
      <c r="F2334">
        <v>6902.3</v>
      </c>
      <c r="G2334">
        <v>7041.78</v>
      </c>
      <c r="H2334">
        <v>7007.16</v>
      </c>
      <c r="I2334">
        <v>7006.68</v>
      </c>
      <c r="J2334">
        <v>6899.22</v>
      </c>
      <c r="K2334">
        <v>6971.15</v>
      </c>
      <c r="L2334">
        <v>6978.21</v>
      </c>
      <c r="M2334">
        <v>6934.6</v>
      </c>
      <c r="N2334" s="99"/>
      <c r="O2334" s="99"/>
      <c r="P2334" s="99"/>
      <c r="Q2334" s="99"/>
      <c r="R2334" s="100"/>
      <c r="S2334" s="101"/>
      <c r="T2334" s="241"/>
      <c r="U2334" s="234"/>
      <c r="V2334" s="238"/>
    </row>
    <row r="2335" spans="1:28" ht="25.5" customHeight="1" thickBot="1">
      <c r="A2335"/>
      <c r="B2335" s="93"/>
      <c r="C2335" s="162"/>
      <c r="D2335" s="90" t="s">
        <v>120</v>
      </c>
      <c r="E2335" s="29">
        <f t="shared" ref="E2335:M2335" si="771">IF(((E2333="")*AND(E2334="")),"",(E2333-E2334)*2)</f>
        <v>258.68000000000029</v>
      </c>
      <c r="F2335" s="29">
        <f t="shared" si="771"/>
        <v>237.26000000000022</v>
      </c>
      <c r="G2335" s="29">
        <f t="shared" si="771"/>
        <v>228.14000000000124</v>
      </c>
      <c r="H2335" s="29">
        <f t="shared" si="771"/>
        <v>237.86000000000058</v>
      </c>
      <c r="I2335" s="29">
        <f t="shared" si="771"/>
        <v>261.76000000000022</v>
      </c>
      <c r="J2335" s="29">
        <f t="shared" si="771"/>
        <v>259.13999999999942</v>
      </c>
      <c r="K2335" s="29">
        <f t="shared" si="771"/>
        <v>236.94000000000051</v>
      </c>
      <c r="L2335" s="29">
        <f t="shared" si="771"/>
        <v>227.65999999999985</v>
      </c>
      <c r="M2335" s="29">
        <f t="shared" si="771"/>
        <v>258.5</v>
      </c>
      <c r="N2335" s="102"/>
      <c r="O2335" s="102"/>
      <c r="P2335" s="102"/>
      <c r="Q2335" s="102"/>
      <c r="R2335" s="103"/>
      <c r="S2335" s="104"/>
      <c r="T2335" s="282"/>
      <c r="U2335" s="281"/>
      <c r="V2335" s="285"/>
    </row>
    <row r="2336" spans="1:28" ht="12.75" customHeight="1">
      <c r="A2336" s="3">
        <v>43977</v>
      </c>
      <c r="B2336" s="121" t="s">
        <v>18</v>
      </c>
      <c r="C2336" s="161" t="s">
        <v>119</v>
      </c>
      <c r="D2336" s="91" t="s">
        <v>99</v>
      </c>
      <c r="E2336">
        <v>3040.09</v>
      </c>
      <c r="F2336">
        <v>2944.82</v>
      </c>
      <c r="G2336">
        <v>2897.75</v>
      </c>
      <c r="H2336">
        <v>2895.22</v>
      </c>
      <c r="I2336">
        <v>2940.15</v>
      </c>
      <c r="J2336">
        <v>2985.09</v>
      </c>
      <c r="K2336">
        <v>2920.81</v>
      </c>
      <c r="L2336">
        <v>2916.28</v>
      </c>
      <c r="M2336">
        <v>2983.59</v>
      </c>
      <c r="N2336" s="94">
        <f>IF((M2337=""),"",MAX(E2338:M2338))</f>
        <v>849.72000000000025</v>
      </c>
      <c r="O2336" s="94">
        <f>IF(M2337="","",MIN(E2338:M2338))</f>
        <v>720.64000000000033</v>
      </c>
      <c r="P2336" s="94">
        <f>IF((M2338=""),"",AVERAGE(E2338:M2338))</f>
        <v>776.15777777777794</v>
      </c>
      <c r="Q2336" s="94">
        <f>IF((M2337=""),"",STDEV(E2338:M2338))</f>
        <v>43.031253112643604</v>
      </c>
      <c r="R2336" s="95">
        <f>IF((M2337=""),"",(N2336-O2336)/(N2336+O2336)*100)</f>
        <v>8.2197712626404051</v>
      </c>
      <c r="S2336" s="96" t="str">
        <f>IF(M2337="","",IF(R2336&lt;10,IF(P2336&gt;670,IF(P2336&lt;830,"Pass","Fail"),"Fail"),"Fail"))</f>
        <v>Pass</v>
      </c>
      <c r="T2336" s="237">
        <v>1159</v>
      </c>
      <c r="U2336" s="236" t="s">
        <v>335</v>
      </c>
      <c r="V2336" s="300"/>
      <c r="W2336" s="147">
        <v>645</v>
      </c>
      <c r="X2336" s="88">
        <v>790</v>
      </c>
      <c r="Y2336" s="88">
        <v>670</v>
      </c>
      <c r="Z2336" s="88">
        <v>830</v>
      </c>
      <c r="AA2336" s="88">
        <v>8.6999999999999993</v>
      </c>
      <c r="AB2336" s="148">
        <v>10</v>
      </c>
    </row>
    <row r="2337" spans="1:28" ht="15.75" customHeight="1">
      <c r="A2337"/>
      <c r="B2337" s="93"/>
      <c r="C2337" s="162"/>
      <c r="D2337" s="90" t="s">
        <v>100</v>
      </c>
      <c r="E2337">
        <v>2640.97</v>
      </c>
      <c r="F2337">
        <v>2573.94</v>
      </c>
      <c r="G2337">
        <v>2537.4299999999998</v>
      </c>
      <c r="H2337">
        <v>2527.1</v>
      </c>
      <c r="I2337">
        <v>2544.7800000000002</v>
      </c>
      <c r="J2337">
        <v>2583.5</v>
      </c>
      <c r="K2337">
        <v>2550.73</v>
      </c>
      <c r="L2337">
        <v>2491.42</v>
      </c>
      <c r="M2337">
        <v>2581.2199999999998</v>
      </c>
      <c r="N2337" s="99"/>
      <c r="O2337" s="99"/>
      <c r="P2337" s="99"/>
      <c r="Q2337" s="99"/>
      <c r="R2337" s="100"/>
      <c r="S2337" s="101"/>
      <c r="T2337" s="241"/>
      <c r="U2337" s="234"/>
      <c r="V2337" s="238"/>
    </row>
    <row r="2338" spans="1:28" ht="25.5" customHeight="1" thickBot="1">
      <c r="A2338"/>
      <c r="B2338" s="93"/>
      <c r="C2338" s="162"/>
      <c r="D2338" s="90" t="s">
        <v>120</v>
      </c>
      <c r="E2338" s="29">
        <f t="shared" ref="E2338:M2338" si="772">IF(((E2336="")*AND(E2337="")),"",(E2336-E2337)*2)</f>
        <v>798.24000000000069</v>
      </c>
      <c r="F2338" s="29">
        <f t="shared" si="772"/>
        <v>741.76000000000022</v>
      </c>
      <c r="G2338" s="29">
        <f t="shared" si="772"/>
        <v>720.64000000000033</v>
      </c>
      <c r="H2338" s="29">
        <f t="shared" si="772"/>
        <v>736.23999999999978</v>
      </c>
      <c r="I2338" s="29">
        <f t="shared" si="772"/>
        <v>790.73999999999978</v>
      </c>
      <c r="J2338" s="29">
        <f t="shared" si="772"/>
        <v>803.18000000000029</v>
      </c>
      <c r="K2338" s="29">
        <f t="shared" si="772"/>
        <v>740.15999999999985</v>
      </c>
      <c r="L2338" s="29">
        <f t="shared" si="772"/>
        <v>849.72000000000025</v>
      </c>
      <c r="M2338" s="29">
        <f t="shared" si="772"/>
        <v>804.74000000000069</v>
      </c>
      <c r="N2338" s="102"/>
      <c r="O2338" s="102"/>
      <c r="P2338" s="102"/>
      <c r="Q2338" s="102"/>
      <c r="R2338" s="103"/>
      <c r="S2338" s="104"/>
      <c r="T2338" s="282"/>
      <c r="U2338" s="281"/>
      <c r="V2338" s="285"/>
    </row>
    <row r="2339" spans="1:28" ht="12.75" customHeight="1">
      <c r="A2339" s="3">
        <v>43977</v>
      </c>
      <c r="B2339" s="93" t="s">
        <v>18</v>
      </c>
      <c r="C2339" s="162" t="s">
        <v>121</v>
      </c>
      <c r="D2339" s="90" t="s">
        <v>99</v>
      </c>
      <c r="E2339">
        <v>3030.24</v>
      </c>
      <c r="F2339">
        <v>2914.44</v>
      </c>
      <c r="G2339">
        <v>2852.44</v>
      </c>
      <c r="H2339">
        <v>2853.7</v>
      </c>
      <c r="I2339">
        <v>2898.05</v>
      </c>
      <c r="J2339">
        <v>2971.21</v>
      </c>
      <c r="K2339">
        <v>2887.49</v>
      </c>
      <c r="L2339">
        <v>2882.1</v>
      </c>
      <c r="M2339">
        <v>2975.14</v>
      </c>
      <c r="N2339" s="94">
        <f>IF((M2340=""),"",MAX(E2341:M2341))</f>
        <v>971.17999999999938</v>
      </c>
      <c r="O2339" s="94">
        <f>IF(M2340="","",MIN(E2341:M2341))</f>
        <v>818.81999999999971</v>
      </c>
      <c r="P2339" s="94">
        <f>IF((M2341=""),"",AVERAGE(E2341:M2341))</f>
        <v>914.17777777777758</v>
      </c>
      <c r="Q2339" s="94">
        <f>IF((M2340=""),"",STDEV(E2341:M2341))</f>
        <v>60.813939557015338</v>
      </c>
      <c r="R2339" s="95">
        <f>IF((M2340=""),"",(N2339-O2339)/(N2339+O2339)*100)</f>
        <v>8.5117318435754061</v>
      </c>
      <c r="S2339" s="96" t="str">
        <f>IF(M2340="","",IF(R2339&lt;15,IF(P2339&gt;850,IF(P2339&lt;1000,"Pass","Fail"),"Fail"),"Fail"))</f>
        <v>Pass</v>
      </c>
      <c r="T2339" s="237">
        <v>1159</v>
      </c>
      <c r="U2339" s="236" t="s">
        <v>335</v>
      </c>
      <c r="V2339" s="300"/>
      <c r="W2339" s="135">
        <v>850</v>
      </c>
      <c r="X2339" s="135">
        <v>970</v>
      </c>
      <c r="Y2339" s="135">
        <v>710</v>
      </c>
      <c r="Z2339" s="135">
        <v>910</v>
      </c>
      <c r="AA2339" s="135">
        <v>14.5</v>
      </c>
      <c r="AB2339" s="139">
        <v>17</v>
      </c>
    </row>
    <row r="2340" spans="1:28" ht="15.75" customHeight="1">
      <c r="A2340"/>
      <c r="B2340" s="93"/>
      <c r="C2340" s="162"/>
      <c r="D2340" s="90" t="s">
        <v>100</v>
      </c>
      <c r="E2340">
        <v>2547.81</v>
      </c>
      <c r="F2340">
        <v>2480.58</v>
      </c>
      <c r="G2340">
        <v>2443.0300000000002</v>
      </c>
      <c r="H2340">
        <v>2424.87</v>
      </c>
      <c r="I2340">
        <v>2421.87</v>
      </c>
      <c r="J2340">
        <v>2485.63</v>
      </c>
      <c r="K2340">
        <v>2455.5300000000002</v>
      </c>
      <c r="L2340">
        <v>2396.5100000000002</v>
      </c>
      <c r="M2340">
        <v>2495.1799999999998</v>
      </c>
      <c r="N2340" s="99"/>
      <c r="O2340" s="99"/>
      <c r="P2340" s="99"/>
      <c r="Q2340" s="99"/>
      <c r="R2340" s="100"/>
      <c r="S2340" s="101"/>
      <c r="T2340" s="241"/>
      <c r="U2340" s="234"/>
      <c r="V2340" s="238"/>
    </row>
    <row r="2341" spans="1:28" ht="26.25" customHeight="1" thickBot="1">
      <c r="A2341"/>
      <c r="B2341" s="105"/>
      <c r="C2341" s="163"/>
      <c r="D2341" s="127" t="s">
        <v>120</v>
      </c>
      <c r="E2341" s="107">
        <f t="shared" ref="E2341:M2341" si="773">IF(((E2339="")*AND(E2340="")),"",(E2339-E2340)*2)</f>
        <v>964.85999999999967</v>
      </c>
      <c r="F2341" s="107">
        <f t="shared" si="773"/>
        <v>867.72000000000025</v>
      </c>
      <c r="G2341" s="107">
        <f t="shared" si="773"/>
        <v>818.81999999999971</v>
      </c>
      <c r="H2341" s="107">
        <f t="shared" si="773"/>
        <v>857.65999999999985</v>
      </c>
      <c r="I2341" s="107">
        <f t="shared" si="773"/>
        <v>952.36000000000058</v>
      </c>
      <c r="J2341" s="107">
        <f t="shared" si="773"/>
        <v>971.15999999999985</v>
      </c>
      <c r="K2341" s="107">
        <f t="shared" si="773"/>
        <v>863.91999999999916</v>
      </c>
      <c r="L2341" s="107">
        <f t="shared" si="773"/>
        <v>971.17999999999938</v>
      </c>
      <c r="M2341" s="107">
        <f t="shared" si="773"/>
        <v>959.92000000000007</v>
      </c>
      <c r="N2341" s="108"/>
      <c r="O2341" s="108"/>
      <c r="P2341" s="108"/>
      <c r="Q2341" s="108"/>
      <c r="R2341" s="109"/>
      <c r="S2341" s="110"/>
      <c r="T2341" s="284"/>
      <c r="U2341" s="283"/>
      <c r="V2341" s="286"/>
    </row>
    <row r="2342" spans="1:28" ht="12.75" customHeight="1">
      <c r="A2342" s="3">
        <v>43980</v>
      </c>
      <c r="B2342" s="111" t="s">
        <v>18</v>
      </c>
      <c r="C2342" s="164" t="s">
        <v>122</v>
      </c>
      <c r="D2342" s="112" t="s">
        <v>99</v>
      </c>
      <c r="E2342">
        <v>6737.78</v>
      </c>
      <c r="F2342">
        <v>6778.96</v>
      </c>
      <c r="G2342">
        <v>6923.15</v>
      </c>
      <c r="H2342">
        <v>6887.11</v>
      </c>
      <c r="I2342">
        <v>6882.61</v>
      </c>
      <c r="J2342">
        <v>6774.08</v>
      </c>
      <c r="K2342">
        <v>6848.42</v>
      </c>
      <c r="L2342">
        <v>6857.1</v>
      </c>
      <c r="M2342">
        <v>6810.26</v>
      </c>
      <c r="N2342" s="113">
        <f>IF((M2343=""),"",MAX(E2344:M2344))</f>
        <v>536.55999999999949</v>
      </c>
      <c r="O2342" s="113">
        <f>IF(M2343="","",MIN(E2344:M2344))</f>
        <v>511.5</v>
      </c>
      <c r="P2342" s="113">
        <f>IF((M2344=""),"",AVERAGE(E2344:M2344))</f>
        <v>525.02666666666687</v>
      </c>
      <c r="Q2342" s="113">
        <f>IF((M2343=""),"",STDEV(E2344:M2344))</f>
        <v>8.2984094861630329</v>
      </c>
      <c r="R2342" s="114">
        <f>IF((M2343=""),"",(N2342-O2342)/(N2342+O2342)*100)</f>
        <v>2.3910844798961417</v>
      </c>
      <c r="S2342" s="115" t="str">
        <f>IF(M2343="","",IF(R2342&lt;10,IF(P2342&gt;430,IF(P2342&lt;590,"Pass","Fail"),"Fail"),"Fail"))</f>
        <v>Pass</v>
      </c>
      <c r="T2342" s="242">
        <v>1159</v>
      </c>
      <c r="U2342" s="236" t="s">
        <v>337</v>
      </c>
      <c r="V2342" s="302"/>
      <c r="W2342" s="138">
        <v>490</v>
      </c>
      <c r="X2342" s="135">
        <v>590</v>
      </c>
      <c r="Y2342" s="135">
        <v>430</v>
      </c>
      <c r="Z2342" s="135">
        <v>590</v>
      </c>
      <c r="AA2342" s="137">
        <v>6.3</v>
      </c>
      <c r="AB2342" s="148">
        <v>6.3</v>
      </c>
    </row>
    <row r="2343" spans="1:28" ht="15.75" customHeight="1">
      <c r="A2343"/>
      <c r="B2343" s="93"/>
      <c r="C2343" s="162"/>
      <c r="D2343" s="90" t="s">
        <v>100</v>
      </c>
      <c r="E2343">
        <v>6474.23</v>
      </c>
      <c r="F2343">
        <v>6519.74</v>
      </c>
      <c r="G2343">
        <v>6667.4</v>
      </c>
      <c r="H2343">
        <v>6624.91</v>
      </c>
      <c r="I2343">
        <v>6614.33</v>
      </c>
      <c r="J2343">
        <v>6506.92</v>
      </c>
      <c r="K2343">
        <v>6586.15</v>
      </c>
      <c r="L2343">
        <v>6598.52</v>
      </c>
      <c r="M2343">
        <v>6544.65</v>
      </c>
      <c r="N2343" s="99"/>
      <c r="O2343" s="99"/>
      <c r="P2343" s="99"/>
      <c r="Q2343" s="99"/>
      <c r="R2343" s="100"/>
      <c r="S2343" s="101"/>
      <c r="T2343" s="241"/>
      <c r="U2343" s="234"/>
      <c r="V2343" s="238"/>
    </row>
    <row r="2344" spans="1:28" ht="25.5" customHeight="1" thickBot="1">
      <c r="A2344"/>
      <c r="B2344" s="93"/>
      <c r="C2344" s="162"/>
      <c r="D2344" s="90" t="s">
        <v>120</v>
      </c>
      <c r="E2344" s="29">
        <f t="shared" ref="E2344:M2344" si="774">IF(((E2342="")*AND(E2343="")),"",(E2342-E2343)*2)</f>
        <v>527.10000000000036</v>
      </c>
      <c r="F2344" s="29">
        <f t="shared" si="774"/>
        <v>518.44000000000051</v>
      </c>
      <c r="G2344" s="29">
        <f t="shared" si="774"/>
        <v>511.5</v>
      </c>
      <c r="H2344" s="29">
        <f t="shared" si="774"/>
        <v>524.39999999999964</v>
      </c>
      <c r="I2344" s="29">
        <f t="shared" si="774"/>
        <v>536.55999999999949</v>
      </c>
      <c r="J2344" s="29">
        <f t="shared" si="774"/>
        <v>534.31999999999971</v>
      </c>
      <c r="K2344" s="29">
        <f t="shared" si="774"/>
        <v>524.54000000000087</v>
      </c>
      <c r="L2344" s="29">
        <f t="shared" si="774"/>
        <v>517.15999999999985</v>
      </c>
      <c r="M2344" s="29">
        <f t="shared" si="774"/>
        <v>531.22000000000116</v>
      </c>
      <c r="N2344" s="102"/>
      <c r="O2344" s="102"/>
      <c r="P2344" s="102"/>
      <c r="Q2344" s="102"/>
      <c r="R2344" s="103"/>
      <c r="S2344" s="104"/>
      <c r="T2344" s="282"/>
      <c r="U2344" s="281"/>
      <c r="V2344" s="285"/>
    </row>
    <row r="2345" spans="1:28" ht="12.75" customHeight="1">
      <c r="A2345" s="3">
        <v>43980</v>
      </c>
      <c r="B2345" s="93" t="s">
        <v>18</v>
      </c>
      <c r="C2345" s="162" t="s">
        <v>123</v>
      </c>
      <c r="D2345" s="90" t="s">
        <v>99</v>
      </c>
      <c r="E2345">
        <v>6872.44</v>
      </c>
      <c r="F2345">
        <v>6909.8</v>
      </c>
      <c r="G2345">
        <v>7051.02</v>
      </c>
      <c r="H2345">
        <v>7015.47</v>
      </c>
      <c r="I2345">
        <v>7015.77</v>
      </c>
      <c r="J2345">
        <v>6906.16</v>
      </c>
      <c r="K2345">
        <v>6978.33</v>
      </c>
      <c r="L2345">
        <v>6984.49</v>
      </c>
      <c r="M2345">
        <v>6942.91</v>
      </c>
      <c r="N2345" s="94">
        <f>IF((M2346=""),"",MAX(E2347:M2347))</f>
        <v>259.13999999999942</v>
      </c>
      <c r="O2345" s="94">
        <f>IF(M2346="","",MIN(E2347:M2347))</f>
        <v>236.44000000000051</v>
      </c>
      <c r="P2345" s="94">
        <f>IF((M2347=""),"",AVERAGE(E2347:M2347))</f>
        <v>248.90888888888873</v>
      </c>
      <c r="Q2345" s="94">
        <f>IF((M2346=""),"",STDEV(E2347:M2347))</f>
        <v>9.2709606358295762</v>
      </c>
      <c r="R2345" s="95">
        <f>IF((M2346=""),"",(N2345-O2345)/(N2345+O2345)*100)</f>
        <v>4.5804915452598802</v>
      </c>
      <c r="S2345" s="96" t="str">
        <f>IF(M2346="","",IF(R2345&lt;15,IF(P2345&gt;155,IF(P2345&lt;315,"Pass","Fail"),"Fail"),"Fail"))</f>
        <v>Pass</v>
      </c>
      <c r="T2345" s="237">
        <v>1159</v>
      </c>
      <c r="U2345" s="236" t="s">
        <v>337</v>
      </c>
      <c r="V2345" s="300"/>
      <c r="W2345" s="147">
        <v>222</v>
      </c>
      <c r="X2345" s="88">
        <v>340</v>
      </c>
      <c r="Y2345" s="88">
        <v>155</v>
      </c>
      <c r="Z2345" s="88">
        <v>315</v>
      </c>
      <c r="AA2345" s="148">
        <v>15</v>
      </c>
      <c r="AB2345" s="139">
        <v>15</v>
      </c>
    </row>
    <row r="2346" spans="1:28" ht="15.75" customHeight="1">
      <c r="A2346"/>
      <c r="B2346" s="93"/>
      <c r="C2346" s="162"/>
      <c r="D2346" s="90" t="s">
        <v>100</v>
      </c>
      <c r="E2346">
        <v>6743.29</v>
      </c>
      <c r="F2346">
        <v>6787.99</v>
      </c>
      <c r="G2346">
        <v>6932.8</v>
      </c>
      <c r="H2346">
        <v>6893.08</v>
      </c>
      <c r="I2346">
        <v>6886.31</v>
      </c>
      <c r="J2346">
        <v>6776.59</v>
      </c>
      <c r="K2346">
        <v>6856.27</v>
      </c>
      <c r="L2346">
        <v>6865.34</v>
      </c>
      <c r="M2346">
        <v>6814.63</v>
      </c>
      <c r="N2346" s="99"/>
      <c r="O2346" s="99"/>
      <c r="P2346" s="99"/>
      <c r="Q2346" s="99"/>
      <c r="R2346" s="100"/>
      <c r="S2346" s="101"/>
      <c r="T2346" s="241"/>
      <c r="U2346" s="234"/>
      <c r="V2346" s="238"/>
    </row>
    <row r="2347" spans="1:28" ht="25.5" customHeight="1" thickBot="1">
      <c r="A2347"/>
      <c r="B2347" s="93"/>
      <c r="C2347" s="162"/>
      <c r="D2347" s="90" t="s">
        <v>120</v>
      </c>
      <c r="E2347" s="29">
        <f t="shared" ref="E2347:M2347" si="775">IF(((E2345="")*AND(E2346="")),"",(E2345-E2346)*2)</f>
        <v>258.29999999999927</v>
      </c>
      <c r="F2347" s="29">
        <f t="shared" si="775"/>
        <v>243.6200000000008</v>
      </c>
      <c r="G2347" s="29">
        <f t="shared" si="775"/>
        <v>236.44000000000051</v>
      </c>
      <c r="H2347" s="29">
        <f t="shared" si="775"/>
        <v>244.78000000000065</v>
      </c>
      <c r="I2347" s="29">
        <f t="shared" si="775"/>
        <v>258.92000000000007</v>
      </c>
      <c r="J2347" s="29">
        <f t="shared" si="775"/>
        <v>259.13999999999942</v>
      </c>
      <c r="K2347" s="29">
        <f t="shared" si="775"/>
        <v>244.11999999999898</v>
      </c>
      <c r="L2347" s="29">
        <f t="shared" si="775"/>
        <v>238.29999999999927</v>
      </c>
      <c r="M2347" s="29">
        <f t="shared" si="775"/>
        <v>256.55999999999949</v>
      </c>
      <c r="N2347" s="102"/>
      <c r="O2347" s="102"/>
      <c r="P2347" s="102"/>
      <c r="Q2347" s="102"/>
      <c r="R2347" s="103"/>
      <c r="S2347" s="104"/>
      <c r="T2347" s="282"/>
      <c r="U2347" s="281"/>
      <c r="V2347" s="285"/>
    </row>
    <row r="2348" spans="1:28" ht="12.75" customHeight="1">
      <c r="A2348" s="3">
        <v>43980</v>
      </c>
      <c r="B2348" s="121" t="s">
        <v>18</v>
      </c>
      <c r="C2348" s="161" t="s">
        <v>119</v>
      </c>
      <c r="D2348" s="91" t="s">
        <v>99</v>
      </c>
      <c r="E2348">
        <v>2640.81</v>
      </c>
      <c r="F2348">
        <v>2574.58</v>
      </c>
      <c r="G2348">
        <v>2537.4899999999998</v>
      </c>
      <c r="H2348">
        <v>2527.13</v>
      </c>
      <c r="I2348">
        <v>2545.0700000000002</v>
      </c>
      <c r="J2348">
        <v>2583.65</v>
      </c>
      <c r="K2348">
        <v>2551.2399999999998</v>
      </c>
      <c r="L2348">
        <v>2528.83</v>
      </c>
      <c r="M2348">
        <v>2584.38</v>
      </c>
      <c r="N2348" s="94">
        <f>IF((M2349=""),"",MAX(E2350:M2350))</f>
        <v>820.52000000000044</v>
      </c>
      <c r="O2348" s="94">
        <f>IF(M2349="","",MIN(E2350:M2350))</f>
        <v>729.13999999999942</v>
      </c>
      <c r="P2348" s="94">
        <f>IF((M2350=""),"",AVERAGE(E2350:M2350))</f>
        <v>773.3555555555555</v>
      </c>
      <c r="Q2348" s="94">
        <f>IF((M2349=""),"",STDEV(E2350:M2350))</f>
        <v>38.313399454730053</v>
      </c>
      <c r="R2348" s="95">
        <f>IF((M2349=""),"",(N2348-O2348)/(N2348+O2348)*100)</f>
        <v>5.8967773576139946</v>
      </c>
      <c r="S2348" s="96" t="str">
        <f>IF(M2349="","",IF(R2348&lt;10,IF(P2348&gt;670,IF(P2348&lt;830,"Pass","Fail"),"Fail"),"Fail"))</f>
        <v>Pass</v>
      </c>
      <c r="T2348" s="237">
        <v>1159</v>
      </c>
      <c r="U2348" s="236" t="s">
        <v>337</v>
      </c>
      <c r="V2348" s="300"/>
      <c r="W2348" s="147">
        <v>645</v>
      </c>
      <c r="X2348" s="88">
        <v>790</v>
      </c>
      <c r="Y2348" s="88">
        <v>670</v>
      </c>
      <c r="Z2348" s="88">
        <v>830</v>
      </c>
      <c r="AA2348" s="88">
        <v>8.6999999999999993</v>
      </c>
      <c r="AB2348" s="148">
        <v>10</v>
      </c>
    </row>
    <row r="2349" spans="1:28" ht="15.75" customHeight="1">
      <c r="A2349"/>
      <c r="B2349" s="93"/>
      <c r="C2349" s="162"/>
      <c r="D2349" s="90" t="s">
        <v>100</v>
      </c>
      <c r="E2349">
        <v>2236.66</v>
      </c>
      <c r="F2349">
        <v>2200.6999999999998</v>
      </c>
      <c r="G2349">
        <v>2172.92</v>
      </c>
      <c r="H2349">
        <v>2152.8200000000002</v>
      </c>
      <c r="I2349">
        <v>2138.83</v>
      </c>
      <c r="J2349">
        <v>2173.39</v>
      </c>
      <c r="K2349">
        <v>2173.86</v>
      </c>
      <c r="L2349">
        <v>2164.0700000000002</v>
      </c>
      <c r="M2349">
        <v>2179.83</v>
      </c>
      <c r="N2349" s="99"/>
      <c r="O2349" s="99"/>
      <c r="P2349" s="99"/>
      <c r="Q2349" s="99"/>
      <c r="R2349" s="100"/>
      <c r="S2349" s="101"/>
      <c r="T2349" s="241"/>
      <c r="U2349" s="234"/>
      <c r="V2349" s="238"/>
    </row>
    <row r="2350" spans="1:28" ht="25.5" customHeight="1" thickBot="1">
      <c r="A2350"/>
      <c r="B2350" s="93"/>
      <c r="C2350" s="162"/>
      <c r="D2350" s="90" t="s">
        <v>120</v>
      </c>
      <c r="E2350" s="29">
        <f t="shared" ref="E2350:M2350" si="776">IF(((E2348="")*AND(E2349="")),"",(E2348-E2349)*2)</f>
        <v>808.30000000000018</v>
      </c>
      <c r="F2350" s="29">
        <f t="shared" si="776"/>
        <v>747.76000000000022</v>
      </c>
      <c r="G2350" s="29">
        <f t="shared" si="776"/>
        <v>729.13999999999942</v>
      </c>
      <c r="H2350" s="29">
        <f t="shared" si="776"/>
        <v>748.61999999999989</v>
      </c>
      <c r="I2350" s="29">
        <f t="shared" si="776"/>
        <v>812.48000000000047</v>
      </c>
      <c r="J2350" s="29">
        <f t="shared" si="776"/>
        <v>820.52000000000044</v>
      </c>
      <c r="K2350" s="29">
        <f t="shared" si="776"/>
        <v>754.75999999999931</v>
      </c>
      <c r="L2350" s="29">
        <f t="shared" si="776"/>
        <v>729.51999999999953</v>
      </c>
      <c r="M2350" s="29">
        <f t="shared" si="776"/>
        <v>809.10000000000036</v>
      </c>
      <c r="N2350" s="102"/>
      <c r="O2350" s="102"/>
      <c r="P2350" s="102"/>
      <c r="Q2350" s="102"/>
      <c r="R2350" s="103"/>
      <c r="S2350" s="104"/>
      <c r="T2350" s="282"/>
      <c r="U2350" s="281"/>
      <c r="V2350" s="285"/>
    </row>
    <row r="2351" spans="1:28" ht="12.75" customHeight="1">
      <c r="A2351" s="3">
        <v>43980</v>
      </c>
      <c r="B2351" s="93" t="s">
        <v>18</v>
      </c>
      <c r="C2351" s="162" t="s">
        <v>121</v>
      </c>
      <c r="D2351" s="90" t="s">
        <v>99</v>
      </c>
      <c r="E2351">
        <v>2547.36</v>
      </c>
      <c r="F2351">
        <v>2481.13</v>
      </c>
      <c r="G2351">
        <v>2441.98</v>
      </c>
      <c r="H2351">
        <v>2423.7600000000002</v>
      </c>
      <c r="I2351">
        <v>2420.89</v>
      </c>
      <c r="J2351">
        <v>2485.16</v>
      </c>
      <c r="K2351">
        <v>2455.04</v>
      </c>
      <c r="L2351">
        <v>2425.52</v>
      </c>
      <c r="M2351">
        <v>2496.4499999999998</v>
      </c>
      <c r="N2351" s="94">
        <f>IF((M2352=""),"",MAX(E2353:M2353))</f>
        <v>983.48000000000047</v>
      </c>
      <c r="O2351" s="94">
        <f>IF(M2352="","",MIN(E2353:M2353))</f>
        <v>819.84000000000015</v>
      </c>
      <c r="P2351" s="94">
        <f>IF((M2353=""),"",AVERAGE(E2353:M2353))</f>
        <v>905.92222222222222</v>
      </c>
      <c r="Q2351" s="94">
        <f>IF((M2352=""),"",STDEV(E2353:M2353))</f>
        <v>67.345530990887454</v>
      </c>
      <c r="R2351" s="95">
        <f>IF((M2352=""),"",(N2351-O2351)/(N2351+O2351)*100)</f>
        <v>9.0743739325244697</v>
      </c>
      <c r="S2351" s="96" t="str">
        <f>IF(M2352="","",IF(R2351&lt;15,IF(P2351&gt;850,IF(P2351&lt;1000,"Pass","Fail"),"Fail"),"Fail"))</f>
        <v>Pass</v>
      </c>
      <c r="T2351" s="237">
        <v>1159</v>
      </c>
      <c r="U2351" s="236" t="s">
        <v>337</v>
      </c>
      <c r="V2351" s="300"/>
      <c r="W2351" s="135">
        <v>850</v>
      </c>
      <c r="X2351" s="135">
        <v>970</v>
      </c>
      <c r="Y2351" s="135">
        <v>710</v>
      </c>
      <c r="Z2351" s="135">
        <v>910</v>
      </c>
      <c r="AA2351" s="135">
        <v>14.5</v>
      </c>
      <c r="AB2351" s="139">
        <v>17</v>
      </c>
    </row>
    <row r="2352" spans="1:28" ht="15.75" customHeight="1">
      <c r="A2352"/>
      <c r="B2352" s="93"/>
      <c r="C2352" s="162"/>
      <c r="D2352" s="90" t="s">
        <v>100</v>
      </c>
      <c r="E2352">
        <v>2055.62</v>
      </c>
      <c r="F2352">
        <v>2044.78</v>
      </c>
      <c r="G2352">
        <v>2032.06</v>
      </c>
      <c r="H2352">
        <v>1991.06</v>
      </c>
      <c r="I2352">
        <v>1938.81</v>
      </c>
      <c r="J2352">
        <v>1996.22</v>
      </c>
      <c r="K2352">
        <v>2021.26</v>
      </c>
      <c r="L2352">
        <v>2010.35</v>
      </c>
      <c r="M2352">
        <v>2010.48</v>
      </c>
      <c r="N2352" s="99"/>
      <c r="O2352" s="99"/>
      <c r="P2352" s="99"/>
      <c r="Q2352" s="99"/>
      <c r="R2352" s="100"/>
      <c r="S2352" s="101"/>
      <c r="T2352" s="241"/>
      <c r="U2352" s="234"/>
      <c r="V2352" s="238"/>
    </row>
    <row r="2353" spans="1:28" ht="26.25" customHeight="1" thickBot="1">
      <c r="A2353"/>
      <c r="B2353" s="105"/>
      <c r="C2353" s="163"/>
      <c r="D2353" s="127" t="s">
        <v>120</v>
      </c>
      <c r="E2353" s="107">
        <f t="shared" ref="E2353:M2353" si="777">IF(((E2351="")*AND(E2352="")),"",(E2351-E2352)*2)</f>
        <v>983.48000000000047</v>
      </c>
      <c r="F2353" s="107">
        <f t="shared" si="777"/>
        <v>872.70000000000027</v>
      </c>
      <c r="G2353" s="107">
        <f t="shared" si="777"/>
        <v>819.84000000000015</v>
      </c>
      <c r="H2353" s="107">
        <f t="shared" si="777"/>
        <v>865.40000000000055</v>
      </c>
      <c r="I2353" s="107">
        <f t="shared" si="777"/>
        <v>964.15999999999985</v>
      </c>
      <c r="J2353" s="107">
        <f t="shared" si="777"/>
        <v>977.87999999999965</v>
      </c>
      <c r="K2353" s="107">
        <f t="shared" si="777"/>
        <v>867.56</v>
      </c>
      <c r="L2353" s="107">
        <f t="shared" si="777"/>
        <v>830.34000000000015</v>
      </c>
      <c r="M2353" s="107">
        <f t="shared" si="777"/>
        <v>971.9399999999996</v>
      </c>
      <c r="N2353" s="108"/>
      <c r="O2353" s="108"/>
      <c r="P2353" s="108"/>
      <c r="Q2353" s="108"/>
      <c r="R2353" s="109"/>
      <c r="S2353" s="110"/>
      <c r="T2353" s="284"/>
      <c r="U2353" s="283"/>
      <c r="V2353" s="286"/>
    </row>
    <row r="2354" spans="1:28" ht="12.75" customHeight="1">
      <c r="A2354" s="3">
        <v>43986</v>
      </c>
      <c r="B2354" s="111" t="s">
        <v>18</v>
      </c>
      <c r="C2354" s="164" t="s">
        <v>122</v>
      </c>
      <c r="D2354" s="112" t="s">
        <v>99</v>
      </c>
      <c r="E2354">
        <v>6481.08</v>
      </c>
      <c r="F2354">
        <v>6526.04</v>
      </c>
      <c r="G2354">
        <v>6674.59</v>
      </c>
      <c r="H2354">
        <v>6632.65</v>
      </c>
      <c r="I2354">
        <v>6620.81</v>
      </c>
      <c r="J2354">
        <v>6512.67</v>
      </c>
      <c r="K2354">
        <v>6593.94</v>
      </c>
      <c r="L2354">
        <v>6604.27</v>
      </c>
      <c r="M2354">
        <v>6552.36</v>
      </c>
      <c r="N2354" s="113">
        <f>IF((M2355=""),"",MAX(E2356:M2356))</f>
        <v>538.39999999999964</v>
      </c>
      <c r="O2354" s="113">
        <f>IF(M2355="","",MIN(E2356:M2356))</f>
        <v>510.54000000000087</v>
      </c>
      <c r="P2354" s="113">
        <f>IF((M2356=""),"",AVERAGE(E2356:M2356))</f>
        <v>524.94666666666649</v>
      </c>
      <c r="Q2354" s="113">
        <f>IF((M2355=""),"",STDEV(E2356:M2356))</f>
        <v>8.7410868889360263</v>
      </c>
      <c r="R2354" s="114">
        <f>IF((M2355=""),"",(N2354-O2354)/(N2354+O2354)*100)</f>
        <v>2.6560146433541241</v>
      </c>
      <c r="S2354" s="115" t="str">
        <f>IF(M2355="","",IF(R2354&lt;10,IF(P2354&gt;430,IF(P2354&lt;590,"Pass","Fail"),"Fail"),"Fail"))</f>
        <v>Pass</v>
      </c>
      <c r="T2354" s="242">
        <v>1335</v>
      </c>
      <c r="U2354" s="236"/>
      <c r="V2354" s="302"/>
      <c r="W2354" s="138">
        <v>490</v>
      </c>
      <c r="X2354" s="135">
        <v>590</v>
      </c>
      <c r="Y2354" s="135">
        <v>430</v>
      </c>
      <c r="Z2354" s="135">
        <v>590</v>
      </c>
      <c r="AA2354" s="137">
        <v>6.3</v>
      </c>
      <c r="AB2354" s="148">
        <v>6.3</v>
      </c>
    </row>
    <row r="2355" spans="1:28" ht="15.75" customHeight="1">
      <c r="A2355"/>
      <c r="B2355" s="93"/>
      <c r="C2355" s="162"/>
      <c r="D2355" s="90" t="s">
        <v>100</v>
      </c>
      <c r="E2355">
        <v>6218.1</v>
      </c>
      <c r="F2355">
        <v>6267.52</v>
      </c>
      <c r="G2355">
        <v>6419.32</v>
      </c>
      <c r="H2355">
        <v>6370.39</v>
      </c>
      <c r="I2355">
        <v>6352.63</v>
      </c>
      <c r="J2355">
        <v>6243.47</v>
      </c>
      <c r="K2355">
        <v>6332.11</v>
      </c>
      <c r="L2355">
        <v>6344.04</v>
      </c>
      <c r="M2355">
        <v>6288.57</v>
      </c>
      <c r="N2355" s="99"/>
      <c r="O2355" s="99"/>
      <c r="P2355" s="99"/>
      <c r="Q2355" s="99"/>
      <c r="R2355" s="100"/>
      <c r="S2355" s="101"/>
      <c r="T2355" s="241"/>
      <c r="U2355" s="234"/>
      <c r="V2355" s="238"/>
    </row>
    <row r="2356" spans="1:28" ht="25.5" customHeight="1" thickBot="1">
      <c r="A2356"/>
      <c r="B2356" s="93"/>
      <c r="C2356" s="162"/>
      <c r="D2356" s="90" t="s">
        <v>120</v>
      </c>
      <c r="E2356" s="29">
        <f t="shared" ref="E2356:M2356" si="778">IF(((E2354="")*AND(E2355="")),"",(E2354-E2355)*2)</f>
        <v>525.95999999999913</v>
      </c>
      <c r="F2356" s="29">
        <f t="shared" si="778"/>
        <v>517.03999999999905</v>
      </c>
      <c r="G2356" s="29">
        <f t="shared" si="778"/>
        <v>510.54000000000087</v>
      </c>
      <c r="H2356" s="29">
        <f t="shared" si="778"/>
        <v>524.51999999999862</v>
      </c>
      <c r="I2356" s="29">
        <f t="shared" si="778"/>
        <v>536.36000000000058</v>
      </c>
      <c r="J2356" s="29">
        <f t="shared" si="778"/>
        <v>538.39999999999964</v>
      </c>
      <c r="K2356" s="29">
        <f t="shared" si="778"/>
        <v>523.65999999999985</v>
      </c>
      <c r="L2356" s="29">
        <f t="shared" si="778"/>
        <v>520.46000000000095</v>
      </c>
      <c r="M2356" s="29">
        <f t="shared" si="778"/>
        <v>527.57999999999993</v>
      </c>
      <c r="N2356" s="102"/>
      <c r="O2356" s="102"/>
      <c r="P2356" s="102"/>
      <c r="Q2356" s="102"/>
      <c r="R2356" s="103"/>
      <c r="S2356" s="104"/>
      <c r="T2356" s="282"/>
      <c r="U2356" s="281"/>
      <c r="V2356" s="285"/>
    </row>
    <row r="2357" spans="1:28" ht="12.75" customHeight="1">
      <c r="A2357" s="3">
        <v>43986</v>
      </c>
      <c r="B2357" s="93" t="s">
        <v>18</v>
      </c>
      <c r="C2357" s="162" t="s">
        <v>123</v>
      </c>
      <c r="D2357" s="90" t="s">
        <v>99</v>
      </c>
      <c r="E2357">
        <v>6754.03</v>
      </c>
      <c r="F2357">
        <v>6795.76</v>
      </c>
      <c r="G2357">
        <v>6941.31</v>
      </c>
      <c r="H2357">
        <v>6902.51</v>
      </c>
      <c r="I2357">
        <v>6895.82</v>
      </c>
      <c r="J2357">
        <v>6784.76</v>
      </c>
      <c r="K2357">
        <v>6864.6</v>
      </c>
      <c r="L2357">
        <v>6874.82</v>
      </c>
      <c r="M2357">
        <v>6822.72</v>
      </c>
      <c r="N2357" s="94">
        <f>IF((M2358=""),"",MAX(E2359:M2359))</f>
        <v>272.39999999999964</v>
      </c>
      <c r="O2357" s="94">
        <f>IF(M2358="","",MIN(E2359:M2359))</f>
        <v>239.54000000000087</v>
      </c>
      <c r="P2357" s="94">
        <f>IF((M2359=""),"",AVERAGE(E2359:M2359))</f>
        <v>256.89111111111117</v>
      </c>
      <c r="Q2357" s="94">
        <f>IF((M2358=""),"",STDEV(E2359:M2359))</f>
        <v>11.008529016681104</v>
      </c>
      <c r="R2357" s="95">
        <f>IF((M2358=""),"",(N2357-O2357)/(N2357+O2357)*100)</f>
        <v>6.418720943860361</v>
      </c>
      <c r="S2357" s="96" t="str">
        <f>IF(M2358="","",IF(R2357&lt;15,IF(P2357&gt;155,IF(P2357&lt;315,"Pass","Fail"),"Fail"),"Fail"))</f>
        <v>Pass</v>
      </c>
      <c r="T2357" s="237">
        <v>1335</v>
      </c>
      <c r="U2357" s="236"/>
      <c r="V2357" s="300"/>
      <c r="W2357" s="147">
        <v>222</v>
      </c>
      <c r="X2357" s="88">
        <v>340</v>
      </c>
      <c r="Y2357" s="88">
        <v>155</v>
      </c>
      <c r="Z2357" s="88">
        <v>315</v>
      </c>
      <c r="AA2357" s="148">
        <v>15</v>
      </c>
      <c r="AB2357" s="139">
        <v>15</v>
      </c>
    </row>
    <row r="2358" spans="1:28" ht="15.75" customHeight="1">
      <c r="A2358"/>
      <c r="B2358" s="93"/>
      <c r="C2358" s="162"/>
      <c r="D2358" s="90" t="s">
        <v>100</v>
      </c>
      <c r="E2358">
        <v>6617.83</v>
      </c>
      <c r="F2358">
        <v>6670.63</v>
      </c>
      <c r="G2358">
        <v>6821.54</v>
      </c>
      <c r="H2358">
        <v>6776.77</v>
      </c>
      <c r="I2358">
        <v>6762.64</v>
      </c>
      <c r="J2358">
        <v>6650.55</v>
      </c>
      <c r="K2358">
        <v>6739.65</v>
      </c>
      <c r="L2358">
        <v>6749.63</v>
      </c>
      <c r="M2358">
        <v>6691.08</v>
      </c>
      <c r="N2358" s="99"/>
      <c r="O2358" s="99"/>
      <c r="P2358" s="99"/>
      <c r="Q2358" s="99"/>
      <c r="R2358" s="100"/>
      <c r="S2358" s="101"/>
      <c r="T2358" s="241"/>
      <c r="U2358" s="234"/>
      <c r="V2358" s="238"/>
    </row>
    <row r="2359" spans="1:28" ht="25.5" customHeight="1" thickBot="1">
      <c r="A2359"/>
      <c r="B2359" s="93"/>
      <c r="C2359" s="162"/>
      <c r="D2359" s="90" t="s">
        <v>120</v>
      </c>
      <c r="E2359" s="29">
        <f t="shared" ref="E2359:M2359" si="779">IF(((E2357="")*AND(E2358="")),"",(E2357-E2358)*2)</f>
        <v>272.39999999999964</v>
      </c>
      <c r="F2359" s="29">
        <f t="shared" si="779"/>
        <v>250.26000000000022</v>
      </c>
      <c r="G2359" s="29">
        <f t="shared" si="779"/>
        <v>239.54000000000087</v>
      </c>
      <c r="H2359" s="29">
        <f t="shared" si="779"/>
        <v>251.47999999999956</v>
      </c>
      <c r="I2359" s="29">
        <f t="shared" si="779"/>
        <v>266.35999999999876</v>
      </c>
      <c r="J2359" s="29">
        <f t="shared" si="779"/>
        <v>268.42000000000007</v>
      </c>
      <c r="K2359" s="29">
        <f t="shared" si="779"/>
        <v>249.90000000000146</v>
      </c>
      <c r="L2359" s="29">
        <f t="shared" si="779"/>
        <v>250.3799999999992</v>
      </c>
      <c r="M2359" s="29">
        <f t="shared" si="779"/>
        <v>263.28000000000065</v>
      </c>
      <c r="N2359" s="102"/>
      <c r="O2359" s="102"/>
      <c r="P2359" s="102"/>
      <c r="Q2359" s="102"/>
      <c r="R2359" s="103"/>
      <c r="S2359" s="104"/>
      <c r="T2359" s="282"/>
      <c r="U2359" s="281"/>
      <c r="V2359" s="285"/>
    </row>
    <row r="2360" spans="1:28" ht="12.75" customHeight="1">
      <c r="A2360" s="3">
        <v>43986</v>
      </c>
      <c r="B2360" s="121" t="s">
        <v>18</v>
      </c>
      <c r="C2360" s="161" t="s">
        <v>119</v>
      </c>
      <c r="D2360" s="91" t="s">
        <v>99</v>
      </c>
      <c r="E2360">
        <v>2231.3200000000002</v>
      </c>
      <c r="F2360">
        <v>2194.9</v>
      </c>
      <c r="G2360">
        <v>2168.2800000000002</v>
      </c>
      <c r="H2360">
        <v>2148.31</v>
      </c>
      <c r="I2360">
        <v>2135.1</v>
      </c>
      <c r="J2360">
        <v>2168.23</v>
      </c>
      <c r="K2360">
        <v>2168.81</v>
      </c>
      <c r="L2360">
        <v>2152</v>
      </c>
      <c r="M2360">
        <v>2175.69</v>
      </c>
      <c r="N2360" s="94">
        <f>IF((M2361=""),"",MAX(E2362:M2362))</f>
        <v>779.75999999999976</v>
      </c>
      <c r="O2360" s="94">
        <f>IF(M2361="","",MIN(E2362:M2362))</f>
        <v>688.54000000000042</v>
      </c>
      <c r="P2360" s="94">
        <f>IF((M2362=""),"",AVERAGE(E2362:M2362))</f>
        <v>736.83333333333337</v>
      </c>
      <c r="Q2360" s="94">
        <f>IF((M2361=""),"",STDEV(E2362:M2362))</f>
        <v>36.426255640679749</v>
      </c>
      <c r="R2360" s="95">
        <f>IF((M2361=""),"",(N2360-O2360)/(N2360+O2360)*100)</f>
        <v>6.2126268473744695</v>
      </c>
      <c r="S2360" s="96" t="str">
        <f>IF(M2361="","",IF(R2360&lt;10,IF(P2360&gt;670,IF(P2360&lt;830,"Pass","Fail"),"Fail"),"Fail"))</f>
        <v>Pass</v>
      </c>
      <c r="T2360" s="237">
        <v>1335</v>
      </c>
      <c r="U2360" s="236"/>
      <c r="V2360" s="300"/>
      <c r="W2360" s="147">
        <v>645</v>
      </c>
      <c r="X2360" s="88">
        <v>790</v>
      </c>
      <c r="Y2360" s="88">
        <v>670</v>
      </c>
      <c r="Z2360" s="88">
        <v>830</v>
      </c>
      <c r="AA2360" s="88">
        <v>8.6999999999999993</v>
      </c>
      <c r="AB2360" s="148">
        <v>10</v>
      </c>
    </row>
    <row r="2361" spans="1:28" ht="15.75" customHeight="1">
      <c r="A2361"/>
      <c r="B2361" s="93"/>
      <c r="C2361" s="162"/>
      <c r="D2361" s="90" t="s">
        <v>100</v>
      </c>
      <c r="E2361">
        <v>1845.67</v>
      </c>
      <c r="F2361">
        <v>1841.64</v>
      </c>
      <c r="G2361">
        <v>1824.01</v>
      </c>
      <c r="H2361">
        <v>1791.92</v>
      </c>
      <c r="I2361">
        <v>1745.22</v>
      </c>
      <c r="J2361">
        <v>1781.8</v>
      </c>
      <c r="K2361">
        <v>1814.62</v>
      </c>
      <c r="L2361">
        <v>1792.81</v>
      </c>
      <c r="M2361">
        <v>1789.2</v>
      </c>
      <c r="N2361" s="99"/>
      <c r="O2361" s="99"/>
      <c r="P2361" s="99"/>
      <c r="Q2361" s="99"/>
      <c r="R2361" s="100"/>
      <c r="S2361" s="101"/>
      <c r="T2361" s="241"/>
      <c r="U2361" s="234"/>
      <c r="V2361" s="238"/>
    </row>
    <row r="2362" spans="1:28" ht="25.5" customHeight="1" thickBot="1">
      <c r="A2362"/>
      <c r="B2362" s="93"/>
      <c r="C2362" s="162"/>
      <c r="D2362" s="90" t="s">
        <v>120</v>
      </c>
      <c r="E2362" s="29">
        <f t="shared" ref="E2362:M2362" si="780">IF(((E2360="")*AND(E2361="")),"",(E2360-E2361)*2)</f>
        <v>771.30000000000018</v>
      </c>
      <c r="F2362" s="29">
        <f t="shared" si="780"/>
        <v>706.52</v>
      </c>
      <c r="G2362" s="29">
        <f t="shared" si="780"/>
        <v>688.54000000000042</v>
      </c>
      <c r="H2362" s="29">
        <f t="shared" si="780"/>
        <v>712.77999999999975</v>
      </c>
      <c r="I2362" s="29">
        <f t="shared" si="780"/>
        <v>779.75999999999976</v>
      </c>
      <c r="J2362" s="29">
        <f t="shared" si="780"/>
        <v>772.86000000000013</v>
      </c>
      <c r="K2362" s="29">
        <f t="shared" si="780"/>
        <v>708.38000000000011</v>
      </c>
      <c r="L2362" s="29">
        <f t="shared" si="780"/>
        <v>718.38000000000011</v>
      </c>
      <c r="M2362" s="29">
        <f t="shared" si="780"/>
        <v>772.98</v>
      </c>
      <c r="N2362" s="102"/>
      <c r="O2362" s="102"/>
      <c r="P2362" s="102"/>
      <c r="Q2362" s="102"/>
      <c r="R2362" s="103"/>
      <c r="S2362" s="104"/>
      <c r="T2362" s="282"/>
      <c r="U2362" s="281"/>
      <c r="V2362" s="285"/>
    </row>
    <row r="2363" spans="1:28" ht="12.75" customHeight="1">
      <c r="A2363" s="3">
        <v>43986</v>
      </c>
      <c r="B2363" s="93" t="s">
        <v>18</v>
      </c>
      <c r="C2363" s="162" t="s">
        <v>121</v>
      </c>
      <c r="D2363" s="90" t="s">
        <v>99</v>
      </c>
      <c r="E2363">
        <v>2051.71</v>
      </c>
      <c r="F2363">
        <v>2040.55</v>
      </c>
      <c r="G2363">
        <v>2026.95</v>
      </c>
      <c r="H2363">
        <v>1987.32</v>
      </c>
      <c r="I2363">
        <v>1934.2</v>
      </c>
      <c r="J2363">
        <v>1991.31</v>
      </c>
      <c r="K2363">
        <v>2014.39</v>
      </c>
      <c r="L2363">
        <v>1998.46</v>
      </c>
      <c r="M2363">
        <v>2006.66</v>
      </c>
      <c r="N2363" s="94">
        <f>IF((M2364=""),"",MAX(E2365:M2365))</f>
        <v>947.79999999999973</v>
      </c>
      <c r="O2363" s="94">
        <f>IF(M2364="","",MIN(E2365:M2365))</f>
        <v>791.09999999999991</v>
      </c>
      <c r="P2363" s="94">
        <f>IF((M2365=""),"",AVERAGE(E2365:M2365))</f>
        <v>877.04222222222211</v>
      </c>
      <c r="Q2363" s="94">
        <f>IF((M2364=""),"",STDEV(E2365:M2365))</f>
        <v>66.431069120139014</v>
      </c>
      <c r="R2363" s="95">
        <f>IF((M2364=""),"",(N2363-O2363)/(N2363+O2363)*100)</f>
        <v>9.0114440163321561</v>
      </c>
      <c r="S2363" s="96" t="str">
        <f>IF(M2364="","",IF(R2363&lt;15,IF(P2363&gt;850,IF(P2363&lt;1000,"Pass","Fail"),"Fail"),"Fail"))</f>
        <v>Pass</v>
      </c>
      <c r="T2363" s="237">
        <v>1335</v>
      </c>
      <c r="U2363" s="236"/>
      <c r="V2363" s="300"/>
      <c r="W2363" s="135">
        <v>850</v>
      </c>
      <c r="X2363" s="135">
        <v>970</v>
      </c>
      <c r="Y2363" s="135">
        <v>710</v>
      </c>
      <c r="Z2363" s="135">
        <v>910</v>
      </c>
      <c r="AA2363" s="135">
        <v>14.5</v>
      </c>
      <c r="AB2363" s="139">
        <v>17</v>
      </c>
    </row>
    <row r="2364" spans="1:28" ht="15.75" customHeight="1">
      <c r="A2364"/>
      <c r="B2364" s="93"/>
      <c r="C2364" s="162"/>
      <c r="D2364" s="90" t="s">
        <v>100</v>
      </c>
      <c r="E2364">
        <v>1579.59</v>
      </c>
      <c r="F2364">
        <v>1621.58</v>
      </c>
      <c r="G2364">
        <v>1631.4</v>
      </c>
      <c r="H2364">
        <v>1569.43</v>
      </c>
      <c r="I2364">
        <v>1462.14</v>
      </c>
      <c r="J2364">
        <v>1517.41</v>
      </c>
      <c r="K2364">
        <v>1599.81</v>
      </c>
      <c r="L2364">
        <v>1589.92</v>
      </c>
      <c r="M2364">
        <v>1533.58</v>
      </c>
      <c r="N2364" s="99"/>
      <c r="O2364" s="99"/>
      <c r="P2364" s="99"/>
      <c r="Q2364" s="99"/>
      <c r="R2364" s="100"/>
      <c r="S2364" s="101"/>
      <c r="T2364" s="241"/>
      <c r="U2364" s="234"/>
      <c r="V2364" s="238"/>
    </row>
    <row r="2365" spans="1:28" ht="26.25" customHeight="1" thickBot="1">
      <c r="A2365"/>
      <c r="B2365" s="105"/>
      <c r="C2365" s="163"/>
      <c r="D2365" s="127" t="s">
        <v>120</v>
      </c>
      <c r="E2365" s="107">
        <f t="shared" ref="E2365:M2365" si="781">IF(((E2363="")*AND(E2364="")),"",(E2363-E2364)*2)</f>
        <v>944.24000000000024</v>
      </c>
      <c r="F2365" s="107">
        <f t="shared" si="781"/>
        <v>837.94</v>
      </c>
      <c r="G2365" s="107">
        <f t="shared" si="781"/>
        <v>791.09999999999991</v>
      </c>
      <c r="H2365" s="107">
        <f t="shared" si="781"/>
        <v>835.77999999999975</v>
      </c>
      <c r="I2365" s="107">
        <f t="shared" si="781"/>
        <v>944.11999999999989</v>
      </c>
      <c r="J2365" s="107">
        <f t="shared" si="781"/>
        <v>947.79999999999973</v>
      </c>
      <c r="K2365" s="107">
        <f t="shared" si="781"/>
        <v>829.16000000000031</v>
      </c>
      <c r="L2365" s="107">
        <f t="shared" si="781"/>
        <v>817.07999999999993</v>
      </c>
      <c r="M2365" s="107">
        <f t="shared" si="781"/>
        <v>946.16000000000031</v>
      </c>
      <c r="N2365" s="108"/>
      <c r="O2365" s="108"/>
      <c r="P2365" s="108"/>
      <c r="Q2365" s="108"/>
      <c r="R2365" s="109"/>
      <c r="S2365" s="110"/>
      <c r="T2365" s="284"/>
      <c r="U2365" s="283"/>
      <c r="V2365" s="286"/>
    </row>
    <row r="2366" spans="1:28" ht="12.75" customHeight="1">
      <c r="A2366" s="3">
        <v>43991</v>
      </c>
      <c r="B2366" s="111" t="s">
        <v>18</v>
      </c>
      <c r="C2366" s="164" t="s">
        <v>122</v>
      </c>
      <c r="D2366" s="112" t="s">
        <v>99</v>
      </c>
      <c r="E2366">
        <v>6223.07</v>
      </c>
      <c r="F2366">
        <v>6272.16</v>
      </c>
      <c r="G2366">
        <v>6424.02</v>
      </c>
      <c r="H2366">
        <v>6375.78</v>
      </c>
      <c r="I2366">
        <v>6358.51</v>
      </c>
      <c r="J2366">
        <v>6251.33</v>
      </c>
      <c r="K2366">
        <v>6336.77</v>
      </c>
      <c r="L2366">
        <v>6350.09</v>
      </c>
      <c r="M2366">
        <v>6292.33</v>
      </c>
      <c r="N2366" s="113">
        <f>IF((M2367=""),"",MAX(E2368:M2368))</f>
        <v>524.72000000000116</v>
      </c>
      <c r="O2366" s="113">
        <f>IF(M2367="","",MIN(E2368:M2368))</f>
        <v>504.90000000000146</v>
      </c>
      <c r="P2366" s="113">
        <f>IF((M2368=""),"",AVERAGE(E2368:M2368))</f>
        <v>513.99555555555582</v>
      </c>
      <c r="Q2366" s="113">
        <f>IF((M2367=""),"",STDEV(E2368:M2368))</f>
        <v>6.0732921696370594</v>
      </c>
      <c r="R2366" s="114">
        <f>IF((M2367=""),"",(N2366-O2366)/(N2366+O2366)*100)</f>
        <v>1.9249820322060234</v>
      </c>
      <c r="S2366" s="115" t="str">
        <f>IF(M2367="","",IF(R2366&lt;10,IF(P2366&gt;430,IF(P2366&lt;590,"Pass","Fail"),"Fail"),"Fail"))</f>
        <v>Pass</v>
      </c>
      <c r="T2366" s="242">
        <v>1159</v>
      </c>
      <c r="U2366" s="236" t="s">
        <v>340</v>
      </c>
      <c r="V2366" s="302"/>
      <c r="W2366" s="138">
        <v>490</v>
      </c>
      <c r="X2366" s="135">
        <v>590</v>
      </c>
      <c r="Y2366" s="135">
        <v>430</v>
      </c>
      <c r="Z2366" s="135">
        <v>590</v>
      </c>
      <c r="AA2366" s="137">
        <v>6.3</v>
      </c>
      <c r="AB2366" s="148">
        <v>6.3</v>
      </c>
    </row>
    <row r="2367" spans="1:28" ht="15.75" customHeight="1">
      <c r="A2367"/>
      <c r="B2367" s="93"/>
      <c r="C2367" s="162"/>
      <c r="D2367" s="90" t="s">
        <v>100</v>
      </c>
      <c r="E2367">
        <v>5966.07</v>
      </c>
      <c r="F2367">
        <v>6018.54</v>
      </c>
      <c r="G2367">
        <v>6171.57</v>
      </c>
      <c r="H2367">
        <v>6119.14</v>
      </c>
      <c r="I2367">
        <v>6096.15</v>
      </c>
      <c r="J2367">
        <v>5990.81</v>
      </c>
      <c r="K2367">
        <v>6080.2</v>
      </c>
      <c r="L2367">
        <v>6092.87</v>
      </c>
      <c r="M2367">
        <v>6035.73</v>
      </c>
      <c r="N2367" s="99"/>
      <c r="O2367" s="99"/>
      <c r="P2367" s="99"/>
      <c r="Q2367" s="99"/>
      <c r="R2367" s="100"/>
      <c r="S2367" s="101"/>
      <c r="T2367" s="241"/>
      <c r="U2367" s="234"/>
      <c r="V2367" s="238"/>
    </row>
    <row r="2368" spans="1:28" ht="25.5" customHeight="1" thickBot="1">
      <c r="A2368"/>
      <c r="B2368" s="93"/>
      <c r="C2368" s="162"/>
      <c r="D2368" s="90" t="s">
        <v>120</v>
      </c>
      <c r="E2368" s="29">
        <f t="shared" ref="E2368:M2368" si="782">IF(((E2366="")*AND(E2367="")),"",(E2366-E2367)*2)</f>
        <v>514</v>
      </c>
      <c r="F2368" s="29">
        <f t="shared" si="782"/>
        <v>507.23999999999978</v>
      </c>
      <c r="G2368" s="29">
        <f t="shared" si="782"/>
        <v>504.90000000000146</v>
      </c>
      <c r="H2368" s="29">
        <f t="shared" si="782"/>
        <v>513.27999999999884</v>
      </c>
      <c r="I2368" s="29">
        <f t="shared" si="782"/>
        <v>524.72000000000116</v>
      </c>
      <c r="J2368" s="29">
        <f t="shared" si="782"/>
        <v>521.03999999999905</v>
      </c>
      <c r="K2368" s="29">
        <f t="shared" si="782"/>
        <v>513.14000000000124</v>
      </c>
      <c r="L2368" s="29">
        <f t="shared" si="782"/>
        <v>514.44000000000051</v>
      </c>
      <c r="M2368" s="29">
        <f t="shared" si="782"/>
        <v>513.20000000000073</v>
      </c>
      <c r="N2368" s="102"/>
      <c r="O2368" s="102"/>
      <c r="P2368" s="102"/>
      <c r="Q2368" s="102"/>
      <c r="R2368" s="103"/>
      <c r="S2368" s="104"/>
      <c r="T2368" s="282"/>
      <c r="U2368" s="281"/>
      <c r="V2368" s="285"/>
    </row>
    <row r="2369" spans="1:28" ht="12.75" customHeight="1">
      <c r="A2369" s="3">
        <v>43991</v>
      </c>
      <c r="B2369" s="93" t="s">
        <v>18</v>
      </c>
      <c r="C2369" s="162" t="s">
        <v>123</v>
      </c>
      <c r="D2369" s="90" t="s">
        <v>99</v>
      </c>
      <c r="E2369">
        <v>6625.4</v>
      </c>
      <c r="F2369">
        <v>6677.99</v>
      </c>
      <c r="G2369">
        <v>6827.83</v>
      </c>
      <c r="H2369">
        <v>6784.62</v>
      </c>
      <c r="I2369">
        <v>6769.96</v>
      </c>
      <c r="J2369">
        <v>6656.55</v>
      </c>
      <c r="K2369">
        <v>6745.28</v>
      </c>
      <c r="L2369">
        <v>6757.21</v>
      </c>
      <c r="M2369">
        <v>6697.65</v>
      </c>
      <c r="N2369" s="94">
        <f>IF((M2370=""),"",MAX(E2371:M2371))</f>
        <v>266.39999999999964</v>
      </c>
      <c r="O2369" s="94">
        <f>IF(M2370="","",MIN(E2371:M2371))</f>
        <v>241.70000000000073</v>
      </c>
      <c r="P2369" s="94">
        <f>IF((M2371=""),"",AVERAGE(E2371:M2371))</f>
        <v>256.04444444444403</v>
      </c>
      <c r="Q2369" s="94">
        <f>IF((M2370=""),"",STDEV(E2371:M2371))</f>
        <v>8.1775043734484694</v>
      </c>
      <c r="R2369" s="95">
        <f>IF((M2370=""),"",(N2369-O2369)/(N2369+O2369)*100)</f>
        <v>4.8612477858687058</v>
      </c>
      <c r="S2369" s="96" t="str">
        <f>IF(M2370="","",IF(R2369&lt;15,IF(P2369&gt;155,IF(P2369&lt;315,"Pass","Fail"),"Fail"),"Fail"))</f>
        <v>Pass</v>
      </c>
      <c r="T2369" s="237">
        <v>1159</v>
      </c>
      <c r="U2369" s="236" t="s">
        <v>340</v>
      </c>
      <c r="V2369" s="300"/>
      <c r="W2369" s="147">
        <v>222</v>
      </c>
      <c r="X2369" s="88">
        <v>340</v>
      </c>
      <c r="Y2369" s="88">
        <v>155</v>
      </c>
      <c r="Z2369" s="88">
        <v>315</v>
      </c>
      <c r="AA2369" s="148">
        <v>15</v>
      </c>
      <c r="AB2369" s="139">
        <v>15</v>
      </c>
    </row>
    <row r="2370" spans="1:28" ht="15.75" customHeight="1">
      <c r="A2370"/>
      <c r="B2370" s="93"/>
      <c r="C2370" s="162"/>
      <c r="D2370" s="90" t="s">
        <v>100</v>
      </c>
      <c r="E2370">
        <v>6493.51</v>
      </c>
      <c r="F2370">
        <v>6551.35</v>
      </c>
      <c r="G2370">
        <v>6706.98</v>
      </c>
      <c r="H2370">
        <v>6658.81</v>
      </c>
      <c r="I2370">
        <v>6637.84</v>
      </c>
      <c r="J2370">
        <v>6523.35</v>
      </c>
      <c r="K2370">
        <v>6618.99</v>
      </c>
      <c r="L2370">
        <v>6632.13</v>
      </c>
      <c r="M2370">
        <v>6567.33</v>
      </c>
      <c r="N2370" s="99"/>
      <c r="O2370" s="99"/>
      <c r="P2370" s="99"/>
      <c r="Q2370" s="99"/>
      <c r="R2370" s="100"/>
      <c r="S2370" s="101"/>
      <c r="T2370" s="241"/>
      <c r="U2370" s="234"/>
      <c r="V2370" s="238"/>
    </row>
    <row r="2371" spans="1:28" ht="25.5" customHeight="1" thickBot="1">
      <c r="A2371"/>
      <c r="B2371" s="93"/>
      <c r="C2371" s="162"/>
      <c r="D2371" s="90" t="s">
        <v>120</v>
      </c>
      <c r="E2371" s="29">
        <f t="shared" ref="E2371:M2371" si="783">IF(((E2369="")*AND(E2370="")),"",(E2369-E2370)*2)</f>
        <v>263.77999999999884</v>
      </c>
      <c r="F2371" s="29">
        <f t="shared" si="783"/>
        <v>253.27999999999884</v>
      </c>
      <c r="G2371" s="29">
        <f t="shared" si="783"/>
        <v>241.70000000000073</v>
      </c>
      <c r="H2371" s="29">
        <f t="shared" si="783"/>
        <v>251.61999999999898</v>
      </c>
      <c r="I2371" s="29">
        <f t="shared" si="783"/>
        <v>264.23999999999978</v>
      </c>
      <c r="J2371" s="29">
        <f t="shared" si="783"/>
        <v>266.39999999999964</v>
      </c>
      <c r="K2371" s="29">
        <f t="shared" si="783"/>
        <v>252.57999999999993</v>
      </c>
      <c r="L2371" s="29">
        <f t="shared" si="783"/>
        <v>250.15999999999985</v>
      </c>
      <c r="M2371" s="29">
        <f t="shared" si="783"/>
        <v>260.63999999999942</v>
      </c>
      <c r="N2371" s="102"/>
      <c r="O2371" s="102"/>
      <c r="P2371" s="102"/>
      <c r="Q2371" s="102"/>
      <c r="R2371" s="103"/>
      <c r="S2371" s="104"/>
      <c r="T2371" s="282"/>
      <c r="U2371" s="281"/>
      <c r="V2371" s="285"/>
    </row>
    <row r="2372" spans="1:28" ht="12.75" customHeight="1">
      <c r="A2372" s="3">
        <v>43991</v>
      </c>
      <c r="B2372" s="121" t="s">
        <v>18</v>
      </c>
      <c r="C2372" s="161" t="s">
        <v>119</v>
      </c>
      <c r="D2372" s="91" t="s">
        <v>99</v>
      </c>
      <c r="E2372">
        <v>2958.92</v>
      </c>
      <c r="F2372">
        <v>2852.78</v>
      </c>
      <c r="G2372">
        <v>2811.01</v>
      </c>
      <c r="H2372">
        <v>2821.19</v>
      </c>
      <c r="I2372">
        <v>2897.63</v>
      </c>
      <c r="J2372">
        <v>2899.72</v>
      </c>
      <c r="K2372">
        <v>2828.86</v>
      </c>
      <c r="L2372">
        <v>2830.52</v>
      </c>
      <c r="M2372">
        <v>2901.82</v>
      </c>
      <c r="N2372" s="94">
        <f>IF((M2373=""),"",MAX(E2374:M2374))</f>
        <v>850.57999999999993</v>
      </c>
      <c r="O2372" s="94">
        <f>IF(M2373="","",MIN(E2374:M2374))</f>
        <v>710.60000000000036</v>
      </c>
      <c r="P2372" s="94">
        <f>IF((M2374=""),"",AVERAGE(E2374:M2374))</f>
        <v>770.74000000000024</v>
      </c>
      <c r="Q2372" s="94">
        <f>IF((M2373=""),"",STDEV(E2374:M2374))</f>
        <v>43.324024512964698</v>
      </c>
      <c r="R2372" s="95">
        <f>IF((M2373=""),"",(N2372-O2372)/(N2372+O2372)*100)</f>
        <v>8.9662947257843122</v>
      </c>
      <c r="S2372" s="96" t="str">
        <f>IF(M2373="","",IF(R2372&lt;10,IF(P2372&gt;670,IF(P2372&lt;830,"Pass","Fail"),"Fail"),"Fail"))</f>
        <v>Pass</v>
      </c>
      <c r="T2372" s="237">
        <v>1159</v>
      </c>
      <c r="U2372" s="236" t="s">
        <v>340</v>
      </c>
      <c r="V2372" s="300"/>
      <c r="W2372" s="147">
        <v>645</v>
      </c>
      <c r="X2372" s="88">
        <v>790</v>
      </c>
      <c r="Y2372" s="88">
        <v>670</v>
      </c>
      <c r="Z2372" s="88">
        <v>830</v>
      </c>
      <c r="AA2372" s="88">
        <v>8.6999999999999993</v>
      </c>
      <c r="AB2372" s="148">
        <v>10</v>
      </c>
    </row>
    <row r="2373" spans="1:28" ht="15.75" customHeight="1">
      <c r="A2373"/>
      <c r="B2373" s="93"/>
      <c r="C2373" s="162"/>
      <c r="D2373" s="90" t="s">
        <v>100</v>
      </c>
      <c r="E2373">
        <v>2566.2199999999998</v>
      </c>
      <c r="F2373">
        <v>2478.31</v>
      </c>
      <c r="G2373">
        <v>2455.71</v>
      </c>
      <c r="H2373">
        <v>2454.6</v>
      </c>
      <c r="I2373">
        <v>2502.08</v>
      </c>
      <c r="J2373">
        <v>2504.83</v>
      </c>
      <c r="K2373">
        <v>2463.0700000000002</v>
      </c>
      <c r="L2373">
        <v>2405.23</v>
      </c>
      <c r="M2373">
        <v>2504.0700000000002</v>
      </c>
      <c r="N2373" s="99"/>
      <c r="O2373" s="99"/>
      <c r="P2373" s="99"/>
      <c r="Q2373" s="99"/>
      <c r="R2373" s="100"/>
      <c r="S2373" s="101"/>
      <c r="T2373" s="241"/>
      <c r="U2373" s="234"/>
      <c r="V2373" s="238"/>
    </row>
    <row r="2374" spans="1:28" ht="25.5" customHeight="1" thickBot="1">
      <c r="A2374"/>
      <c r="B2374" s="93"/>
      <c r="C2374" s="162"/>
      <c r="D2374" s="90" t="s">
        <v>120</v>
      </c>
      <c r="E2374" s="29">
        <f t="shared" ref="E2374:M2374" si="784">IF(((E2372="")*AND(E2373="")),"",(E2372-E2373)*2)</f>
        <v>785.40000000000055</v>
      </c>
      <c r="F2374" s="29">
        <f t="shared" si="784"/>
        <v>748.94000000000051</v>
      </c>
      <c r="G2374" s="29">
        <f t="shared" si="784"/>
        <v>710.60000000000036</v>
      </c>
      <c r="H2374" s="29">
        <f t="shared" si="784"/>
        <v>733.18000000000029</v>
      </c>
      <c r="I2374" s="29">
        <f t="shared" si="784"/>
        <v>791.10000000000036</v>
      </c>
      <c r="J2374" s="29">
        <f t="shared" si="784"/>
        <v>789.77999999999975</v>
      </c>
      <c r="K2374" s="29">
        <f t="shared" si="784"/>
        <v>731.57999999999993</v>
      </c>
      <c r="L2374" s="29">
        <f t="shared" si="784"/>
        <v>850.57999999999993</v>
      </c>
      <c r="M2374" s="29">
        <f t="shared" si="784"/>
        <v>795.5</v>
      </c>
      <c r="N2374" s="102"/>
      <c r="O2374" s="102"/>
      <c r="P2374" s="102"/>
      <c r="Q2374" s="102"/>
      <c r="R2374" s="103"/>
      <c r="S2374" s="104"/>
      <c r="T2374" s="282"/>
      <c r="U2374" s="281"/>
      <c r="V2374" s="285"/>
    </row>
    <row r="2375" spans="1:28" ht="12.75" customHeight="1">
      <c r="A2375" s="3">
        <v>43991</v>
      </c>
      <c r="B2375" s="93" t="s">
        <v>18</v>
      </c>
      <c r="C2375" s="162" t="s">
        <v>121</v>
      </c>
      <c r="D2375" s="90" t="s">
        <v>99</v>
      </c>
      <c r="E2375">
        <v>2958.87</v>
      </c>
      <c r="F2375">
        <v>2849.63</v>
      </c>
      <c r="G2375">
        <v>2810.96</v>
      </c>
      <c r="H2375">
        <v>2821.48</v>
      </c>
      <c r="I2375">
        <v>2899.31</v>
      </c>
      <c r="J2375">
        <v>2897.91</v>
      </c>
      <c r="K2375">
        <v>2829.36</v>
      </c>
      <c r="L2375">
        <v>2828.06</v>
      </c>
      <c r="M2375">
        <v>2896.87</v>
      </c>
      <c r="N2375" s="94">
        <f>IF((M2376=""),"",MAX(E2377:M2377))</f>
        <v>981.65999999999985</v>
      </c>
      <c r="O2375" s="94">
        <f>IF(M2376="","",MIN(E2377:M2377))</f>
        <v>821.26000000000022</v>
      </c>
      <c r="P2375" s="94">
        <f>IF((M2377=""),"",AVERAGE(E2377:M2377))</f>
        <v>914.55333333333328</v>
      </c>
      <c r="Q2375" s="94">
        <f>IF((M2376=""),"",STDEV(E2377:M2377))</f>
        <v>57.781906337537848</v>
      </c>
      <c r="R2375" s="95">
        <f>IF((M2376=""),"",(N2375-O2375)/(N2375+O2375)*100)</f>
        <v>8.8966787211856122</v>
      </c>
      <c r="S2375" s="96" t="str">
        <f>IF(M2376="","",IF(R2375&lt;15,IF(P2375&gt;850,IF(P2375&lt;1000,"Pass","Fail"),"Fail"),"Fail"))</f>
        <v>Pass</v>
      </c>
      <c r="T2375" s="237">
        <v>1159</v>
      </c>
      <c r="U2375" s="236" t="s">
        <v>340</v>
      </c>
      <c r="V2375" s="300"/>
      <c r="W2375" s="135">
        <v>850</v>
      </c>
      <c r="X2375" s="135">
        <v>970</v>
      </c>
      <c r="Y2375" s="135">
        <v>710</v>
      </c>
      <c r="Z2375" s="135">
        <v>910</v>
      </c>
      <c r="AA2375" s="135">
        <v>14.5</v>
      </c>
      <c r="AB2375" s="139">
        <v>17</v>
      </c>
    </row>
    <row r="2376" spans="1:28" ht="15.75" customHeight="1">
      <c r="A2376"/>
      <c r="B2376" s="93"/>
      <c r="C2376" s="162"/>
      <c r="D2376" s="90" t="s">
        <v>100</v>
      </c>
      <c r="E2376">
        <v>2475.31</v>
      </c>
      <c r="F2376">
        <v>2413.63</v>
      </c>
      <c r="G2376">
        <v>2400.33</v>
      </c>
      <c r="H2376">
        <v>2390.0500000000002</v>
      </c>
      <c r="I2376">
        <v>2422.5</v>
      </c>
      <c r="J2376">
        <v>2407.08</v>
      </c>
      <c r="K2376">
        <v>2394.33</v>
      </c>
      <c r="L2376">
        <v>2355.31</v>
      </c>
      <c r="M2376">
        <v>2418.42</v>
      </c>
      <c r="N2376" s="99"/>
      <c r="O2376" s="99"/>
      <c r="P2376" s="99"/>
      <c r="Q2376" s="99"/>
      <c r="R2376" s="100"/>
      <c r="S2376" s="101"/>
      <c r="T2376" s="241"/>
      <c r="U2376" s="234"/>
      <c r="V2376" s="238"/>
    </row>
    <row r="2377" spans="1:28" ht="26.25" customHeight="1" thickBot="1">
      <c r="A2377"/>
      <c r="B2377" s="105"/>
      <c r="C2377" s="163"/>
      <c r="D2377" s="127" t="s">
        <v>120</v>
      </c>
      <c r="E2377" s="107">
        <f t="shared" ref="E2377:M2377" si="785">IF(((E2375="")*AND(E2376="")),"",(E2375-E2376)*2)</f>
        <v>967.11999999999989</v>
      </c>
      <c r="F2377" s="107">
        <f t="shared" si="785"/>
        <v>872</v>
      </c>
      <c r="G2377" s="107">
        <f t="shared" si="785"/>
        <v>821.26000000000022</v>
      </c>
      <c r="H2377" s="107">
        <f t="shared" si="785"/>
        <v>862.85999999999967</v>
      </c>
      <c r="I2377" s="107">
        <f t="shared" si="785"/>
        <v>953.61999999999989</v>
      </c>
      <c r="J2377" s="107">
        <f t="shared" si="785"/>
        <v>981.65999999999985</v>
      </c>
      <c r="K2377" s="107">
        <f t="shared" si="785"/>
        <v>870.0600000000004</v>
      </c>
      <c r="L2377" s="107">
        <f t="shared" si="785"/>
        <v>945.5</v>
      </c>
      <c r="M2377" s="107">
        <f t="shared" si="785"/>
        <v>956.89999999999964</v>
      </c>
      <c r="N2377" s="108"/>
      <c r="O2377" s="108"/>
      <c r="P2377" s="108"/>
      <c r="Q2377" s="108"/>
      <c r="R2377" s="109"/>
      <c r="S2377" s="110"/>
      <c r="T2377" s="284"/>
      <c r="U2377" s="283"/>
      <c r="V2377" s="286"/>
    </row>
    <row r="2378" spans="1:28" ht="12.75" customHeight="1">
      <c r="A2378" s="3">
        <v>43994</v>
      </c>
      <c r="B2378" s="111" t="s">
        <v>18</v>
      </c>
      <c r="C2378" s="164" t="s">
        <v>122</v>
      </c>
      <c r="D2378" s="112" t="s">
        <v>99</v>
      </c>
      <c r="E2378">
        <v>5971.19</v>
      </c>
      <c r="F2378">
        <v>6021.51</v>
      </c>
      <c r="G2378">
        <v>6175.14</v>
      </c>
      <c r="H2378">
        <v>6122.89</v>
      </c>
      <c r="I2378">
        <v>6101.21</v>
      </c>
      <c r="J2378">
        <v>5995.71</v>
      </c>
      <c r="K2378">
        <v>6083.52</v>
      </c>
      <c r="L2378">
        <v>6096.94</v>
      </c>
      <c r="M2378">
        <v>6039.58</v>
      </c>
      <c r="N2378" s="113">
        <f>IF((M2379=""),"",MAX(E2380:M2380))</f>
        <v>528.47999999999956</v>
      </c>
      <c r="O2378" s="113">
        <f>IF(M2379="","",MIN(E2380:M2380))</f>
        <v>490.44000000000051</v>
      </c>
      <c r="P2378" s="113">
        <f>IF((M2380=""),"",AVERAGE(E2380:M2380))</f>
        <v>508.71111111111105</v>
      </c>
      <c r="Q2378" s="113">
        <f>IF((M2379=""),"",STDEV(E2380:M2380))</f>
        <v>11.806803594162883</v>
      </c>
      <c r="R2378" s="114">
        <f>IF((M2379=""),"",(N2378-O2378)/(N2378+O2378)*100)</f>
        <v>3.7333647391354621</v>
      </c>
      <c r="S2378" s="115" t="str">
        <f>IF(M2379="","",IF(R2378&lt;10,IF(P2378&gt;430,IF(P2378&lt;590,"Pass","Fail"),"Fail"),"Fail"))</f>
        <v>Pass</v>
      </c>
      <c r="T2378" s="242">
        <v>1159</v>
      </c>
      <c r="U2378" s="236" t="s">
        <v>341</v>
      </c>
      <c r="V2378" s="302"/>
      <c r="W2378" s="138">
        <v>490</v>
      </c>
      <c r="X2378" s="135">
        <v>590</v>
      </c>
      <c r="Y2378" s="135">
        <v>430</v>
      </c>
      <c r="Z2378" s="135">
        <v>590</v>
      </c>
      <c r="AA2378" s="137">
        <v>6.3</v>
      </c>
      <c r="AB2378" s="148">
        <v>6.3</v>
      </c>
    </row>
    <row r="2379" spans="1:28" ht="15.75" customHeight="1">
      <c r="A2379"/>
      <c r="B2379" s="93"/>
      <c r="C2379" s="162"/>
      <c r="D2379" s="90" t="s">
        <v>100</v>
      </c>
      <c r="E2379">
        <v>5706.95</v>
      </c>
      <c r="F2379">
        <v>5768.26</v>
      </c>
      <c r="G2379">
        <v>5929.92</v>
      </c>
      <c r="H2379">
        <v>5874.06</v>
      </c>
      <c r="I2379">
        <v>5845.63</v>
      </c>
      <c r="J2379">
        <v>5735.88</v>
      </c>
      <c r="K2379">
        <v>5833.45</v>
      </c>
      <c r="L2379">
        <v>5843.09</v>
      </c>
      <c r="M2379">
        <v>5781.25</v>
      </c>
      <c r="N2379" s="99"/>
      <c r="O2379" s="99"/>
      <c r="P2379" s="99"/>
      <c r="Q2379" s="99"/>
      <c r="R2379" s="100"/>
      <c r="S2379" s="101"/>
      <c r="T2379" s="241"/>
      <c r="U2379" s="234"/>
      <c r="V2379" s="238"/>
    </row>
    <row r="2380" spans="1:28" ht="25.5" customHeight="1" thickBot="1">
      <c r="A2380"/>
      <c r="B2380" s="93"/>
      <c r="C2380" s="162"/>
      <c r="D2380" s="90" t="s">
        <v>120</v>
      </c>
      <c r="E2380" s="29">
        <f t="shared" ref="E2380:M2380" si="786">IF(((E2378="")*AND(E2379="")),"",(E2378-E2379)*2)</f>
        <v>528.47999999999956</v>
      </c>
      <c r="F2380" s="29">
        <f t="shared" si="786"/>
        <v>506.5</v>
      </c>
      <c r="G2380" s="29">
        <f t="shared" si="786"/>
        <v>490.44000000000051</v>
      </c>
      <c r="H2380" s="29">
        <f t="shared" si="786"/>
        <v>497.65999999999985</v>
      </c>
      <c r="I2380" s="29">
        <f t="shared" si="786"/>
        <v>511.15999999999985</v>
      </c>
      <c r="J2380" s="29">
        <f t="shared" si="786"/>
        <v>519.65999999999985</v>
      </c>
      <c r="K2380" s="29">
        <f t="shared" si="786"/>
        <v>500.14000000000124</v>
      </c>
      <c r="L2380" s="29">
        <f t="shared" si="786"/>
        <v>507.69999999999891</v>
      </c>
      <c r="M2380" s="29">
        <f t="shared" si="786"/>
        <v>516.65999999999985</v>
      </c>
      <c r="N2380" s="102"/>
      <c r="O2380" s="102"/>
      <c r="P2380" s="102"/>
      <c r="Q2380" s="102"/>
      <c r="R2380" s="103"/>
      <c r="S2380" s="104"/>
      <c r="T2380" s="282"/>
      <c r="U2380" s="281"/>
      <c r="V2380" s="285"/>
    </row>
    <row r="2381" spans="1:28" ht="12.75" customHeight="1">
      <c r="A2381" s="3">
        <v>43994</v>
      </c>
      <c r="B2381" s="93" t="s">
        <v>18</v>
      </c>
      <c r="C2381" s="162" t="s">
        <v>123</v>
      </c>
      <c r="D2381" s="90" t="s">
        <v>99</v>
      </c>
      <c r="E2381">
        <v>6498.69</v>
      </c>
      <c r="F2381">
        <v>6557.94</v>
      </c>
      <c r="G2381">
        <v>6712.85</v>
      </c>
      <c r="H2381">
        <v>6664.66</v>
      </c>
      <c r="I2381">
        <v>6644.93</v>
      </c>
      <c r="J2381">
        <v>6529.16</v>
      </c>
      <c r="K2381">
        <v>6624.66</v>
      </c>
      <c r="L2381">
        <v>6640.89</v>
      </c>
      <c r="M2381">
        <v>6572.74</v>
      </c>
      <c r="N2381" s="94">
        <f>IF((M2382=""),"",MAX(E2383:M2383))</f>
        <v>271.48000000000138</v>
      </c>
      <c r="O2381" s="94">
        <f>IF(M2382="","",MIN(E2383:M2383))</f>
        <v>242.10000000000036</v>
      </c>
      <c r="P2381" s="94">
        <f>IF((M2383=""),"",AVERAGE(E2383:M2383))</f>
        <v>257.22888888888906</v>
      </c>
      <c r="Q2381" s="94">
        <f>IF((M2382=""),"",STDEV(E2383:M2383))</f>
        <v>10.104143264577779</v>
      </c>
      <c r="R2381" s="95">
        <f>IF((M2382=""),"",(N2381-O2381)/(N2381+O2381)*100)</f>
        <v>5.7206277503019818</v>
      </c>
      <c r="S2381" s="96" t="str">
        <f>IF(M2382="","",IF(R2381&lt;15,IF(P2381&gt;155,IF(P2381&lt;315,"Pass","Fail"),"Fail"),"Fail"))</f>
        <v>Pass</v>
      </c>
      <c r="T2381" s="237">
        <v>1159</v>
      </c>
      <c r="U2381" s="236" t="s">
        <v>341</v>
      </c>
      <c r="V2381" s="300"/>
      <c r="W2381" s="147">
        <v>222</v>
      </c>
      <c r="X2381" s="88">
        <v>340</v>
      </c>
      <c r="Y2381" s="88">
        <v>155</v>
      </c>
      <c r="Z2381" s="88">
        <v>315</v>
      </c>
      <c r="AA2381" s="148">
        <v>15</v>
      </c>
      <c r="AB2381" s="139">
        <v>15</v>
      </c>
    </row>
    <row r="2382" spans="1:28" ht="15.75" customHeight="1">
      <c r="A2382"/>
      <c r="B2382" s="93"/>
      <c r="C2382" s="162"/>
      <c r="D2382" s="90" t="s">
        <v>100</v>
      </c>
      <c r="E2382">
        <v>6364.73</v>
      </c>
      <c r="F2382">
        <v>6432.03</v>
      </c>
      <c r="G2382">
        <v>6591.8</v>
      </c>
      <c r="H2382">
        <v>6538.96</v>
      </c>
      <c r="I2382">
        <v>6509.19</v>
      </c>
      <c r="J2382">
        <v>6396.17</v>
      </c>
      <c r="K2382">
        <v>6498.79</v>
      </c>
      <c r="L2382">
        <v>6516.25</v>
      </c>
      <c r="M2382">
        <v>6441.07</v>
      </c>
      <c r="N2382" s="99"/>
      <c r="O2382" s="99"/>
      <c r="P2382" s="99"/>
      <c r="Q2382" s="99"/>
      <c r="R2382" s="100"/>
      <c r="S2382" s="101"/>
      <c r="T2382" s="241"/>
      <c r="U2382" s="234"/>
      <c r="V2382" s="238"/>
    </row>
    <row r="2383" spans="1:28" ht="25.5" customHeight="1" thickBot="1">
      <c r="A2383"/>
      <c r="B2383" s="93"/>
      <c r="C2383" s="162"/>
      <c r="D2383" s="90" t="s">
        <v>120</v>
      </c>
      <c r="E2383" s="29">
        <f t="shared" ref="E2383:M2383" si="787">IF(((E2381="")*AND(E2382="")),"",(E2381-E2382)*2)</f>
        <v>267.92000000000007</v>
      </c>
      <c r="F2383" s="29">
        <f t="shared" si="787"/>
        <v>251.81999999999971</v>
      </c>
      <c r="G2383" s="29">
        <f t="shared" si="787"/>
        <v>242.10000000000036</v>
      </c>
      <c r="H2383" s="29">
        <f t="shared" si="787"/>
        <v>251.39999999999964</v>
      </c>
      <c r="I2383" s="29">
        <f t="shared" si="787"/>
        <v>271.48000000000138</v>
      </c>
      <c r="J2383" s="29">
        <f t="shared" si="787"/>
        <v>265.97999999999956</v>
      </c>
      <c r="K2383" s="29">
        <f t="shared" si="787"/>
        <v>251.73999999999978</v>
      </c>
      <c r="L2383" s="29">
        <f t="shared" si="787"/>
        <v>249.28000000000065</v>
      </c>
      <c r="M2383" s="29">
        <f t="shared" si="787"/>
        <v>263.34000000000015</v>
      </c>
      <c r="N2383" s="102"/>
      <c r="O2383" s="102"/>
      <c r="P2383" s="102"/>
      <c r="Q2383" s="102"/>
      <c r="R2383" s="103"/>
      <c r="S2383" s="104"/>
      <c r="T2383" s="282"/>
      <c r="U2383" s="281"/>
      <c r="V2383" s="285"/>
    </row>
    <row r="2384" spans="1:28" ht="12.75" customHeight="1">
      <c r="A2384" s="3">
        <v>43994</v>
      </c>
      <c r="B2384" s="121" t="s">
        <v>18</v>
      </c>
      <c r="C2384" s="161" t="s">
        <v>119</v>
      </c>
      <c r="D2384" s="91" t="s">
        <v>99</v>
      </c>
      <c r="E2384">
        <v>2567.2600000000002</v>
      </c>
      <c r="F2384">
        <v>2486.35</v>
      </c>
      <c r="G2384">
        <v>2455.39</v>
      </c>
      <c r="H2384">
        <v>2454.56</v>
      </c>
      <c r="I2384">
        <v>2502.2600000000002</v>
      </c>
      <c r="J2384">
        <v>2505.3000000000002</v>
      </c>
      <c r="K2384">
        <v>2463.44</v>
      </c>
      <c r="L2384">
        <v>2425.46</v>
      </c>
      <c r="M2384">
        <v>2503.67</v>
      </c>
      <c r="N2384" s="94">
        <f>IF((M2385=""),"",MAX(E2386:M2386))</f>
        <v>816.90000000000055</v>
      </c>
      <c r="O2384" s="94">
        <f>IF(M2385="","",MIN(E2386:M2386))</f>
        <v>670.68000000000029</v>
      </c>
      <c r="P2384" s="94">
        <f>IF((M2386=""),"",AVERAGE(E2386:M2386))</f>
        <v>756.72000000000025</v>
      </c>
      <c r="Q2384" s="94">
        <f>IF((M2385=""),"",STDEV(E2386:M2386))</f>
        <v>48.799659834879968</v>
      </c>
      <c r="R2384" s="95">
        <f>IF((M2385=""),"",(N2384-O2384)/(N2384+O2384)*100)</f>
        <v>9.8293873270681349</v>
      </c>
      <c r="S2384" s="96" t="str">
        <f>IF(M2385="","",IF(R2384&lt;10,IF(P2384&gt;670,IF(P2384&lt;830,"Pass","Fail"),"Fail"),"Fail"))</f>
        <v>Pass</v>
      </c>
      <c r="T2384" s="237">
        <v>1159</v>
      </c>
      <c r="U2384" s="236" t="s">
        <v>341</v>
      </c>
      <c r="V2384" s="300"/>
      <c r="W2384" s="147">
        <v>645</v>
      </c>
      <c r="X2384" s="88">
        <v>790</v>
      </c>
      <c r="Y2384" s="88">
        <v>670</v>
      </c>
      <c r="Z2384" s="88">
        <v>830</v>
      </c>
      <c r="AA2384" s="88">
        <v>8.6999999999999993</v>
      </c>
      <c r="AB2384" s="148">
        <v>10</v>
      </c>
    </row>
    <row r="2385" spans="1:28" ht="15.75" customHeight="1">
      <c r="A2385"/>
      <c r="B2385" s="93"/>
      <c r="C2385" s="162"/>
      <c r="D2385" s="90" t="s">
        <v>100</v>
      </c>
      <c r="E2385">
        <v>2158.81</v>
      </c>
      <c r="F2385">
        <v>2116.4299999999998</v>
      </c>
      <c r="G2385">
        <v>2097.4299999999998</v>
      </c>
      <c r="H2385">
        <v>2087.9899999999998</v>
      </c>
      <c r="I2385">
        <v>2106.0300000000002</v>
      </c>
      <c r="J2385">
        <v>2103.41</v>
      </c>
      <c r="K2385">
        <v>2093.7199999999998</v>
      </c>
      <c r="L2385">
        <v>2090.12</v>
      </c>
      <c r="M2385">
        <v>2104.5100000000002</v>
      </c>
      <c r="N2385" s="99"/>
      <c r="O2385" s="99"/>
      <c r="P2385" s="99"/>
      <c r="Q2385" s="99"/>
      <c r="R2385" s="100"/>
      <c r="S2385" s="101"/>
      <c r="T2385" s="241"/>
      <c r="U2385" s="234"/>
      <c r="V2385" s="238"/>
    </row>
    <row r="2386" spans="1:28" ht="25.5" customHeight="1" thickBot="1">
      <c r="A2386"/>
      <c r="B2386" s="93"/>
      <c r="C2386" s="162"/>
      <c r="D2386" s="90" t="s">
        <v>120</v>
      </c>
      <c r="E2386" s="29">
        <f t="shared" ref="E2386:M2386" si="788">IF(((E2384="")*AND(E2385="")),"",(E2384-E2385)*2)</f>
        <v>816.90000000000055</v>
      </c>
      <c r="F2386" s="29">
        <f t="shared" si="788"/>
        <v>739.84000000000015</v>
      </c>
      <c r="G2386" s="29">
        <f t="shared" si="788"/>
        <v>715.92000000000007</v>
      </c>
      <c r="H2386" s="29">
        <f t="shared" si="788"/>
        <v>733.14000000000033</v>
      </c>
      <c r="I2386" s="29">
        <f t="shared" si="788"/>
        <v>792.46</v>
      </c>
      <c r="J2386" s="29">
        <f t="shared" si="788"/>
        <v>803.78000000000065</v>
      </c>
      <c r="K2386" s="29">
        <f t="shared" si="788"/>
        <v>739.44000000000051</v>
      </c>
      <c r="L2386" s="29">
        <f t="shared" si="788"/>
        <v>670.68000000000029</v>
      </c>
      <c r="M2386" s="29">
        <f t="shared" si="788"/>
        <v>798.31999999999971</v>
      </c>
      <c r="N2386" s="102"/>
      <c r="O2386" s="102"/>
      <c r="P2386" s="102"/>
      <c r="Q2386" s="102"/>
      <c r="R2386" s="103"/>
      <c r="S2386" s="104"/>
      <c r="T2386" s="282"/>
      <c r="U2386" s="281"/>
      <c r="V2386" s="285"/>
    </row>
    <row r="2387" spans="1:28" ht="12.75" customHeight="1">
      <c r="A2387" s="3">
        <v>43994</v>
      </c>
      <c r="B2387" s="93" t="s">
        <v>18</v>
      </c>
      <c r="C2387" s="162" t="s">
        <v>121</v>
      </c>
      <c r="D2387" s="90" t="s">
        <v>99</v>
      </c>
      <c r="E2387">
        <v>2475.34</v>
      </c>
      <c r="F2387">
        <v>2412.5500000000002</v>
      </c>
      <c r="G2387">
        <v>2399.71</v>
      </c>
      <c r="H2387">
        <v>2389.4299999999998</v>
      </c>
      <c r="I2387">
        <v>2422.31</v>
      </c>
      <c r="J2387">
        <v>2407.16</v>
      </c>
      <c r="K2387">
        <v>2393.84</v>
      </c>
      <c r="L2387">
        <v>2359.84</v>
      </c>
      <c r="M2387">
        <v>2417.9</v>
      </c>
      <c r="N2387" s="94">
        <f>IF((M2388=""),"",MAX(E2389:M2389))</f>
        <v>977.03999999999951</v>
      </c>
      <c r="O2387" s="94">
        <f>IF(M2388="","",MIN(E2389:M2389))</f>
        <v>816.34000000000015</v>
      </c>
      <c r="P2387" s="94">
        <f>IF((M2389=""),"",AVERAGE(E2389:M2389))</f>
        <v>897.90000000000009</v>
      </c>
      <c r="Q2387" s="94">
        <f>IF((M2388=""),"",STDEV(E2389:M2389))</f>
        <v>68.055993857999667</v>
      </c>
      <c r="R2387" s="95">
        <f>IF((M2388=""),"",(N2387-O2387)/(N2387+O2387)*100)</f>
        <v>8.9607333638157769</v>
      </c>
      <c r="S2387" s="96" t="str">
        <f>IF(M2388="","",IF(R2387&lt;15,IF(P2387&gt;850,IF(P2387&lt;1000,"Pass","Fail"),"Fail"),"Fail"))</f>
        <v>Pass</v>
      </c>
      <c r="T2387" s="237">
        <v>1159</v>
      </c>
      <c r="U2387" s="236" t="s">
        <v>341</v>
      </c>
      <c r="V2387" s="300"/>
      <c r="W2387" s="135">
        <v>850</v>
      </c>
      <c r="X2387" s="135">
        <v>970</v>
      </c>
      <c r="Y2387" s="135">
        <v>710</v>
      </c>
      <c r="Z2387" s="135">
        <v>910</v>
      </c>
      <c r="AA2387" s="135">
        <v>14.5</v>
      </c>
      <c r="AB2387" s="139">
        <v>17</v>
      </c>
    </row>
    <row r="2388" spans="1:28" ht="15.75" customHeight="1">
      <c r="A2388"/>
      <c r="B2388" s="93"/>
      <c r="C2388" s="162"/>
      <c r="D2388" s="90" t="s">
        <v>100</v>
      </c>
      <c r="E2388">
        <v>1988.81</v>
      </c>
      <c r="F2388">
        <v>1987.27</v>
      </c>
      <c r="G2388">
        <v>1991.54</v>
      </c>
      <c r="H2388">
        <v>1959.49</v>
      </c>
      <c r="I2388">
        <v>1942.19</v>
      </c>
      <c r="J2388">
        <v>1918.64</v>
      </c>
      <c r="K2388">
        <v>1961.06</v>
      </c>
      <c r="L2388">
        <v>1950.09</v>
      </c>
      <c r="M2388">
        <v>1938.44</v>
      </c>
      <c r="N2388" s="99"/>
      <c r="O2388" s="99"/>
      <c r="P2388" s="99"/>
      <c r="Q2388" s="99"/>
      <c r="R2388" s="100"/>
      <c r="S2388" s="101"/>
      <c r="T2388" s="241"/>
      <c r="U2388" s="234"/>
      <c r="V2388" s="238"/>
    </row>
    <row r="2389" spans="1:28" ht="26.25" customHeight="1" thickBot="1">
      <c r="A2389"/>
      <c r="B2389" s="105"/>
      <c r="C2389" s="163"/>
      <c r="D2389" s="127" t="s">
        <v>120</v>
      </c>
      <c r="E2389" s="107">
        <f t="shared" ref="E2389:M2389" si="789">IF(((E2387="")*AND(E2388="")),"",(E2387-E2388)*2)</f>
        <v>973.0600000000004</v>
      </c>
      <c r="F2389" s="107">
        <f t="shared" si="789"/>
        <v>850.5600000000004</v>
      </c>
      <c r="G2389" s="107">
        <f t="shared" si="789"/>
        <v>816.34000000000015</v>
      </c>
      <c r="H2389" s="107">
        <f t="shared" si="789"/>
        <v>859.87999999999965</v>
      </c>
      <c r="I2389" s="107">
        <f t="shared" si="789"/>
        <v>960.23999999999978</v>
      </c>
      <c r="J2389" s="107">
        <f t="shared" si="789"/>
        <v>977.03999999999951</v>
      </c>
      <c r="K2389" s="107">
        <f t="shared" si="789"/>
        <v>865.5600000000004</v>
      </c>
      <c r="L2389" s="107">
        <f t="shared" si="789"/>
        <v>819.50000000000045</v>
      </c>
      <c r="M2389" s="107">
        <f t="shared" si="789"/>
        <v>958.92000000000007</v>
      </c>
      <c r="N2389" s="108"/>
      <c r="O2389" s="108"/>
      <c r="P2389" s="108"/>
      <c r="Q2389" s="108"/>
      <c r="R2389" s="109"/>
      <c r="S2389" s="110"/>
      <c r="T2389" s="284"/>
      <c r="U2389" s="283"/>
      <c r="V2389" s="286"/>
    </row>
    <row r="2390" spans="1:28" ht="12.75" customHeight="1">
      <c r="A2390" s="3">
        <v>43997</v>
      </c>
      <c r="B2390" s="111" t="s">
        <v>18</v>
      </c>
      <c r="C2390" s="164" t="s">
        <v>122</v>
      </c>
      <c r="D2390" s="112" t="s">
        <v>99</v>
      </c>
      <c r="E2390">
        <v>5712.07</v>
      </c>
      <c r="F2390">
        <v>5772.22</v>
      </c>
      <c r="G2390">
        <v>5935.14</v>
      </c>
      <c r="H2390">
        <v>5878.78</v>
      </c>
      <c r="I2390">
        <v>5851.32</v>
      </c>
      <c r="J2390">
        <v>5741.71</v>
      </c>
      <c r="K2390">
        <v>5837.81</v>
      </c>
      <c r="L2390">
        <v>5843.09</v>
      </c>
      <c r="M2390">
        <v>5784.96</v>
      </c>
      <c r="N2390" s="113">
        <f>IF((M2391=""),"",MAX(E2392:M2392))</f>
        <v>539</v>
      </c>
      <c r="O2390" s="113">
        <f>IF(M2391="","",MIN(E2392:M2392))</f>
        <v>501.28000000000065</v>
      </c>
      <c r="P2390" s="113">
        <f>IF((M2392=""),"",AVERAGE(E2392:M2392))</f>
        <v>521.58666666666659</v>
      </c>
      <c r="Q2390" s="113">
        <f>IF((M2391=""),"",STDEV(E2392:M2392))</f>
        <v>12.739356341667261</v>
      </c>
      <c r="R2390" s="114">
        <f>IF((M2391=""),"",(N2390-O2390)/(N2390+O2390)*100)</f>
        <v>3.62594686046058</v>
      </c>
      <c r="S2390" s="115" t="str">
        <f>IF(M2391="","",IF(R2390&lt;10,IF(P2390&gt;430,IF(P2390&lt;590,"Pass","Fail"),"Fail"),"Fail"))</f>
        <v>Pass</v>
      </c>
      <c r="T2390" s="242">
        <v>1335</v>
      </c>
      <c r="U2390" s="236"/>
      <c r="V2390" s="302"/>
      <c r="W2390" s="138">
        <v>490</v>
      </c>
      <c r="X2390" s="135">
        <v>590</v>
      </c>
      <c r="Y2390" s="135">
        <v>430</v>
      </c>
      <c r="Z2390" s="135">
        <v>590</v>
      </c>
      <c r="AA2390" s="137">
        <v>6.3</v>
      </c>
      <c r="AB2390" s="148">
        <v>6.3</v>
      </c>
    </row>
    <row r="2391" spans="1:28" ht="15.75" customHeight="1">
      <c r="A2391"/>
      <c r="B2391" s="93"/>
      <c r="C2391" s="162"/>
      <c r="D2391" s="90" t="s">
        <v>100</v>
      </c>
      <c r="E2391">
        <v>5448.27</v>
      </c>
      <c r="F2391">
        <v>5514.65</v>
      </c>
      <c r="G2391">
        <v>5684.5</v>
      </c>
      <c r="H2391">
        <v>5619.52</v>
      </c>
      <c r="I2391">
        <v>5583.53</v>
      </c>
      <c r="J2391">
        <v>5472.21</v>
      </c>
      <c r="K2391">
        <v>5578.8</v>
      </c>
      <c r="L2391">
        <v>5589.21</v>
      </c>
      <c r="M2391">
        <v>5519.27</v>
      </c>
      <c r="N2391" s="99"/>
      <c r="O2391" s="99"/>
      <c r="P2391" s="99"/>
      <c r="Q2391" s="99"/>
      <c r="R2391" s="100"/>
      <c r="S2391" s="101"/>
      <c r="T2391" s="241"/>
      <c r="U2391" s="234"/>
      <c r="V2391" s="238"/>
    </row>
    <row r="2392" spans="1:28" ht="25.5" customHeight="1" thickBot="1">
      <c r="A2392"/>
      <c r="B2392" s="93"/>
      <c r="C2392" s="162"/>
      <c r="D2392" s="90" t="s">
        <v>120</v>
      </c>
      <c r="E2392" s="29">
        <f t="shared" ref="E2392:M2392" si="790">IF(((E2390="")*AND(E2391="")),"",(E2390-E2391)*2)</f>
        <v>527.59999999999854</v>
      </c>
      <c r="F2392" s="29">
        <f t="shared" si="790"/>
        <v>515.14000000000124</v>
      </c>
      <c r="G2392" s="29">
        <f t="shared" si="790"/>
        <v>501.28000000000065</v>
      </c>
      <c r="H2392" s="29">
        <f t="shared" si="790"/>
        <v>518.51999999999862</v>
      </c>
      <c r="I2392" s="29">
        <f t="shared" si="790"/>
        <v>535.57999999999993</v>
      </c>
      <c r="J2392" s="29">
        <f t="shared" si="790"/>
        <v>539</v>
      </c>
      <c r="K2392" s="29">
        <f t="shared" si="790"/>
        <v>518.02000000000044</v>
      </c>
      <c r="L2392" s="29">
        <f t="shared" si="790"/>
        <v>507.76000000000022</v>
      </c>
      <c r="M2392" s="29">
        <f t="shared" si="790"/>
        <v>531.3799999999992</v>
      </c>
      <c r="N2392" s="102"/>
      <c r="O2392" s="102"/>
      <c r="P2392" s="102"/>
      <c r="Q2392" s="102"/>
      <c r="R2392" s="103"/>
      <c r="S2392" s="104"/>
      <c r="T2392" s="282"/>
      <c r="U2392" s="281"/>
      <c r="V2392" s="285"/>
    </row>
    <row r="2393" spans="1:28" ht="12.75" customHeight="1">
      <c r="A2393" s="3">
        <v>43997</v>
      </c>
      <c r="B2393" s="93" t="s">
        <v>18</v>
      </c>
      <c r="C2393" s="162" t="s">
        <v>123</v>
      </c>
      <c r="D2393" s="90" t="s">
        <v>99</v>
      </c>
      <c r="E2393">
        <v>6369.68</v>
      </c>
      <c r="F2393">
        <v>6438</v>
      </c>
      <c r="G2393">
        <v>6599.9</v>
      </c>
      <c r="H2393">
        <v>6544.77</v>
      </c>
      <c r="I2393">
        <v>6516.45</v>
      </c>
      <c r="J2393">
        <v>6403.35</v>
      </c>
      <c r="K2393">
        <v>6503.64</v>
      </c>
      <c r="L2393">
        <v>6518.58</v>
      </c>
      <c r="M2393">
        <v>6446.6</v>
      </c>
      <c r="N2393" s="94">
        <f>IF((M2394=""),"",MAX(E2395:M2395))</f>
        <v>266.68000000000029</v>
      </c>
      <c r="O2393" s="94">
        <f>IF(M2394="","",MIN(E2395:M2395))</f>
        <v>246.23999999999978</v>
      </c>
      <c r="P2393" s="94">
        <f>IF((M2395=""),"",AVERAGE(E2395:M2395))</f>
        <v>256.29111111111121</v>
      </c>
      <c r="Q2393" s="94">
        <f>IF((M2394=""),"",STDEV(E2395:M2395))</f>
        <v>8.3744916927009605</v>
      </c>
      <c r="R2393" s="95">
        <f>IF((M2394=""),"",(N2393-O2393)/(N2393+O2393)*100)</f>
        <v>3.9850269047805713</v>
      </c>
      <c r="S2393" s="96" t="str">
        <f>IF(M2394="","",IF(R2393&lt;15,IF(P2393&gt;155,IF(P2393&lt;315,"Pass","Fail"),"Fail"),"Fail"))</f>
        <v>Pass</v>
      </c>
      <c r="T2393" s="237">
        <v>1335</v>
      </c>
      <c r="U2393" s="236"/>
      <c r="V2393" s="300"/>
      <c r="W2393" s="147">
        <v>222</v>
      </c>
      <c r="X2393" s="88">
        <v>340</v>
      </c>
      <c r="Y2393" s="88">
        <v>155</v>
      </c>
      <c r="Z2393" s="88">
        <v>315</v>
      </c>
      <c r="AA2393" s="148">
        <v>15</v>
      </c>
      <c r="AB2393" s="139">
        <v>15</v>
      </c>
    </row>
    <row r="2394" spans="1:28" ht="15.75" customHeight="1">
      <c r="A2394"/>
      <c r="B2394" s="93"/>
      <c r="C2394" s="162"/>
      <c r="D2394" s="90" t="s">
        <v>100</v>
      </c>
      <c r="E2394">
        <v>6241.77</v>
      </c>
      <c r="F2394">
        <v>6313.93</v>
      </c>
      <c r="G2394">
        <v>6476.78</v>
      </c>
      <c r="H2394">
        <v>6420.13</v>
      </c>
      <c r="I2394">
        <v>6385.24</v>
      </c>
      <c r="J2394">
        <v>6270.53</v>
      </c>
      <c r="K2394">
        <v>6379.27</v>
      </c>
      <c r="L2394">
        <v>6385.24</v>
      </c>
      <c r="M2394">
        <v>6314.77</v>
      </c>
      <c r="N2394" s="99"/>
      <c r="O2394" s="99"/>
      <c r="P2394" s="99"/>
      <c r="Q2394" s="99"/>
      <c r="R2394" s="100"/>
      <c r="S2394" s="101"/>
      <c r="T2394" s="241"/>
      <c r="U2394" s="234"/>
      <c r="V2394" s="238"/>
    </row>
    <row r="2395" spans="1:28" ht="25.5" customHeight="1" thickBot="1">
      <c r="A2395"/>
      <c r="B2395" s="93"/>
      <c r="C2395" s="162"/>
      <c r="D2395" s="90" t="s">
        <v>120</v>
      </c>
      <c r="E2395" s="29">
        <f t="shared" ref="E2395:M2395" si="791">IF(((E2393="")*AND(E2394="")),"",(E2393-E2394)*2)</f>
        <v>255.81999999999971</v>
      </c>
      <c r="F2395" s="29">
        <f t="shared" si="791"/>
        <v>248.13999999999942</v>
      </c>
      <c r="G2395" s="29">
        <f t="shared" si="791"/>
        <v>246.23999999999978</v>
      </c>
      <c r="H2395" s="29">
        <f t="shared" si="791"/>
        <v>249.28000000000065</v>
      </c>
      <c r="I2395" s="29">
        <f t="shared" si="791"/>
        <v>262.42000000000007</v>
      </c>
      <c r="J2395" s="29">
        <f t="shared" si="791"/>
        <v>265.64000000000124</v>
      </c>
      <c r="K2395" s="29">
        <f t="shared" si="791"/>
        <v>248.73999999999978</v>
      </c>
      <c r="L2395" s="29">
        <f t="shared" si="791"/>
        <v>266.68000000000029</v>
      </c>
      <c r="M2395" s="29">
        <f t="shared" si="791"/>
        <v>263.65999999999985</v>
      </c>
      <c r="N2395" s="102"/>
      <c r="O2395" s="102"/>
      <c r="P2395" s="102"/>
      <c r="Q2395" s="102"/>
      <c r="R2395" s="103"/>
      <c r="S2395" s="104"/>
      <c r="T2395" s="282"/>
      <c r="U2395" s="281"/>
      <c r="V2395" s="285"/>
    </row>
    <row r="2396" spans="1:28" ht="12.75" customHeight="1">
      <c r="A2396" s="3">
        <v>43997</v>
      </c>
      <c r="B2396" s="121" t="s">
        <v>18</v>
      </c>
      <c r="C2396" s="161" t="s">
        <v>119</v>
      </c>
      <c r="D2396" s="91" t="s">
        <v>99</v>
      </c>
      <c r="E2396">
        <v>2960.73</v>
      </c>
      <c r="F2396">
        <v>2851.16</v>
      </c>
      <c r="G2396">
        <v>2812.85</v>
      </c>
      <c r="H2396">
        <v>2820.3</v>
      </c>
      <c r="I2396">
        <v>2892.06</v>
      </c>
      <c r="J2396">
        <v>2895.47</v>
      </c>
      <c r="K2396">
        <v>2832.72</v>
      </c>
      <c r="L2396">
        <v>2830.1</v>
      </c>
      <c r="M2396">
        <v>2894.4</v>
      </c>
      <c r="N2396" s="94">
        <f>IF((M2397=""),"",MAX(E2398:M2398))</f>
        <v>839.22000000000025</v>
      </c>
      <c r="O2396" s="94">
        <f>IF(M2397="","",MIN(E2398:M2398))</f>
        <v>722</v>
      </c>
      <c r="P2396" s="94">
        <f>IF((M2398=""),"",AVERAGE(E2398:M2398))</f>
        <v>777.67777777777781</v>
      </c>
      <c r="Q2396" s="94">
        <f>IF((M2397=""),"",STDEV(E2398:M2398))</f>
        <v>40.34534105004527</v>
      </c>
      <c r="R2396" s="95">
        <f>IF((M2397=""),"",(N2396-O2396)/(N2396+O2396)*100)</f>
        <v>7.5082307426243737</v>
      </c>
      <c r="S2396" s="96" t="str">
        <f>IF(M2397="","",IF(R2396&lt;10,IF(P2396&gt;670,IF(P2396&lt;830,"Pass","Fail"),"Fail"),"Fail"))</f>
        <v>Pass</v>
      </c>
      <c r="T2396" s="237">
        <v>1335</v>
      </c>
      <c r="U2396" s="236"/>
      <c r="V2396" s="300"/>
      <c r="W2396" s="147">
        <v>645</v>
      </c>
      <c r="X2396" s="88">
        <v>790</v>
      </c>
      <c r="Y2396" s="88">
        <v>670</v>
      </c>
      <c r="Z2396" s="88">
        <v>830</v>
      </c>
      <c r="AA2396" s="88">
        <v>8.6999999999999993</v>
      </c>
      <c r="AB2396" s="148">
        <v>10</v>
      </c>
    </row>
    <row r="2397" spans="1:28" ht="15.75" customHeight="1">
      <c r="A2397"/>
      <c r="B2397" s="93"/>
      <c r="C2397" s="162"/>
      <c r="D2397" s="90" t="s">
        <v>100</v>
      </c>
      <c r="E2397">
        <v>2558.4499999999998</v>
      </c>
      <c r="F2397">
        <v>2478.91</v>
      </c>
      <c r="G2397">
        <v>2451.85</v>
      </c>
      <c r="H2397">
        <v>2450.88</v>
      </c>
      <c r="I2397">
        <v>2494.4</v>
      </c>
      <c r="J2397">
        <v>2490.23</v>
      </c>
      <c r="K2397">
        <v>2459.6799999999998</v>
      </c>
      <c r="L2397">
        <v>2410.4899999999998</v>
      </c>
      <c r="M2397">
        <v>2495.35</v>
      </c>
      <c r="N2397" s="99"/>
      <c r="O2397" s="99"/>
      <c r="P2397" s="99"/>
      <c r="Q2397" s="99"/>
      <c r="R2397" s="100"/>
      <c r="S2397" s="101"/>
      <c r="T2397" s="241"/>
      <c r="U2397" s="234"/>
      <c r="V2397" s="238"/>
    </row>
    <row r="2398" spans="1:28" ht="25.5" customHeight="1" thickBot="1">
      <c r="A2398"/>
      <c r="B2398" s="93"/>
      <c r="C2398" s="162"/>
      <c r="D2398" s="90" t="s">
        <v>120</v>
      </c>
      <c r="E2398" s="29">
        <f t="shared" ref="E2398:M2398" si="792">IF(((E2396="")*AND(E2397="")),"",(E2396-E2397)*2)</f>
        <v>804.5600000000004</v>
      </c>
      <c r="F2398" s="29">
        <f t="shared" si="792"/>
        <v>744.5</v>
      </c>
      <c r="G2398" s="29">
        <f t="shared" si="792"/>
        <v>722</v>
      </c>
      <c r="H2398" s="29">
        <f t="shared" si="792"/>
        <v>738.84000000000015</v>
      </c>
      <c r="I2398" s="29">
        <f t="shared" si="792"/>
        <v>795.31999999999971</v>
      </c>
      <c r="J2398" s="29">
        <f t="shared" si="792"/>
        <v>810.47999999999956</v>
      </c>
      <c r="K2398" s="29">
        <f t="shared" si="792"/>
        <v>746.07999999999993</v>
      </c>
      <c r="L2398" s="29">
        <f t="shared" si="792"/>
        <v>839.22000000000025</v>
      </c>
      <c r="M2398" s="29">
        <f t="shared" si="792"/>
        <v>798.10000000000036</v>
      </c>
      <c r="N2398" s="102"/>
      <c r="O2398" s="102"/>
      <c r="P2398" s="102"/>
      <c r="Q2398" s="102"/>
      <c r="R2398" s="103"/>
      <c r="S2398" s="104"/>
      <c r="T2398" s="282"/>
      <c r="U2398" s="281"/>
      <c r="V2398" s="285"/>
    </row>
    <row r="2399" spans="1:28" ht="12.75" customHeight="1">
      <c r="A2399" s="3">
        <v>43997</v>
      </c>
      <c r="B2399" s="93" t="s">
        <v>18</v>
      </c>
      <c r="C2399" s="162" t="s">
        <v>121</v>
      </c>
      <c r="D2399" s="90" t="s">
        <v>99</v>
      </c>
      <c r="E2399">
        <v>2960.71</v>
      </c>
      <c r="F2399">
        <v>2851.96</v>
      </c>
      <c r="G2399">
        <v>2812.71</v>
      </c>
      <c r="H2399">
        <v>2820.29</v>
      </c>
      <c r="I2399">
        <v>2892.39</v>
      </c>
      <c r="J2399">
        <v>2896.03</v>
      </c>
      <c r="K2399">
        <v>2831.82</v>
      </c>
      <c r="L2399">
        <v>2818.51</v>
      </c>
      <c r="M2399">
        <v>2893.21</v>
      </c>
      <c r="N2399" s="94">
        <f>IF((M2400=""),"",MAX(E2401:M2401))</f>
        <v>973.74000000000069</v>
      </c>
      <c r="O2399" s="94">
        <f>IF(M2400="","",MIN(E2401:M2401))</f>
        <v>820.44000000000051</v>
      </c>
      <c r="P2399" s="94">
        <f>IF((M2401=""),"",AVERAGE(E2401:M2401))</f>
        <v>913.55333333333351</v>
      </c>
      <c r="Q2399" s="94">
        <f>IF((M2400=""),"",STDEV(E2401:M2401))</f>
        <v>59.011265873560049</v>
      </c>
      <c r="R2399" s="95">
        <f>IF((M2400=""),"",(N2399-O2399)/(N2399+O2399)*100)</f>
        <v>8.5442932147276238</v>
      </c>
      <c r="S2399" s="96" t="str">
        <f>IF(M2400="","",IF(R2399&lt;15,IF(P2399&gt;850,IF(P2399&lt;1000,"Pass","Fail"),"Fail"),"Fail"))</f>
        <v>Pass</v>
      </c>
      <c r="T2399" s="237">
        <v>1335</v>
      </c>
      <c r="U2399" s="236"/>
      <c r="V2399" s="300"/>
      <c r="W2399" s="135">
        <v>850</v>
      </c>
      <c r="X2399" s="135">
        <v>970</v>
      </c>
      <c r="Y2399" s="135">
        <v>710</v>
      </c>
      <c r="Z2399" s="135">
        <v>910</v>
      </c>
      <c r="AA2399" s="135">
        <v>14.5</v>
      </c>
      <c r="AB2399" s="139">
        <v>17</v>
      </c>
    </row>
    <row r="2400" spans="1:28" ht="15.75" customHeight="1">
      <c r="A2400"/>
      <c r="B2400" s="93"/>
      <c r="C2400" s="162"/>
      <c r="D2400" s="90" t="s">
        <v>100</v>
      </c>
      <c r="E2400">
        <v>2481.15</v>
      </c>
      <c r="F2400">
        <v>2420.79</v>
      </c>
      <c r="G2400">
        <v>2402.4899999999998</v>
      </c>
      <c r="H2400">
        <v>2387.19</v>
      </c>
      <c r="I2400">
        <v>2408.42</v>
      </c>
      <c r="J2400">
        <v>2409.16</v>
      </c>
      <c r="K2400">
        <v>2398.8200000000002</v>
      </c>
      <c r="L2400">
        <v>2347.85</v>
      </c>
      <c r="M2400">
        <v>2410.77</v>
      </c>
      <c r="N2400" s="99"/>
      <c r="O2400" s="99"/>
      <c r="P2400" s="99"/>
      <c r="Q2400" s="99"/>
      <c r="R2400" s="100"/>
      <c r="S2400" s="101"/>
      <c r="T2400" s="241"/>
      <c r="U2400" s="234"/>
      <c r="V2400" s="238"/>
    </row>
    <row r="2401" spans="1:28" ht="26.25" customHeight="1" thickBot="1">
      <c r="A2401"/>
      <c r="B2401" s="105"/>
      <c r="C2401" s="163"/>
      <c r="D2401" s="127" t="s">
        <v>120</v>
      </c>
      <c r="E2401" s="107">
        <f t="shared" ref="E2401:M2401" si="793">IF(((E2399="")*AND(E2400="")),"",(E2399-E2400)*2)</f>
        <v>959.11999999999989</v>
      </c>
      <c r="F2401" s="107">
        <f t="shared" si="793"/>
        <v>862.34000000000015</v>
      </c>
      <c r="G2401" s="107">
        <f t="shared" si="793"/>
        <v>820.44000000000051</v>
      </c>
      <c r="H2401" s="107">
        <f t="shared" si="793"/>
        <v>866.19999999999982</v>
      </c>
      <c r="I2401" s="107">
        <f t="shared" si="793"/>
        <v>967.9399999999996</v>
      </c>
      <c r="J2401" s="107">
        <f t="shared" si="793"/>
        <v>973.74000000000069</v>
      </c>
      <c r="K2401" s="107">
        <f t="shared" si="793"/>
        <v>866</v>
      </c>
      <c r="L2401" s="107">
        <f t="shared" si="793"/>
        <v>941.32000000000062</v>
      </c>
      <c r="M2401" s="107">
        <f t="shared" si="793"/>
        <v>964.88000000000011</v>
      </c>
      <c r="N2401" s="108"/>
      <c r="O2401" s="108"/>
      <c r="P2401" s="108"/>
      <c r="Q2401" s="108"/>
      <c r="R2401" s="109"/>
      <c r="S2401" s="110"/>
      <c r="T2401" s="284"/>
      <c r="U2401" s="283"/>
      <c r="V2401" s="286"/>
    </row>
    <row r="2402" spans="1:28" ht="12.75" customHeight="1">
      <c r="A2402" s="3">
        <v>44004</v>
      </c>
      <c r="B2402" s="111" t="s">
        <v>18</v>
      </c>
      <c r="C2402" s="164" t="s">
        <v>122</v>
      </c>
      <c r="D2402" s="112" t="s">
        <v>99</v>
      </c>
      <c r="E2402">
        <v>6223.07</v>
      </c>
      <c r="F2402">
        <v>6272.16</v>
      </c>
      <c r="G2402">
        <v>6424.02</v>
      </c>
      <c r="H2402">
        <v>6375.78</v>
      </c>
      <c r="I2402">
        <v>6358.51</v>
      </c>
      <c r="J2402">
        <v>6251.33</v>
      </c>
      <c r="K2402">
        <v>6336.77</v>
      </c>
      <c r="L2402">
        <v>6350.09</v>
      </c>
      <c r="M2402">
        <v>6292.33</v>
      </c>
      <c r="N2402" s="113">
        <f>IF((M2403=""),"",MAX(E2404:M2404))</f>
        <v>524.72000000000116</v>
      </c>
      <c r="O2402" s="113">
        <f>IF(M2403="","",MIN(E2404:M2404))</f>
        <v>504.90000000000146</v>
      </c>
      <c r="P2402" s="113">
        <f>IF((M2404=""),"",AVERAGE(E2404:M2404))</f>
        <v>513.99555555555582</v>
      </c>
      <c r="Q2402" s="113">
        <f>IF((M2403=""),"",STDEV(E2404:M2404))</f>
        <v>6.0732921696370594</v>
      </c>
      <c r="R2402" s="114">
        <f>IF((M2403=""),"",(N2402-O2402)/(N2402+O2402)*100)</f>
        <v>1.9249820322060234</v>
      </c>
      <c r="S2402" s="115" t="str">
        <f>IF(M2403="","",IF(R2402&lt;10,IF(P2402&gt;430,IF(P2402&lt;590,"Pass","Fail"),"Fail"),"Fail"))</f>
        <v>Pass</v>
      </c>
      <c r="T2402" s="242">
        <v>102</v>
      </c>
      <c r="U2402" s="236" t="s">
        <v>344</v>
      </c>
      <c r="V2402" s="302"/>
      <c r="W2402" s="138">
        <v>490</v>
      </c>
      <c r="X2402" s="135">
        <v>590</v>
      </c>
      <c r="Y2402" s="135">
        <v>430</v>
      </c>
      <c r="Z2402" s="135">
        <v>590</v>
      </c>
      <c r="AA2402" s="137">
        <v>6.3</v>
      </c>
      <c r="AB2402" s="148">
        <v>6.3</v>
      </c>
    </row>
    <row r="2403" spans="1:28" ht="15.75" customHeight="1">
      <c r="A2403"/>
      <c r="B2403" s="93"/>
      <c r="C2403" s="162"/>
      <c r="D2403" s="90" t="s">
        <v>100</v>
      </c>
      <c r="E2403">
        <v>5966.07</v>
      </c>
      <c r="F2403">
        <v>6018.54</v>
      </c>
      <c r="G2403">
        <v>6171.57</v>
      </c>
      <c r="H2403">
        <v>6119.14</v>
      </c>
      <c r="I2403">
        <v>6096.15</v>
      </c>
      <c r="J2403">
        <v>5990.81</v>
      </c>
      <c r="K2403">
        <v>6080.2</v>
      </c>
      <c r="L2403">
        <v>6092.87</v>
      </c>
      <c r="M2403">
        <v>6035.73</v>
      </c>
      <c r="N2403" s="99"/>
      <c r="O2403" s="99"/>
      <c r="P2403" s="99"/>
      <c r="Q2403" s="99"/>
      <c r="R2403" s="100"/>
      <c r="S2403" s="101"/>
      <c r="T2403" s="241"/>
      <c r="U2403" s="234"/>
      <c r="V2403" s="238"/>
    </row>
    <row r="2404" spans="1:28" ht="25.5" customHeight="1" thickBot="1">
      <c r="A2404"/>
      <c r="B2404" s="93"/>
      <c r="C2404" s="162"/>
      <c r="D2404" s="90" t="s">
        <v>120</v>
      </c>
      <c r="E2404" s="29">
        <f t="shared" ref="E2404:M2404" si="794">IF(((E2402="")*AND(E2403="")),"",(E2402-E2403)*2)</f>
        <v>514</v>
      </c>
      <c r="F2404" s="29">
        <f t="shared" si="794"/>
        <v>507.23999999999978</v>
      </c>
      <c r="G2404" s="29">
        <f t="shared" si="794"/>
        <v>504.90000000000146</v>
      </c>
      <c r="H2404" s="29">
        <f t="shared" si="794"/>
        <v>513.27999999999884</v>
      </c>
      <c r="I2404" s="29">
        <f t="shared" si="794"/>
        <v>524.72000000000116</v>
      </c>
      <c r="J2404" s="29">
        <f t="shared" si="794"/>
        <v>521.03999999999905</v>
      </c>
      <c r="K2404" s="29">
        <f t="shared" si="794"/>
        <v>513.14000000000124</v>
      </c>
      <c r="L2404" s="29">
        <f t="shared" si="794"/>
        <v>514.44000000000051</v>
      </c>
      <c r="M2404" s="29">
        <f t="shared" si="794"/>
        <v>513.20000000000073</v>
      </c>
      <c r="N2404" s="102"/>
      <c r="O2404" s="102"/>
      <c r="P2404" s="102"/>
      <c r="Q2404" s="102"/>
      <c r="R2404" s="103"/>
      <c r="S2404" s="104"/>
      <c r="T2404" s="282"/>
      <c r="U2404" s="281"/>
      <c r="V2404" s="285"/>
    </row>
    <row r="2405" spans="1:28" ht="12.75" customHeight="1">
      <c r="A2405" s="3">
        <v>44004</v>
      </c>
      <c r="B2405" s="93" t="s">
        <v>18</v>
      </c>
      <c r="C2405" s="162" t="s">
        <v>123</v>
      </c>
      <c r="D2405" s="90" t="s">
        <v>99</v>
      </c>
      <c r="E2405">
        <v>6625.4</v>
      </c>
      <c r="F2405">
        <v>6677.99</v>
      </c>
      <c r="G2405">
        <v>6827.83</v>
      </c>
      <c r="H2405">
        <v>6784.62</v>
      </c>
      <c r="I2405">
        <v>6769.96</v>
      </c>
      <c r="J2405">
        <v>6656.55</v>
      </c>
      <c r="K2405">
        <v>6745.28</v>
      </c>
      <c r="L2405">
        <v>6757.21</v>
      </c>
      <c r="M2405">
        <v>6697.65</v>
      </c>
      <c r="N2405" s="94">
        <f>IF((M2406=""),"",MAX(E2407:M2407))</f>
        <v>266.39999999999964</v>
      </c>
      <c r="O2405" s="94">
        <f>IF(M2406="","",MIN(E2407:M2407))</f>
        <v>241.70000000000073</v>
      </c>
      <c r="P2405" s="94">
        <f>IF((M2407=""),"",AVERAGE(E2407:M2407))</f>
        <v>256.04444444444403</v>
      </c>
      <c r="Q2405" s="94">
        <f>IF((M2406=""),"",STDEV(E2407:M2407))</f>
        <v>8.1775043734484694</v>
      </c>
      <c r="R2405" s="95">
        <f>IF((M2406=""),"",(N2405-O2405)/(N2405+O2405)*100)</f>
        <v>4.8612477858687058</v>
      </c>
      <c r="S2405" s="96" t="str">
        <f>IF(M2406="","",IF(R2405&lt;15,IF(P2405&gt;155,IF(P2405&lt;315,"Pass","Fail"),"Fail"),"Fail"))</f>
        <v>Pass</v>
      </c>
      <c r="T2405" s="237">
        <v>102</v>
      </c>
      <c r="U2405" s="236" t="s">
        <v>344</v>
      </c>
      <c r="V2405" s="300"/>
      <c r="W2405" s="147">
        <v>222</v>
      </c>
      <c r="X2405" s="88">
        <v>340</v>
      </c>
      <c r="Y2405" s="88">
        <v>155</v>
      </c>
      <c r="Z2405" s="88">
        <v>315</v>
      </c>
      <c r="AA2405" s="148">
        <v>15</v>
      </c>
      <c r="AB2405" s="139">
        <v>15</v>
      </c>
    </row>
    <row r="2406" spans="1:28" ht="15.75" customHeight="1">
      <c r="A2406"/>
      <c r="B2406" s="93"/>
      <c r="C2406" s="162"/>
      <c r="D2406" s="90" t="s">
        <v>100</v>
      </c>
      <c r="E2406">
        <v>6493.51</v>
      </c>
      <c r="F2406">
        <v>6551.35</v>
      </c>
      <c r="G2406">
        <v>6706.98</v>
      </c>
      <c r="H2406">
        <v>6658.81</v>
      </c>
      <c r="I2406">
        <v>6637.84</v>
      </c>
      <c r="J2406">
        <v>6523.35</v>
      </c>
      <c r="K2406">
        <v>6618.99</v>
      </c>
      <c r="L2406">
        <v>6632.13</v>
      </c>
      <c r="M2406">
        <v>6567.33</v>
      </c>
      <c r="N2406" s="99"/>
      <c r="O2406" s="99"/>
      <c r="P2406" s="99"/>
      <c r="Q2406" s="99"/>
      <c r="R2406" s="100"/>
      <c r="S2406" s="101"/>
      <c r="T2406" s="241"/>
      <c r="U2406" s="234"/>
      <c r="V2406" s="238"/>
    </row>
    <row r="2407" spans="1:28" ht="25.5" customHeight="1" thickBot="1">
      <c r="A2407"/>
      <c r="B2407" s="93"/>
      <c r="C2407" s="162"/>
      <c r="D2407" s="90" t="s">
        <v>120</v>
      </c>
      <c r="E2407" s="29">
        <f t="shared" ref="E2407:M2407" si="795">IF(((E2405="")*AND(E2406="")),"",(E2405-E2406)*2)</f>
        <v>263.77999999999884</v>
      </c>
      <c r="F2407" s="29">
        <f t="shared" si="795"/>
        <v>253.27999999999884</v>
      </c>
      <c r="G2407" s="29">
        <f t="shared" si="795"/>
        <v>241.70000000000073</v>
      </c>
      <c r="H2407" s="29">
        <f t="shared" si="795"/>
        <v>251.61999999999898</v>
      </c>
      <c r="I2407" s="29">
        <f t="shared" si="795"/>
        <v>264.23999999999978</v>
      </c>
      <c r="J2407" s="29">
        <f t="shared" si="795"/>
        <v>266.39999999999964</v>
      </c>
      <c r="K2407" s="29">
        <f t="shared" si="795"/>
        <v>252.57999999999993</v>
      </c>
      <c r="L2407" s="29">
        <f t="shared" si="795"/>
        <v>250.15999999999985</v>
      </c>
      <c r="M2407" s="29">
        <f t="shared" si="795"/>
        <v>260.63999999999942</v>
      </c>
      <c r="N2407" s="102"/>
      <c r="O2407" s="102"/>
      <c r="P2407" s="102"/>
      <c r="Q2407" s="102"/>
      <c r="R2407" s="103"/>
      <c r="S2407" s="104"/>
      <c r="T2407" s="282"/>
      <c r="U2407" s="281"/>
      <c r="V2407" s="285"/>
    </row>
    <row r="2408" spans="1:28" ht="12.75" customHeight="1">
      <c r="A2408" s="3">
        <v>44004</v>
      </c>
      <c r="B2408" s="121" t="s">
        <v>18</v>
      </c>
      <c r="C2408" s="161" t="s">
        <v>119</v>
      </c>
      <c r="D2408" s="91" t="s">
        <v>99</v>
      </c>
      <c r="E2408">
        <v>2920.29</v>
      </c>
      <c r="F2408">
        <v>2775.79</v>
      </c>
      <c r="G2408">
        <v>2718.62</v>
      </c>
      <c r="H2408">
        <v>2740.09</v>
      </c>
      <c r="I2408">
        <v>2855.49</v>
      </c>
      <c r="J2408">
        <v>2852.01</v>
      </c>
      <c r="K2408">
        <v>2752.9</v>
      </c>
      <c r="L2408">
        <v>2743.5</v>
      </c>
      <c r="M2408">
        <v>2826.37</v>
      </c>
      <c r="N2408" s="94">
        <f>IF((M2409=""),"",MAX(E2410:M2410))</f>
        <v>817.66000000000076</v>
      </c>
      <c r="O2408" s="94">
        <f>IF(M2409="","",MIN(E2410:M2410))</f>
        <v>715.81999999999971</v>
      </c>
      <c r="P2408" s="94">
        <f>IF((M2410=""),"",AVERAGE(E2410:M2410))</f>
        <v>764.99111111111119</v>
      </c>
      <c r="Q2408" s="94">
        <f>IF((M2409=""),"",STDEV(E2410:M2410))</f>
        <v>37.922853414678258</v>
      </c>
      <c r="R2408" s="95">
        <f>IF((M2409=""),"",(N2408-O2408)/(N2408+O2408)*100)</f>
        <v>6.6411038944101666</v>
      </c>
      <c r="S2408" s="96" t="str">
        <f>IF(M2409="","",IF(R2408&lt;10,IF(P2408&gt;670,IF(P2408&lt;830,"Pass","Fail"),"Fail"),"Fail"))</f>
        <v>Pass</v>
      </c>
      <c r="T2408" s="237">
        <v>102</v>
      </c>
      <c r="U2408" s="236" t="s">
        <v>344</v>
      </c>
      <c r="V2408" s="300"/>
      <c r="W2408" s="147">
        <v>645</v>
      </c>
      <c r="X2408" s="88">
        <v>790</v>
      </c>
      <c r="Y2408" s="88">
        <v>670</v>
      </c>
      <c r="Z2408" s="88">
        <v>830</v>
      </c>
      <c r="AA2408" s="88">
        <v>8.6999999999999993</v>
      </c>
      <c r="AB2408" s="148">
        <v>10</v>
      </c>
    </row>
    <row r="2409" spans="1:28" ht="15.75" customHeight="1">
      <c r="A2409"/>
      <c r="B2409" s="93"/>
      <c r="C2409" s="162"/>
      <c r="D2409" s="90" t="s">
        <v>100</v>
      </c>
      <c r="E2409">
        <v>2522.66</v>
      </c>
      <c r="F2409">
        <v>2406.9</v>
      </c>
      <c r="G2409">
        <v>2360.71</v>
      </c>
      <c r="H2409">
        <v>2370.4299999999998</v>
      </c>
      <c r="I2409">
        <v>2452.86</v>
      </c>
      <c r="J2409">
        <v>2443.1799999999998</v>
      </c>
      <c r="K2409">
        <v>2381.37</v>
      </c>
      <c r="L2409">
        <v>2376.1999999999998</v>
      </c>
      <c r="M2409">
        <v>2428.29</v>
      </c>
      <c r="N2409" s="99"/>
      <c r="O2409" s="99"/>
      <c r="P2409" s="99"/>
      <c r="Q2409" s="99"/>
      <c r="R2409" s="100"/>
      <c r="S2409" s="101"/>
      <c r="T2409" s="241"/>
      <c r="U2409" s="234"/>
      <c r="V2409" s="238"/>
    </row>
    <row r="2410" spans="1:28" ht="25.5" customHeight="1" thickBot="1">
      <c r="A2410"/>
      <c r="B2410" s="93"/>
      <c r="C2410" s="162"/>
      <c r="D2410" s="90" t="s">
        <v>120</v>
      </c>
      <c r="E2410" s="29">
        <f t="shared" ref="E2410:M2410" si="796">IF(((E2408="")*AND(E2409="")),"",(E2408-E2409)*2)</f>
        <v>795.26000000000022</v>
      </c>
      <c r="F2410" s="29">
        <f t="shared" si="796"/>
        <v>737.77999999999975</v>
      </c>
      <c r="G2410" s="29">
        <f t="shared" si="796"/>
        <v>715.81999999999971</v>
      </c>
      <c r="H2410" s="29">
        <f t="shared" si="796"/>
        <v>739.32000000000062</v>
      </c>
      <c r="I2410" s="29">
        <f t="shared" si="796"/>
        <v>805.25999999999931</v>
      </c>
      <c r="J2410" s="29">
        <f t="shared" si="796"/>
        <v>817.66000000000076</v>
      </c>
      <c r="K2410" s="29">
        <f t="shared" si="796"/>
        <v>743.0600000000004</v>
      </c>
      <c r="L2410" s="29">
        <f t="shared" si="796"/>
        <v>734.60000000000036</v>
      </c>
      <c r="M2410" s="29">
        <f t="shared" si="796"/>
        <v>796.15999999999985</v>
      </c>
      <c r="N2410" s="102"/>
      <c r="O2410" s="102"/>
      <c r="P2410" s="102"/>
      <c r="Q2410" s="102"/>
      <c r="R2410" s="103"/>
      <c r="S2410" s="104"/>
      <c r="T2410" s="282"/>
      <c r="U2410" s="281"/>
      <c r="V2410" s="285"/>
    </row>
    <row r="2411" spans="1:28" ht="12.75" customHeight="1">
      <c r="A2411" s="3">
        <v>44004</v>
      </c>
      <c r="B2411" s="93" t="s">
        <v>18</v>
      </c>
      <c r="C2411" s="162" t="s">
        <v>121</v>
      </c>
      <c r="D2411" s="90" t="s">
        <v>99</v>
      </c>
      <c r="E2411">
        <v>2902.94</v>
      </c>
      <c r="F2411">
        <v>2816.8</v>
      </c>
      <c r="G2411">
        <v>2802.59</v>
      </c>
      <c r="H2411">
        <v>2844.92</v>
      </c>
      <c r="I2411">
        <v>2954.89</v>
      </c>
      <c r="J2411">
        <v>2888.51</v>
      </c>
      <c r="K2411">
        <v>2822.78</v>
      </c>
      <c r="L2411">
        <v>2819.69</v>
      </c>
      <c r="M2411">
        <v>2897.95</v>
      </c>
      <c r="N2411" s="94">
        <f>IF((M2412=""),"",MAX(E2413:M2413))</f>
        <v>935.58000000000084</v>
      </c>
      <c r="O2411" s="94">
        <f>IF(M2412="","",MIN(E2413:M2413))</f>
        <v>818.28000000000065</v>
      </c>
      <c r="P2411" s="94">
        <f>IF((M2413=""),"",AVERAGE(E2413:M2413))</f>
        <v>887.97111111111144</v>
      </c>
      <c r="Q2411" s="94">
        <f>IF((M2412=""),"",STDEV(E2413:M2413))</f>
        <v>40.55957607164035</v>
      </c>
      <c r="R2411" s="95">
        <f>IF((M2412=""),"",(N2411-O2411)/(N2411+O2411)*100)</f>
        <v>6.6881050939071578</v>
      </c>
      <c r="S2411" s="96" t="str">
        <f>IF(M2412="","",IF(R2411&lt;15,IF(P2411&gt;850,IF(P2411&lt;1000,"Pass","Fail"),"Fail"),"Fail"))</f>
        <v>Pass</v>
      </c>
      <c r="T2411" s="237">
        <v>102</v>
      </c>
      <c r="U2411" s="236" t="s">
        <v>344</v>
      </c>
      <c r="V2411" s="300"/>
      <c r="W2411" s="135">
        <v>850</v>
      </c>
      <c r="X2411" s="135">
        <v>970</v>
      </c>
      <c r="Y2411" s="135">
        <v>710</v>
      </c>
      <c r="Z2411" s="135">
        <v>910</v>
      </c>
      <c r="AA2411" s="135">
        <v>14.5</v>
      </c>
      <c r="AB2411" s="139">
        <v>17</v>
      </c>
    </row>
    <row r="2412" spans="1:28" ht="15.75" customHeight="1">
      <c r="A2412"/>
      <c r="B2412" s="93"/>
      <c r="C2412" s="162"/>
      <c r="D2412" s="90" t="s">
        <v>100</v>
      </c>
      <c r="E2412">
        <v>2435.58</v>
      </c>
      <c r="F2412">
        <v>2383.34</v>
      </c>
      <c r="G2412">
        <v>2393.4499999999998</v>
      </c>
      <c r="H2412">
        <v>2416.69</v>
      </c>
      <c r="I2412">
        <v>2499.41</v>
      </c>
      <c r="J2412">
        <v>2420.7199999999998</v>
      </c>
      <c r="K2412">
        <v>2391.1799999999998</v>
      </c>
      <c r="L2412">
        <v>2378.4899999999998</v>
      </c>
      <c r="M2412">
        <v>2436.34</v>
      </c>
      <c r="N2412" s="99"/>
      <c r="O2412" s="99"/>
      <c r="P2412" s="99"/>
      <c r="Q2412" s="99"/>
      <c r="R2412" s="100"/>
      <c r="S2412" s="101"/>
      <c r="T2412" s="241"/>
      <c r="U2412" s="234"/>
      <c r="V2412" s="238"/>
    </row>
    <row r="2413" spans="1:28" ht="26.25" customHeight="1" thickBot="1">
      <c r="A2413"/>
      <c r="B2413" s="105"/>
      <c r="C2413" s="163"/>
      <c r="D2413" s="127" t="s">
        <v>120</v>
      </c>
      <c r="E2413" s="107">
        <f t="shared" ref="E2413:M2413" si="797">IF(((E2411="")*AND(E2412="")),"",(E2411-E2412)*2)</f>
        <v>934.72000000000025</v>
      </c>
      <c r="F2413" s="107">
        <f t="shared" si="797"/>
        <v>866.92000000000007</v>
      </c>
      <c r="G2413" s="107">
        <f t="shared" si="797"/>
        <v>818.28000000000065</v>
      </c>
      <c r="H2413" s="107">
        <f t="shared" si="797"/>
        <v>856.46</v>
      </c>
      <c r="I2413" s="107">
        <f t="shared" si="797"/>
        <v>910.96</v>
      </c>
      <c r="J2413" s="107">
        <f t="shared" si="797"/>
        <v>935.58000000000084</v>
      </c>
      <c r="K2413" s="107">
        <f t="shared" si="797"/>
        <v>863.20000000000073</v>
      </c>
      <c r="L2413" s="107">
        <f t="shared" si="797"/>
        <v>882.40000000000055</v>
      </c>
      <c r="M2413" s="107">
        <f t="shared" si="797"/>
        <v>923.21999999999935</v>
      </c>
      <c r="N2413" s="108"/>
      <c r="O2413" s="108"/>
      <c r="P2413" s="108"/>
      <c r="Q2413" s="108"/>
      <c r="R2413" s="109"/>
      <c r="S2413" s="110"/>
      <c r="T2413" s="284"/>
      <c r="U2413" s="283"/>
      <c r="V2413" s="286"/>
    </row>
    <row r="2414" spans="1:28" ht="12.75" customHeight="1">
      <c r="A2414" s="3">
        <v>44012</v>
      </c>
      <c r="B2414" s="111" t="s">
        <v>18</v>
      </c>
      <c r="C2414" s="164" t="s">
        <v>122</v>
      </c>
      <c r="D2414" s="112" t="s">
        <v>99</v>
      </c>
      <c r="E2414">
        <v>5724.73</v>
      </c>
      <c r="F2414">
        <v>5815.11</v>
      </c>
      <c r="G2414">
        <v>5991.89</v>
      </c>
      <c r="H2414">
        <v>5924.79</v>
      </c>
      <c r="I2414">
        <v>5880.98</v>
      </c>
      <c r="J2414">
        <v>5746.31</v>
      </c>
      <c r="K2414">
        <v>5881.08</v>
      </c>
      <c r="L2414">
        <v>5885.85</v>
      </c>
      <c r="M2414">
        <v>5805.24</v>
      </c>
      <c r="N2414" s="113">
        <f>IF((M2415=""),"",MAX(E2416:M2416))</f>
        <v>588.23999999999978</v>
      </c>
      <c r="O2414" s="113">
        <f>IF(M2415="","",MIN(E2416:M2416))</f>
        <v>521.46000000000095</v>
      </c>
      <c r="P2414" s="113">
        <f>IF((M2416=""),"",AVERAGE(E2416:M2416))</f>
        <v>541.10888888888906</v>
      </c>
      <c r="Q2414" s="113">
        <f>IF((M2415=""),"",STDEV(E2416:M2416))</f>
        <v>19.463399269167891</v>
      </c>
      <c r="R2414" s="114">
        <f>IF((M2415=""),"",(N2414-O2414)/(N2414+O2414)*100)</f>
        <v>6.0178426601783181</v>
      </c>
      <c r="S2414" s="115" t="str">
        <f>IF(M2415="","",IF(R2414&lt;10,IF(P2414&gt;430,IF(P2414&lt;590,"Pass","Fail"),"Fail"),"Fail"))</f>
        <v>Pass</v>
      </c>
      <c r="T2414" s="242">
        <v>1519</v>
      </c>
      <c r="U2414" s="236" t="s">
        <v>345</v>
      </c>
      <c r="V2414" s="302"/>
      <c r="W2414" s="138">
        <v>490</v>
      </c>
      <c r="X2414" s="135">
        <v>590</v>
      </c>
      <c r="Y2414" s="135">
        <v>430</v>
      </c>
      <c r="Z2414" s="135">
        <v>590</v>
      </c>
      <c r="AA2414" s="137">
        <v>6.3</v>
      </c>
      <c r="AB2414" s="148">
        <v>6.3</v>
      </c>
    </row>
    <row r="2415" spans="1:28" ht="15.75" customHeight="1">
      <c r="A2415"/>
      <c r="B2415" s="93"/>
      <c r="C2415" s="162"/>
      <c r="D2415" s="90" t="s">
        <v>100</v>
      </c>
      <c r="E2415">
        <v>5454.42</v>
      </c>
      <c r="F2415">
        <v>5543.97</v>
      </c>
      <c r="G2415">
        <v>5731.16</v>
      </c>
      <c r="H2415">
        <v>5657.53</v>
      </c>
      <c r="I2415">
        <v>5586.86</v>
      </c>
      <c r="J2415">
        <v>5473.73</v>
      </c>
      <c r="K2415">
        <v>5610.33</v>
      </c>
      <c r="L2415">
        <v>5623.5</v>
      </c>
      <c r="M2415">
        <v>5539.49</v>
      </c>
      <c r="N2415" s="99"/>
      <c r="O2415" s="99"/>
      <c r="P2415" s="99"/>
      <c r="Q2415" s="99"/>
      <c r="R2415" s="100"/>
      <c r="S2415" s="101"/>
      <c r="T2415" s="241"/>
      <c r="U2415" s="234"/>
      <c r="V2415" s="238"/>
    </row>
    <row r="2416" spans="1:28" ht="25.5" customHeight="1" thickBot="1">
      <c r="A2416"/>
      <c r="B2416" s="93"/>
      <c r="C2416" s="162"/>
      <c r="D2416" s="90" t="s">
        <v>120</v>
      </c>
      <c r="E2416" s="29">
        <f t="shared" ref="E2416:M2416" si="798">IF(((E2414="")*AND(E2415="")),"",(E2414-E2415)*2)</f>
        <v>540.61999999999898</v>
      </c>
      <c r="F2416" s="29">
        <f t="shared" si="798"/>
        <v>542.27999999999884</v>
      </c>
      <c r="G2416" s="29">
        <f t="shared" si="798"/>
        <v>521.46000000000095</v>
      </c>
      <c r="H2416" s="29">
        <f t="shared" si="798"/>
        <v>534.52000000000044</v>
      </c>
      <c r="I2416" s="29">
        <f t="shared" si="798"/>
        <v>588.23999999999978</v>
      </c>
      <c r="J2416" s="29">
        <f t="shared" si="798"/>
        <v>545.16000000000167</v>
      </c>
      <c r="K2416" s="29">
        <f t="shared" si="798"/>
        <v>541.5</v>
      </c>
      <c r="L2416" s="29">
        <f t="shared" si="798"/>
        <v>524.70000000000073</v>
      </c>
      <c r="M2416" s="29">
        <f t="shared" si="798"/>
        <v>531.5</v>
      </c>
      <c r="N2416" s="102"/>
      <c r="O2416" s="102"/>
      <c r="P2416" s="102"/>
      <c r="Q2416" s="102"/>
      <c r="R2416" s="103"/>
      <c r="S2416" s="104"/>
      <c r="T2416" s="282"/>
      <c r="U2416" s="281"/>
      <c r="V2416" s="285"/>
    </row>
    <row r="2417" spans="1:28" ht="12.75" customHeight="1">
      <c r="A2417" s="3">
        <v>44012</v>
      </c>
      <c r="B2417" s="93" t="s">
        <v>18</v>
      </c>
      <c r="C2417" s="162" t="s">
        <v>123</v>
      </c>
      <c r="D2417" s="90" t="s">
        <v>99</v>
      </c>
      <c r="E2417">
        <v>4938.4399999999996</v>
      </c>
      <c r="F2417">
        <v>5026.51</v>
      </c>
      <c r="G2417">
        <v>5208.6000000000004</v>
      </c>
      <c r="H2417">
        <v>5130.7700000000004</v>
      </c>
      <c r="I2417">
        <v>5074.97</v>
      </c>
      <c r="J2417">
        <v>4965.1400000000003</v>
      </c>
      <c r="K2417">
        <v>5091.04</v>
      </c>
      <c r="L2417">
        <v>5100.3599999999997</v>
      </c>
      <c r="M2417">
        <v>5008.6400000000003</v>
      </c>
      <c r="N2417" s="94">
        <f>IF((M2418=""),"",MAX(E2419:M2419))</f>
        <v>250.26000000000022</v>
      </c>
      <c r="O2417" s="94">
        <f>IF(M2418="","",MIN(E2419:M2419))</f>
        <v>230.38000000000102</v>
      </c>
      <c r="P2417" s="94">
        <f>IF((M2419=""),"",AVERAGE(E2419:M2419))</f>
        <v>240.01111111111155</v>
      </c>
      <c r="Q2417" s="94">
        <f>IF((M2418=""),"",STDEV(E2419:M2419))</f>
        <v>6.9399719820119072</v>
      </c>
      <c r="R2417" s="95">
        <f>IF((M2418=""),"",(N2417-O2417)/(N2417+O2417)*100)</f>
        <v>4.1361517976030191</v>
      </c>
      <c r="S2417" s="96" t="str">
        <f>IF(M2418="","",IF(R2417&lt;15,IF(P2417&gt;155,IF(P2417&lt;315,"Pass","Fail"),"Fail"),"Fail"))</f>
        <v>Pass</v>
      </c>
      <c r="T2417" s="237">
        <v>1519</v>
      </c>
      <c r="U2417" s="236" t="s">
        <v>345</v>
      </c>
      <c r="V2417" s="300"/>
      <c r="W2417" s="147">
        <v>222</v>
      </c>
      <c r="X2417" s="88">
        <v>340</v>
      </c>
      <c r="Y2417" s="88">
        <v>155</v>
      </c>
      <c r="Z2417" s="88">
        <v>315</v>
      </c>
      <c r="AA2417" s="148">
        <v>15</v>
      </c>
      <c r="AB2417" s="139">
        <v>15</v>
      </c>
    </row>
    <row r="2418" spans="1:28" ht="15.75" customHeight="1">
      <c r="A2418"/>
      <c r="B2418" s="93"/>
      <c r="C2418" s="162"/>
      <c r="D2418" s="90" t="s">
        <v>100</v>
      </c>
      <c r="E2418">
        <v>4815.78</v>
      </c>
      <c r="F2418">
        <v>4909.7299999999996</v>
      </c>
      <c r="G2418">
        <v>5093.41</v>
      </c>
      <c r="H2418">
        <v>5012.49</v>
      </c>
      <c r="I2418">
        <v>4950.8100000000004</v>
      </c>
      <c r="J2418">
        <v>4840.01</v>
      </c>
      <c r="K2418">
        <v>4972.3</v>
      </c>
      <c r="L2418">
        <v>4982.7</v>
      </c>
      <c r="M2418">
        <v>4887.1899999999996</v>
      </c>
      <c r="N2418" s="99"/>
      <c r="O2418" s="99"/>
      <c r="P2418" s="99"/>
      <c r="Q2418" s="99"/>
      <c r="R2418" s="100"/>
      <c r="S2418" s="101"/>
      <c r="T2418" s="241"/>
      <c r="U2418" s="234"/>
      <c r="V2418" s="238"/>
    </row>
    <row r="2419" spans="1:28" ht="25.5" customHeight="1" thickBot="1">
      <c r="A2419"/>
      <c r="B2419" s="93"/>
      <c r="C2419" s="162"/>
      <c r="D2419" s="90" t="s">
        <v>120</v>
      </c>
      <c r="E2419" s="29">
        <f t="shared" ref="E2419:M2419" si="799">IF(((E2417="")*AND(E2418="")),"",(E2417-E2418)*2)</f>
        <v>245.31999999999971</v>
      </c>
      <c r="F2419" s="29">
        <f t="shared" si="799"/>
        <v>233.56000000000131</v>
      </c>
      <c r="G2419" s="29">
        <f t="shared" si="799"/>
        <v>230.38000000000102</v>
      </c>
      <c r="H2419" s="29">
        <f t="shared" si="799"/>
        <v>236.56000000000131</v>
      </c>
      <c r="I2419" s="29">
        <f t="shared" si="799"/>
        <v>248.31999999999971</v>
      </c>
      <c r="J2419" s="29">
        <f t="shared" si="799"/>
        <v>250.26000000000022</v>
      </c>
      <c r="K2419" s="29">
        <f t="shared" si="799"/>
        <v>237.47999999999956</v>
      </c>
      <c r="L2419" s="29">
        <f t="shared" si="799"/>
        <v>235.31999999999971</v>
      </c>
      <c r="M2419" s="29">
        <f t="shared" si="799"/>
        <v>242.90000000000146</v>
      </c>
      <c r="N2419" s="102"/>
      <c r="O2419" s="102"/>
      <c r="P2419" s="102"/>
      <c r="Q2419" s="102"/>
      <c r="R2419" s="103"/>
      <c r="S2419" s="104"/>
      <c r="T2419" s="282"/>
      <c r="U2419" s="281"/>
      <c r="V2419" s="285"/>
    </row>
    <row r="2420" spans="1:28" ht="12.75" customHeight="1">
      <c r="A2420" s="3">
        <v>44012</v>
      </c>
      <c r="B2420" s="121" t="s">
        <v>18</v>
      </c>
      <c r="C2420" s="161" t="s">
        <v>119</v>
      </c>
      <c r="D2420" s="91" t="s">
        <v>99</v>
      </c>
      <c r="E2420">
        <v>2121.58</v>
      </c>
      <c r="F2420">
        <v>2053.63</v>
      </c>
      <c r="G2420">
        <v>2026.66</v>
      </c>
      <c r="H2420">
        <v>2025.64</v>
      </c>
      <c r="I2420">
        <v>2072.25</v>
      </c>
      <c r="J2420">
        <v>2062.12</v>
      </c>
      <c r="K2420">
        <v>2032.86</v>
      </c>
      <c r="L2420">
        <v>2027.93</v>
      </c>
      <c r="M2420">
        <v>2041.58</v>
      </c>
      <c r="N2420" s="94">
        <f>IF((M2421=""),"",MAX(E2422:M2422))</f>
        <v>775.19999999999982</v>
      </c>
      <c r="O2420" s="94">
        <f>IF(M2421="","",MIN(E2422:M2422))</f>
        <v>689.04</v>
      </c>
      <c r="P2420" s="94">
        <f>IF((M2422=""),"",AVERAGE(E2422:M2422))</f>
        <v>733.56000000000006</v>
      </c>
      <c r="Q2420" s="94">
        <f>IF((M2421=""),"",STDEV(E2422:M2422))</f>
        <v>33.841824714396203</v>
      </c>
      <c r="R2420" s="95">
        <f>IF((M2421=""),"",(N2420-O2420)/(N2420+O2420)*100)</f>
        <v>5.8842812653663241</v>
      </c>
      <c r="S2420" s="96" t="str">
        <f>IF(M2421="","",IF(R2420&lt;10,IF(P2420&gt;670,IF(P2420&lt;830,"Pass","Fail"),"Fail"),"Fail"))</f>
        <v>Pass</v>
      </c>
      <c r="T2420" s="237">
        <v>1519</v>
      </c>
      <c r="U2420" s="236" t="s">
        <v>345</v>
      </c>
      <c r="V2420" s="300"/>
      <c r="W2420" s="147">
        <v>645</v>
      </c>
      <c r="X2420" s="88">
        <v>790</v>
      </c>
      <c r="Y2420" s="88">
        <v>670</v>
      </c>
      <c r="Z2420" s="88">
        <v>830</v>
      </c>
      <c r="AA2420" s="88">
        <v>8.6999999999999993</v>
      </c>
      <c r="AB2420" s="148">
        <v>10</v>
      </c>
    </row>
    <row r="2421" spans="1:28" ht="15.75" customHeight="1">
      <c r="A2421"/>
      <c r="B2421" s="93"/>
      <c r="C2421" s="162"/>
      <c r="D2421" s="90" t="s">
        <v>100</v>
      </c>
      <c r="E2421">
        <v>1735.96</v>
      </c>
      <c r="F2421">
        <v>1697.14</v>
      </c>
      <c r="G2421">
        <v>1682.14</v>
      </c>
      <c r="H2421">
        <v>1672.85</v>
      </c>
      <c r="I2421">
        <v>1691.3</v>
      </c>
      <c r="J2421">
        <v>1674.52</v>
      </c>
      <c r="K2421">
        <v>1676.61</v>
      </c>
      <c r="L2421">
        <v>1673.46</v>
      </c>
      <c r="M2421">
        <v>1659.25</v>
      </c>
      <c r="N2421" s="99"/>
      <c r="O2421" s="99"/>
      <c r="P2421" s="99"/>
      <c r="Q2421" s="99"/>
      <c r="R2421" s="100"/>
      <c r="S2421" s="101"/>
      <c r="T2421" s="241"/>
      <c r="U2421" s="234"/>
      <c r="V2421" s="238"/>
    </row>
    <row r="2422" spans="1:28" ht="25.5" customHeight="1" thickBot="1">
      <c r="A2422"/>
      <c r="B2422" s="93"/>
      <c r="C2422" s="162"/>
      <c r="D2422" s="90" t="s">
        <v>120</v>
      </c>
      <c r="E2422" s="29">
        <f t="shared" ref="E2422:M2422" si="800">IF(((E2420="")*AND(E2421="")),"",(E2420-E2421)*2)</f>
        <v>771.23999999999978</v>
      </c>
      <c r="F2422" s="29">
        <f t="shared" si="800"/>
        <v>712.98</v>
      </c>
      <c r="G2422" s="29">
        <f t="shared" si="800"/>
        <v>689.04</v>
      </c>
      <c r="H2422" s="29">
        <f t="shared" si="800"/>
        <v>705.58000000000038</v>
      </c>
      <c r="I2422" s="29">
        <f t="shared" si="800"/>
        <v>761.90000000000009</v>
      </c>
      <c r="J2422" s="29">
        <f t="shared" si="800"/>
        <v>775.19999999999982</v>
      </c>
      <c r="K2422" s="29">
        <f t="shared" si="800"/>
        <v>712.5</v>
      </c>
      <c r="L2422" s="29">
        <f t="shared" si="800"/>
        <v>708.94</v>
      </c>
      <c r="M2422" s="29">
        <f t="shared" si="800"/>
        <v>764.65999999999985</v>
      </c>
      <c r="N2422" s="102"/>
      <c r="O2422" s="102"/>
      <c r="P2422" s="102"/>
      <c r="Q2422" s="102"/>
      <c r="R2422" s="103"/>
      <c r="S2422" s="104"/>
      <c r="T2422" s="282"/>
      <c r="U2422" s="281"/>
      <c r="V2422" s="285"/>
    </row>
    <row r="2423" spans="1:28" ht="12.75" customHeight="1">
      <c r="A2423" s="3">
        <v>44012</v>
      </c>
      <c r="B2423" s="93" t="s">
        <v>18</v>
      </c>
      <c r="C2423" s="162" t="s">
        <v>121</v>
      </c>
      <c r="D2423" s="90" t="s">
        <v>99</v>
      </c>
      <c r="E2423">
        <v>2039.64</v>
      </c>
      <c r="F2423">
        <v>1976.2</v>
      </c>
      <c r="G2423">
        <v>1952.87</v>
      </c>
      <c r="H2423">
        <v>1941.44</v>
      </c>
      <c r="I2423">
        <v>1971.48</v>
      </c>
      <c r="J2423">
        <v>1968.92</v>
      </c>
      <c r="K2423">
        <v>1951.76</v>
      </c>
      <c r="L2423">
        <v>1919.53</v>
      </c>
      <c r="M2423">
        <v>1944.4</v>
      </c>
      <c r="N2423" s="94">
        <f>IF((M2424=""),"",MAX(E2425:M2425))</f>
        <v>957.72000000000025</v>
      </c>
      <c r="O2423" s="94">
        <f>IF(M2424="","",MIN(E2425:M2425))</f>
        <v>791.25999999999976</v>
      </c>
      <c r="P2423" s="94">
        <f>IF((M2425=""),"",AVERAGE(E2425:M2425))</f>
        <v>879.76888888888891</v>
      </c>
      <c r="Q2423" s="94">
        <f>IF((M2424=""),"",STDEV(E2425:M2425))</f>
        <v>66.907778405140022</v>
      </c>
      <c r="R2423" s="95">
        <f>IF((M2424=""),"",(N2423-O2423)/(N2423+O2423)*100)</f>
        <v>9.5175473704673852</v>
      </c>
      <c r="S2423" s="96" t="str">
        <f>IF(M2424="","",IF(R2423&lt;15,IF(P2423&gt;850,IF(P2423&lt;1000,"Pass","Fail"),"Fail"),"Fail"))</f>
        <v>Pass</v>
      </c>
      <c r="T2423" s="237">
        <v>1519</v>
      </c>
      <c r="U2423" s="236" t="s">
        <v>345</v>
      </c>
      <c r="V2423" s="300"/>
      <c r="W2423" s="135">
        <v>850</v>
      </c>
      <c r="X2423" s="135">
        <v>970</v>
      </c>
      <c r="Y2423" s="135">
        <v>710</v>
      </c>
      <c r="Z2423" s="135">
        <v>910</v>
      </c>
      <c r="AA2423" s="135">
        <v>14.5</v>
      </c>
      <c r="AB2423" s="139">
        <v>17</v>
      </c>
    </row>
    <row r="2424" spans="1:28" ht="15.75" customHeight="1">
      <c r="A2424"/>
      <c r="B2424" s="93"/>
      <c r="C2424" s="162"/>
      <c r="D2424" s="90" t="s">
        <v>100</v>
      </c>
      <c r="E2424">
        <v>1565.67</v>
      </c>
      <c r="F2424">
        <v>1553.37</v>
      </c>
      <c r="G2424">
        <v>1553.11</v>
      </c>
      <c r="H2424">
        <v>1518.92</v>
      </c>
      <c r="I2424">
        <v>1499.05</v>
      </c>
      <c r="J2424">
        <v>1490.06</v>
      </c>
      <c r="K2424">
        <v>1527.25</v>
      </c>
      <c r="L2424">
        <v>1523.9</v>
      </c>
      <c r="M2424">
        <v>1475.95</v>
      </c>
      <c r="N2424" s="99"/>
      <c r="O2424" s="99"/>
      <c r="P2424" s="99"/>
      <c r="Q2424" s="99"/>
      <c r="R2424" s="100"/>
      <c r="S2424" s="101"/>
      <c r="T2424" s="241"/>
      <c r="U2424" s="234"/>
      <c r="V2424" s="238"/>
    </row>
    <row r="2425" spans="1:28" ht="26.25" customHeight="1" thickBot="1">
      <c r="A2425"/>
      <c r="B2425" s="105"/>
      <c r="C2425" s="163"/>
      <c r="D2425" s="127" t="s">
        <v>120</v>
      </c>
      <c r="E2425" s="107">
        <f t="shared" ref="E2425:M2425" si="801">IF(((E2423="")*AND(E2424="")),"",(E2423-E2424)*2)</f>
        <v>947.94</v>
      </c>
      <c r="F2425" s="107">
        <f t="shared" si="801"/>
        <v>845.66000000000031</v>
      </c>
      <c r="G2425" s="107">
        <f t="shared" si="801"/>
        <v>799.52</v>
      </c>
      <c r="H2425" s="107">
        <f t="shared" si="801"/>
        <v>845.04</v>
      </c>
      <c r="I2425" s="107">
        <f t="shared" si="801"/>
        <v>944.86000000000013</v>
      </c>
      <c r="J2425" s="107">
        <f t="shared" si="801"/>
        <v>957.72000000000025</v>
      </c>
      <c r="K2425" s="107">
        <f t="shared" si="801"/>
        <v>849.02</v>
      </c>
      <c r="L2425" s="107">
        <f t="shared" si="801"/>
        <v>791.25999999999976</v>
      </c>
      <c r="M2425" s="107">
        <f t="shared" si="801"/>
        <v>936.90000000000009</v>
      </c>
      <c r="N2425" s="108"/>
      <c r="O2425" s="108"/>
      <c r="P2425" s="108"/>
      <c r="Q2425" s="108"/>
      <c r="R2425" s="109"/>
      <c r="S2425" s="110"/>
      <c r="T2425" s="284"/>
      <c r="U2425" s="283"/>
      <c r="V2425" s="286"/>
    </row>
    <row r="2426" spans="1:28" ht="12.75" customHeight="1">
      <c r="A2426" s="3">
        <v>44015</v>
      </c>
      <c r="B2426" s="111" t="s">
        <v>18</v>
      </c>
      <c r="C2426" s="164" t="s">
        <v>122</v>
      </c>
      <c r="D2426" s="112" t="s">
        <v>99</v>
      </c>
      <c r="E2426">
        <v>4853</v>
      </c>
      <c r="F2426">
        <v>4902</v>
      </c>
      <c r="G2426">
        <v>5090</v>
      </c>
      <c r="H2426">
        <v>5007</v>
      </c>
      <c r="I2426">
        <v>4947</v>
      </c>
      <c r="J2426">
        <v>4878</v>
      </c>
      <c r="K2426">
        <v>4962</v>
      </c>
      <c r="L2426">
        <v>4986</v>
      </c>
      <c r="M2426">
        <v>4897</v>
      </c>
      <c r="N2426" s="113">
        <f>IF((M2427=""),"",MAX(E2428:M2428))</f>
        <v>520</v>
      </c>
      <c r="O2426" s="113">
        <f>IF(M2427="","",MIN(E2428:M2428))</f>
        <v>494</v>
      </c>
      <c r="P2426" s="113">
        <f>IF((M2428=""),"",AVERAGE(E2428:M2428))</f>
        <v>505.55555555555554</v>
      </c>
      <c r="Q2426" s="113">
        <f>IF((M2427=""),"",STDEV(E2428:M2428))</f>
        <v>8.9318406713147276</v>
      </c>
      <c r="R2426" s="114">
        <f>IF((M2427=""),"",(N2426-O2426)/(N2426+O2426)*100)</f>
        <v>2.5641025641025639</v>
      </c>
      <c r="S2426" s="115" t="str">
        <f>IF(M2427="","",IF(R2426&lt;10,IF(P2426&gt;430,IF(P2426&lt;590,"Pass","Fail"),"Fail"),"Fail"))</f>
        <v>Pass</v>
      </c>
      <c r="T2426" s="242">
        <v>1159</v>
      </c>
      <c r="U2426" s="236" t="s">
        <v>347</v>
      </c>
      <c r="V2426" s="302"/>
      <c r="W2426" s="138">
        <v>490</v>
      </c>
      <c r="X2426" s="135">
        <v>590</v>
      </c>
      <c r="Y2426" s="135">
        <v>430</v>
      </c>
      <c r="Z2426" s="135">
        <v>590</v>
      </c>
      <c r="AA2426" s="137">
        <v>6.3</v>
      </c>
      <c r="AB2426" s="148">
        <v>6.3</v>
      </c>
    </row>
    <row r="2427" spans="1:28" ht="15.75" customHeight="1">
      <c r="A2427"/>
      <c r="B2427" s="93"/>
      <c r="C2427" s="162"/>
      <c r="D2427" s="90" t="s">
        <v>100</v>
      </c>
      <c r="E2427">
        <v>4593</v>
      </c>
      <c r="F2427">
        <v>4647</v>
      </c>
      <c r="G2427">
        <v>4843</v>
      </c>
      <c r="H2427">
        <v>4757</v>
      </c>
      <c r="I2427">
        <v>4699</v>
      </c>
      <c r="J2427">
        <v>4623</v>
      </c>
      <c r="K2427">
        <v>4708</v>
      </c>
      <c r="L2427">
        <v>4737</v>
      </c>
      <c r="M2427">
        <v>4640</v>
      </c>
      <c r="N2427" s="99"/>
      <c r="O2427" s="99"/>
      <c r="P2427" s="99"/>
      <c r="Q2427" s="99"/>
      <c r="R2427" s="100"/>
      <c r="S2427" s="101"/>
      <c r="T2427" s="241"/>
      <c r="U2427" s="234"/>
      <c r="V2427" s="238"/>
    </row>
    <row r="2428" spans="1:28" ht="25.5" customHeight="1" thickBot="1">
      <c r="A2428"/>
      <c r="B2428" s="93"/>
      <c r="C2428" s="162"/>
      <c r="D2428" s="90" t="s">
        <v>120</v>
      </c>
      <c r="E2428" s="29">
        <f t="shared" ref="E2428:M2428" si="802">IF(((E2426="")*AND(E2427="")),"",(E2426-E2427)*2)</f>
        <v>520</v>
      </c>
      <c r="F2428" s="29">
        <f t="shared" si="802"/>
        <v>510</v>
      </c>
      <c r="G2428" s="29">
        <f t="shared" si="802"/>
        <v>494</v>
      </c>
      <c r="H2428" s="29">
        <f t="shared" si="802"/>
        <v>500</v>
      </c>
      <c r="I2428" s="29">
        <f t="shared" si="802"/>
        <v>496</v>
      </c>
      <c r="J2428" s="29">
        <f t="shared" si="802"/>
        <v>510</v>
      </c>
      <c r="K2428" s="29">
        <f t="shared" si="802"/>
        <v>508</v>
      </c>
      <c r="L2428" s="29">
        <f t="shared" si="802"/>
        <v>498</v>
      </c>
      <c r="M2428" s="29">
        <f t="shared" si="802"/>
        <v>514</v>
      </c>
      <c r="N2428" s="102"/>
      <c r="O2428" s="102"/>
      <c r="P2428" s="102"/>
      <c r="Q2428" s="102"/>
      <c r="R2428" s="103"/>
      <c r="S2428" s="104"/>
      <c r="T2428" s="282"/>
      <c r="U2428" s="281"/>
      <c r="V2428" s="285"/>
    </row>
    <row r="2429" spans="1:28" ht="12.75" customHeight="1">
      <c r="A2429" s="3">
        <v>44015</v>
      </c>
      <c r="B2429" s="93" t="s">
        <v>18</v>
      </c>
      <c r="C2429" s="162" t="s">
        <v>123</v>
      </c>
      <c r="D2429" s="90" t="s">
        <v>99</v>
      </c>
      <c r="E2429">
        <v>5485</v>
      </c>
      <c r="F2429">
        <v>5533</v>
      </c>
      <c r="G2429">
        <v>5724</v>
      </c>
      <c r="H2429">
        <v>5650</v>
      </c>
      <c r="I2429">
        <v>5602</v>
      </c>
      <c r="J2429">
        <v>5508</v>
      </c>
      <c r="K2429">
        <v>5597</v>
      </c>
      <c r="L2429">
        <v>5629</v>
      </c>
      <c r="M2429">
        <v>5543</v>
      </c>
      <c r="N2429" s="94">
        <f>IF((M2430=""),"",MAX(E2431:M2431))</f>
        <v>262</v>
      </c>
      <c r="O2429" s="94">
        <f>IF(M2430="","",MIN(E2431:M2431))</f>
        <v>244</v>
      </c>
      <c r="P2429" s="94">
        <f>IF((M2431=""),"",AVERAGE(E2431:M2431))</f>
        <v>255.33333333333334</v>
      </c>
      <c r="Q2429" s="94">
        <f>IF((M2430=""),"",STDEV(E2431:M2431))</f>
        <v>5.3851648071345037</v>
      </c>
      <c r="R2429" s="95">
        <f>IF((M2430=""),"",(N2429-O2429)/(N2429+O2429)*100)</f>
        <v>3.5573122529644272</v>
      </c>
      <c r="S2429" s="96" t="str">
        <f>IF(M2430="","",IF(R2429&lt;15,IF(P2429&gt;155,IF(P2429&lt;315,"Pass","Fail"),"Fail"),"Fail"))</f>
        <v>Pass</v>
      </c>
      <c r="T2429" s="237">
        <v>1159</v>
      </c>
      <c r="U2429" s="236" t="s">
        <v>347</v>
      </c>
      <c r="V2429" s="300"/>
      <c r="W2429" s="147">
        <v>222</v>
      </c>
      <c r="X2429" s="88">
        <v>340</v>
      </c>
      <c r="Y2429" s="88">
        <v>155</v>
      </c>
      <c r="Z2429" s="88">
        <v>315</v>
      </c>
      <c r="AA2429" s="148">
        <v>15</v>
      </c>
      <c r="AB2429" s="139">
        <v>15</v>
      </c>
    </row>
    <row r="2430" spans="1:28" ht="15.75" customHeight="1">
      <c r="A2430"/>
      <c r="B2430" s="93"/>
      <c r="C2430" s="162"/>
      <c r="D2430" s="90" t="s">
        <v>100</v>
      </c>
      <c r="E2430">
        <v>5357</v>
      </c>
      <c r="F2430">
        <v>5407</v>
      </c>
      <c r="G2430">
        <v>5602</v>
      </c>
      <c r="H2430">
        <v>5523</v>
      </c>
      <c r="I2430">
        <v>5472</v>
      </c>
      <c r="J2430">
        <v>5377</v>
      </c>
      <c r="K2430">
        <v>5469</v>
      </c>
      <c r="L2430">
        <v>5502</v>
      </c>
      <c r="M2430">
        <v>5413</v>
      </c>
      <c r="N2430" s="99"/>
      <c r="O2430" s="99"/>
      <c r="P2430" s="99"/>
      <c r="Q2430" s="99"/>
      <c r="R2430" s="100"/>
      <c r="S2430" s="101"/>
      <c r="T2430" s="241"/>
      <c r="U2430" s="234"/>
      <c r="V2430" s="238"/>
    </row>
    <row r="2431" spans="1:28" ht="25.5" customHeight="1" thickBot="1">
      <c r="A2431"/>
      <c r="B2431" s="93"/>
      <c r="C2431" s="162"/>
      <c r="D2431" s="90" t="s">
        <v>120</v>
      </c>
      <c r="E2431" s="29">
        <f t="shared" ref="E2431:M2431" si="803">IF(((E2429="")*AND(E2430="")),"",(E2429-E2430)*2)</f>
        <v>256</v>
      </c>
      <c r="F2431" s="29">
        <f t="shared" si="803"/>
        <v>252</v>
      </c>
      <c r="G2431" s="29">
        <f t="shared" si="803"/>
        <v>244</v>
      </c>
      <c r="H2431" s="29">
        <f t="shared" si="803"/>
        <v>254</v>
      </c>
      <c r="I2431" s="29">
        <f t="shared" si="803"/>
        <v>260</v>
      </c>
      <c r="J2431" s="29">
        <f t="shared" si="803"/>
        <v>262</v>
      </c>
      <c r="K2431" s="29">
        <f t="shared" si="803"/>
        <v>256</v>
      </c>
      <c r="L2431" s="29">
        <f t="shared" si="803"/>
        <v>254</v>
      </c>
      <c r="M2431" s="29">
        <f t="shared" si="803"/>
        <v>260</v>
      </c>
      <c r="N2431" s="102"/>
      <c r="O2431" s="102"/>
      <c r="P2431" s="102"/>
      <c r="Q2431" s="102"/>
      <c r="R2431" s="103"/>
      <c r="S2431" s="104"/>
      <c r="T2431" s="282"/>
      <c r="U2431" s="281"/>
      <c r="V2431" s="285"/>
    </row>
    <row r="2432" spans="1:28" ht="12.75" customHeight="1">
      <c r="A2432" s="3">
        <v>44015</v>
      </c>
      <c r="B2432" s="121" t="s">
        <v>18</v>
      </c>
      <c r="C2432" s="161" t="s">
        <v>119</v>
      </c>
      <c r="D2432" s="91" t="s">
        <v>99</v>
      </c>
      <c r="E2432">
        <v>2931</v>
      </c>
      <c r="F2432">
        <v>2831</v>
      </c>
      <c r="G2432">
        <v>2772</v>
      </c>
      <c r="H2432">
        <v>2745</v>
      </c>
      <c r="I2432">
        <v>2750</v>
      </c>
      <c r="J2432">
        <v>2790</v>
      </c>
      <c r="K2432">
        <v>2753</v>
      </c>
      <c r="L2432">
        <v>2785</v>
      </c>
      <c r="M2432">
        <v>2843</v>
      </c>
      <c r="N2432" s="94">
        <f>IF((M2433=""),"",MAX(E2434:M2434))</f>
        <v>794</v>
      </c>
      <c r="O2432" s="94">
        <f>IF(M2433="","",MIN(E2434:M2434))</f>
        <v>702</v>
      </c>
      <c r="P2432" s="94">
        <f>IF((M2434=""),"",AVERAGE(E2434:M2434))</f>
        <v>740</v>
      </c>
      <c r="Q2432" s="94">
        <f>IF((M2433=""),"",STDEV(E2434:M2434))</f>
        <v>34.481879299133332</v>
      </c>
      <c r="R2432" s="95">
        <f>IF((M2433=""),"",(N2432-O2432)/(N2432+O2432)*100)</f>
        <v>6.1497326203208562</v>
      </c>
      <c r="S2432" s="96" t="str">
        <f>IF(M2433="","",IF(R2432&lt;10,IF(P2432&gt;670,IF(P2432&lt;830,"Pass","Fail"),"Fail"),"Fail"))</f>
        <v>Pass</v>
      </c>
      <c r="T2432" s="237">
        <v>1159</v>
      </c>
      <c r="U2432" s="236" t="s">
        <v>347</v>
      </c>
      <c r="V2432" s="300"/>
      <c r="W2432" s="147">
        <v>645</v>
      </c>
      <c r="X2432" s="88">
        <v>790</v>
      </c>
      <c r="Y2432" s="88">
        <v>670</v>
      </c>
      <c r="Z2432" s="88">
        <v>830</v>
      </c>
      <c r="AA2432" s="88">
        <v>8.6999999999999993</v>
      </c>
      <c r="AB2432" s="148">
        <v>10</v>
      </c>
    </row>
    <row r="2433" spans="1:28" ht="15.75" customHeight="1">
      <c r="A2433"/>
      <c r="B2433" s="93"/>
      <c r="C2433" s="162"/>
      <c r="D2433" s="90" t="s">
        <v>100</v>
      </c>
      <c r="E2433">
        <v>2534</v>
      </c>
      <c r="F2433">
        <v>2454</v>
      </c>
      <c r="G2433">
        <v>2415</v>
      </c>
      <c r="H2433">
        <v>2394</v>
      </c>
      <c r="I2433">
        <v>2396</v>
      </c>
      <c r="J2433">
        <v>2417</v>
      </c>
      <c r="K2433">
        <v>2398</v>
      </c>
      <c r="L2433">
        <v>2413</v>
      </c>
      <c r="M2433">
        <v>2449</v>
      </c>
      <c r="N2433" s="99"/>
      <c r="O2433" s="99"/>
      <c r="P2433" s="99"/>
      <c r="Q2433" s="99"/>
      <c r="R2433" s="100"/>
      <c r="S2433" s="101"/>
      <c r="T2433" s="241"/>
      <c r="U2433" s="234"/>
      <c r="V2433" s="238"/>
    </row>
    <row r="2434" spans="1:28" ht="25.5" customHeight="1" thickBot="1">
      <c r="A2434"/>
      <c r="B2434" s="93"/>
      <c r="C2434" s="162"/>
      <c r="D2434" s="90" t="s">
        <v>120</v>
      </c>
      <c r="E2434" s="29">
        <f t="shared" ref="E2434:M2434" si="804">IF(((E2432="")*AND(E2433="")),"",(E2432-E2433)*2)</f>
        <v>794</v>
      </c>
      <c r="F2434" s="29">
        <f t="shared" si="804"/>
        <v>754</v>
      </c>
      <c r="G2434" s="29">
        <f t="shared" si="804"/>
        <v>714</v>
      </c>
      <c r="H2434" s="29">
        <f t="shared" si="804"/>
        <v>702</v>
      </c>
      <c r="I2434" s="29">
        <f t="shared" si="804"/>
        <v>708</v>
      </c>
      <c r="J2434" s="29">
        <f t="shared" si="804"/>
        <v>746</v>
      </c>
      <c r="K2434" s="29">
        <f t="shared" si="804"/>
        <v>710</v>
      </c>
      <c r="L2434" s="29">
        <f t="shared" si="804"/>
        <v>744</v>
      </c>
      <c r="M2434" s="29">
        <f t="shared" si="804"/>
        <v>788</v>
      </c>
      <c r="N2434" s="102"/>
      <c r="O2434" s="102"/>
      <c r="P2434" s="102"/>
      <c r="Q2434" s="102"/>
      <c r="R2434" s="103"/>
      <c r="S2434" s="104"/>
      <c r="T2434" s="282"/>
      <c r="U2434" s="281"/>
      <c r="V2434" s="285"/>
    </row>
    <row r="2435" spans="1:28" ht="12.75" customHeight="1">
      <c r="A2435" s="3">
        <v>44015</v>
      </c>
      <c r="B2435" s="93" t="s">
        <v>18</v>
      </c>
      <c r="C2435" s="162" t="s">
        <v>121</v>
      </c>
      <c r="D2435" s="90" t="s">
        <v>99</v>
      </c>
      <c r="E2435">
        <v>2931</v>
      </c>
      <c r="F2435">
        <v>2831</v>
      </c>
      <c r="G2435">
        <v>2771</v>
      </c>
      <c r="H2435">
        <v>2744</v>
      </c>
      <c r="I2435">
        <v>2748</v>
      </c>
      <c r="J2435">
        <v>2788</v>
      </c>
      <c r="K2435">
        <v>2752</v>
      </c>
      <c r="L2435">
        <v>2784</v>
      </c>
      <c r="M2435">
        <v>2841</v>
      </c>
      <c r="N2435" s="94">
        <f>IF((M2436=""),"",MAX(E2437:M2437))</f>
        <v>988</v>
      </c>
      <c r="O2435" s="94">
        <f>IF(M2436="","",MIN(E2437:M2437))</f>
        <v>826</v>
      </c>
      <c r="P2435" s="94">
        <f>IF((M2437=""),"",AVERAGE(E2437:M2437))</f>
        <v>895.11111111111109</v>
      </c>
      <c r="Q2435" s="94">
        <f>IF((M2436=""),"",STDEV(E2437:M2437))</f>
        <v>57.053581054225894</v>
      </c>
      <c r="R2435" s="95">
        <f>IF((M2436=""),"",(N2435-O2435)/(N2435+O2435)*100)</f>
        <v>8.9305402425578819</v>
      </c>
      <c r="S2435" s="96" t="str">
        <f>IF(M2436="","",IF(R2435&lt;15,IF(P2435&gt;850,IF(P2435&lt;1000,"Pass","Fail"),"Fail"),"Fail"))</f>
        <v>Pass</v>
      </c>
      <c r="T2435" s="237">
        <v>1159</v>
      </c>
      <c r="U2435" s="236" t="s">
        <v>347</v>
      </c>
      <c r="V2435" s="300"/>
      <c r="W2435" s="135">
        <v>850</v>
      </c>
      <c r="X2435" s="135">
        <v>970</v>
      </c>
      <c r="Y2435" s="135">
        <v>710</v>
      </c>
      <c r="Z2435" s="135">
        <v>910</v>
      </c>
      <c r="AA2435" s="135">
        <v>14.5</v>
      </c>
      <c r="AB2435" s="139">
        <v>17</v>
      </c>
    </row>
    <row r="2436" spans="1:28" ht="15.75" customHeight="1">
      <c r="A2436"/>
      <c r="B2436" s="93"/>
      <c r="C2436" s="162"/>
      <c r="D2436" s="90" t="s">
        <v>100</v>
      </c>
      <c r="E2436">
        <v>2446</v>
      </c>
      <c r="F2436">
        <v>2377</v>
      </c>
      <c r="G2436">
        <v>2347</v>
      </c>
      <c r="H2436">
        <v>2331</v>
      </c>
      <c r="I2436">
        <v>2324</v>
      </c>
      <c r="J2436">
        <v>2334</v>
      </c>
      <c r="K2436">
        <v>2327</v>
      </c>
      <c r="L2436">
        <v>2329</v>
      </c>
      <c r="M2436">
        <v>2347</v>
      </c>
      <c r="N2436" s="99"/>
      <c r="O2436" s="99"/>
      <c r="P2436" s="99"/>
      <c r="Q2436" s="99"/>
      <c r="R2436" s="100"/>
      <c r="S2436" s="101"/>
      <c r="T2436" s="241"/>
      <c r="U2436" s="234"/>
      <c r="V2436" s="238"/>
    </row>
    <row r="2437" spans="1:28" ht="26.25" customHeight="1" thickBot="1">
      <c r="A2437"/>
      <c r="B2437" s="105"/>
      <c r="C2437" s="163"/>
      <c r="D2437" s="127" t="s">
        <v>120</v>
      </c>
      <c r="E2437" s="107">
        <f t="shared" ref="E2437:M2437" si="805">IF(((E2435="")*AND(E2436="")),"",(E2435-E2436)*2)</f>
        <v>970</v>
      </c>
      <c r="F2437" s="107">
        <f t="shared" si="805"/>
        <v>908</v>
      </c>
      <c r="G2437" s="107">
        <f t="shared" si="805"/>
        <v>848</v>
      </c>
      <c r="H2437" s="107">
        <f t="shared" si="805"/>
        <v>826</v>
      </c>
      <c r="I2437" s="107">
        <f t="shared" si="805"/>
        <v>848</v>
      </c>
      <c r="J2437" s="107">
        <f t="shared" si="805"/>
        <v>908</v>
      </c>
      <c r="K2437" s="107">
        <f t="shared" si="805"/>
        <v>850</v>
      </c>
      <c r="L2437" s="107">
        <f t="shared" si="805"/>
        <v>910</v>
      </c>
      <c r="M2437" s="107">
        <f t="shared" si="805"/>
        <v>988</v>
      </c>
      <c r="N2437" s="108"/>
      <c r="O2437" s="108"/>
      <c r="P2437" s="108"/>
      <c r="Q2437" s="108"/>
      <c r="R2437" s="109"/>
      <c r="S2437" s="110"/>
      <c r="T2437" s="284"/>
      <c r="U2437" s="283"/>
      <c r="V2437" s="286"/>
    </row>
    <row r="2438" spans="1:28" ht="12.75" customHeight="1">
      <c r="A2438" s="3">
        <v>44026</v>
      </c>
      <c r="B2438" s="111" t="s">
        <v>18</v>
      </c>
      <c r="C2438" s="164" t="s">
        <v>122</v>
      </c>
      <c r="D2438" s="112" t="s">
        <v>99</v>
      </c>
      <c r="E2438">
        <v>4564.01</v>
      </c>
      <c r="F2438">
        <v>4666.55</v>
      </c>
      <c r="G2438">
        <v>4857.0200000000004</v>
      </c>
      <c r="H2438">
        <v>4773.0200000000004</v>
      </c>
      <c r="I2438">
        <v>4711.3500000000004</v>
      </c>
      <c r="J2438">
        <v>4591.6499999999996</v>
      </c>
      <c r="K2438">
        <v>4732.24</v>
      </c>
      <c r="L2438">
        <v>4748.55</v>
      </c>
      <c r="M2438">
        <v>4642.53</v>
      </c>
      <c r="N2438" s="113">
        <f>IF((M2439=""),"",MAX(E2440:M2440))</f>
        <v>560.15999999999985</v>
      </c>
      <c r="O2438" s="113">
        <f>IF(M2439="","",MIN(E2440:M2440))</f>
        <v>510.32000000000153</v>
      </c>
      <c r="P2438" s="113">
        <f>IF((M2440=""),"",AVERAGE(E2440:M2440))</f>
        <v>535.80666666666673</v>
      </c>
      <c r="Q2438" s="113">
        <f>IF((M2439=""),"",STDEV(E2440:M2440))</f>
        <v>13.774411058191045</v>
      </c>
      <c r="R2438" s="114">
        <f>IF((M2439=""),"",(N2438-O2438)/(N2438+O2438)*100)</f>
        <v>4.6558553172407011</v>
      </c>
      <c r="S2438" s="115" t="str">
        <f>IF(M2439="","",IF(R2438&lt;10,IF(P2438&gt;430,IF(P2438&lt;590,"Pass","Fail"),"Fail"),"Fail"))</f>
        <v>Pass</v>
      </c>
      <c r="T2438" s="242">
        <v>1159</v>
      </c>
      <c r="U2438" s="236" t="s">
        <v>348</v>
      </c>
      <c r="V2438" s="302"/>
      <c r="W2438" s="138">
        <v>490</v>
      </c>
      <c r="X2438" s="135">
        <v>590</v>
      </c>
      <c r="Y2438" s="135">
        <v>430</v>
      </c>
      <c r="Z2438" s="135">
        <v>590</v>
      </c>
      <c r="AA2438" s="137">
        <v>6.3</v>
      </c>
      <c r="AB2438" s="148">
        <v>6.3</v>
      </c>
    </row>
    <row r="2439" spans="1:28" ht="15.75" customHeight="1">
      <c r="A2439"/>
      <c r="B2439" s="93"/>
      <c r="C2439" s="162"/>
      <c r="D2439" s="90" t="s">
        <v>100</v>
      </c>
      <c r="E2439">
        <v>4290.93</v>
      </c>
      <c r="F2439">
        <v>4398.55</v>
      </c>
      <c r="G2439">
        <v>4601.8599999999997</v>
      </c>
      <c r="H2439">
        <v>4509.38</v>
      </c>
      <c r="I2439">
        <v>4440.3900000000003</v>
      </c>
      <c r="J2439">
        <v>4311.57</v>
      </c>
      <c r="K2439">
        <v>4464.88</v>
      </c>
      <c r="L2439">
        <v>4484.34</v>
      </c>
      <c r="M2439">
        <v>4373.8900000000003</v>
      </c>
      <c r="N2439" s="99"/>
      <c r="O2439" s="99"/>
      <c r="P2439" s="99"/>
      <c r="Q2439" s="99"/>
      <c r="R2439" s="100"/>
      <c r="S2439" s="101"/>
      <c r="T2439" s="241"/>
      <c r="U2439" s="234"/>
      <c r="V2439" s="238"/>
    </row>
    <row r="2440" spans="1:28" ht="25.5" customHeight="1" thickBot="1">
      <c r="A2440"/>
      <c r="B2440" s="93"/>
      <c r="C2440" s="162"/>
      <c r="D2440" s="90" t="s">
        <v>120</v>
      </c>
      <c r="E2440" s="29">
        <f t="shared" ref="E2440:M2440" si="806">IF(((E2438="")*AND(E2439="")),"",(E2438-E2439)*2)</f>
        <v>546.15999999999985</v>
      </c>
      <c r="F2440" s="29">
        <f t="shared" si="806"/>
        <v>536</v>
      </c>
      <c r="G2440" s="29">
        <f t="shared" si="806"/>
        <v>510.32000000000153</v>
      </c>
      <c r="H2440" s="29">
        <f t="shared" si="806"/>
        <v>527.28000000000065</v>
      </c>
      <c r="I2440" s="29">
        <f t="shared" si="806"/>
        <v>541.92000000000007</v>
      </c>
      <c r="J2440" s="29">
        <f t="shared" si="806"/>
        <v>560.15999999999985</v>
      </c>
      <c r="K2440" s="29">
        <f t="shared" si="806"/>
        <v>534.71999999999935</v>
      </c>
      <c r="L2440" s="29">
        <f t="shared" si="806"/>
        <v>528.42000000000007</v>
      </c>
      <c r="M2440" s="29">
        <f t="shared" si="806"/>
        <v>537.27999999999884</v>
      </c>
      <c r="N2440" s="102"/>
      <c r="O2440" s="102"/>
      <c r="P2440" s="102"/>
      <c r="Q2440" s="102"/>
      <c r="R2440" s="103"/>
      <c r="S2440" s="104"/>
      <c r="T2440" s="282"/>
      <c r="U2440" s="281"/>
      <c r="V2440" s="285"/>
    </row>
    <row r="2441" spans="1:28" ht="12.75" customHeight="1">
      <c r="A2441" s="3">
        <v>44026</v>
      </c>
      <c r="B2441" s="93" t="s">
        <v>18</v>
      </c>
      <c r="C2441" s="162" t="s">
        <v>123</v>
      </c>
      <c r="D2441" s="90" t="s">
        <v>99</v>
      </c>
      <c r="E2441">
        <v>5363</v>
      </c>
      <c r="F2441">
        <v>5415</v>
      </c>
      <c r="G2441">
        <v>5610</v>
      </c>
      <c r="H2441">
        <v>5529</v>
      </c>
      <c r="I2441">
        <v>5477</v>
      </c>
      <c r="J2441">
        <v>5385</v>
      </c>
      <c r="K2441">
        <v>5476</v>
      </c>
      <c r="L2441">
        <v>5508</v>
      </c>
      <c r="M2441">
        <v>5421</v>
      </c>
      <c r="N2441" s="94">
        <f>IF((M2442=""),"",MAX(E2443:M2443))</f>
        <v>296</v>
      </c>
      <c r="O2441" s="94">
        <f>IF(M2442="","",MIN(E2443:M2443))</f>
        <v>242</v>
      </c>
      <c r="P2441" s="94">
        <f>IF((M2443=""),"",AVERAGE(E2443:M2443))</f>
        <v>257.77777777777777</v>
      </c>
      <c r="Q2441" s="94">
        <f>IF((M2442=""),"",STDEV(E2443:M2443))</f>
        <v>16.536155673083087</v>
      </c>
      <c r="R2441" s="95">
        <f>IF((M2442=""),"",(N2441-O2441)/(N2441+O2441)*100)</f>
        <v>10.037174721189592</v>
      </c>
      <c r="S2441" s="96" t="str">
        <f>IF(M2442="","",IF(R2441&lt;15,IF(P2441&gt;155,IF(P2441&lt;315,"Pass","Fail"),"Fail"),"Fail"))</f>
        <v>Pass</v>
      </c>
      <c r="T2441" s="237">
        <v>1159</v>
      </c>
      <c r="U2441" s="236" t="s">
        <v>348</v>
      </c>
      <c r="V2441" s="300"/>
      <c r="W2441" s="147">
        <v>222</v>
      </c>
      <c r="X2441" s="88">
        <v>340</v>
      </c>
      <c r="Y2441" s="88">
        <v>155</v>
      </c>
      <c r="Z2441" s="88">
        <v>315</v>
      </c>
      <c r="AA2441" s="148">
        <v>15</v>
      </c>
      <c r="AB2441" s="139">
        <v>15</v>
      </c>
    </row>
    <row r="2442" spans="1:28" ht="15.75" customHeight="1">
      <c r="A2442"/>
      <c r="B2442" s="93"/>
      <c r="C2442" s="162"/>
      <c r="D2442" s="90" t="s">
        <v>100</v>
      </c>
      <c r="E2442">
        <v>5232</v>
      </c>
      <c r="F2442">
        <v>5290</v>
      </c>
      <c r="G2442">
        <v>5489</v>
      </c>
      <c r="H2442">
        <v>5403</v>
      </c>
      <c r="I2442">
        <v>5356</v>
      </c>
      <c r="J2442">
        <v>5253</v>
      </c>
      <c r="K2442">
        <v>5351</v>
      </c>
      <c r="L2442">
        <v>5360</v>
      </c>
      <c r="M2442">
        <v>5290</v>
      </c>
      <c r="N2442" s="99"/>
      <c r="O2442" s="99"/>
      <c r="P2442" s="99"/>
      <c r="Q2442" s="99"/>
      <c r="R2442" s="100"/>
      <c r="S2442" s="101"/>
      <c r="T2442" s="241"/>
      <c r="U2442" s="234"/>
      <c r="V2442" s="238"/>
    </row>
    <row r="2443" spans="1:28" ht="25.5" customHeight="1" thickBot="1">
      <c r="A2443"/>
      <c r="B2443" s="93"/>
      <c r="C2443" s="162"/>
      <c r="D2443" s="90" t="s">
        <v>120</v>
      </c>
      <c r="E2443" s="29">
        <f t="shared" ref="E2443:M2443" si="807">IF(((E2441="")*AND(E2442="")),"",(E2441-E2442)*2)</f>
        <v>262</v>
      </c>
      <c r="F2443" s="29">
        <f t="shared" si="807"/>
        <v>250</v>
      </c>
      <c r="G2443" s="29">
        <f t="shared" si="807"/>
        <v>242</v>
      </c>
      <c r="H2443" s="29">
        <f t="shared" si="807"/>
        <v>252</v>
      </c>
      <c r="I2443" s="29">
        <f t="shared" si="807"/>
        <v>242</v>
      </c>
      <c r="J2443" s="29">
        <f t="shared" si="807"/>
        <v>264</v>
      </c>
      <c r="K2443" s="29">
        <f t="shared" si="807"/>
        <v>250</v>
      </c>
      <c r="L2443" s="29">
        <f t="shared" si="807"/>
        <v>296</v>
      </c>
      <c r="M2443" s="29">
        <f t="shared" si="807"/>
        <v>262</v>
      </c>
      <c r="N2443" s="102"/>
      <c r="O2443" s="102"/>
      <c r="P2443" s="102"/>
      <c r="Q2443" s="102"/>
      <c r="R2443" s="103"/>
      <c r="S2443" s="104"/>
      <c r="T2443" s="282"/>
      <c r="U2443" s="281"/>
      <c r="V2443" s="285"/>
    </row>
    <row r="2444" spans="1:28" ht="12.75" customHeight="1">
      <c r="A2444" s="3">
        <v>44026</v>
      </c>
      <c r="B2444" s="121" t="s">
        <v>18</v>
      </c>
      <c r="C2444" s="161" t="s">
        <v>119</v>
      </c>
      <c r="D2444" s="91" t="s">
        <v>99</v>
      </c>
      <c r="E2444">
        <v>2537.7199999999998</v>
      </c>
      <c r="F2444">
        <v>2436.9499999999998</v>
      </c>
      <c r="G2444">
        <v>2397.96</v>
      </c>
      <c r="H2444">
        <v>2408.2399999999998</v>
      </c>
      <c r="I2444">
        <v>2486.7199999999998</v>
      </c>
      <c r="J2444">
        <v>2473.9699999999998</v>
      </c>
      <c r="K2444">
        <v>2417.0100000000002</v>
      </c>
      <c r="L2444">
        <v>2381.5500000000002</v>
      </c>
      <c r="M2444">
        <v>2455.59</v>
      </c>
      <c r="N2444" s="94">
        <f>IF((M2445=""),"",MAX(E2446:M2446))</f>
        <v>797.59999999999945</v>
      </c>
      <c r="O2444" s="94">
        <f>IF(M2445="","",MIN(E2446:M2446))</f>
        <v>691.48000000000047</v>
      </c>
      <c r="P2444" s="94">
        <f>IF((M2446=""),"",AVERAGE(E2446:M2446))</f>
        <v>748.92000000000007</v>
      </c>
      <c r="Q2444" s="94">
        <f>IF((M2445=""),"",STDEV(E2446:M2446))</f>
        <v>41.666512933050569</v>
      </c>
      <c r="R2444" s="95">
        <f>IF((M2445=""),"",(N2444-O2444)/(N2444+O2444)*100)</f>
        <v>7.1265479356380448</v>
      </c>
      <c r="S2444" s="96" t="str">
        <f>IF(M2445="","",IF(R2444&lt;10,IF(P2444&gt;670,IF(P2444&lt;830,"Pass","Fail"),"Fail"),"Fail"))</f>
        <v>Pass</v>
      </c>
      <c r="T2444" s="237">
        <v>1159</v>
      </c>
      <c r="U2444" s="236" t="s">
        <v>348</v>
      </c>
      <c r="V2444" s="300"/>
      <c r="W2444" s="147">
        <v>645</v>
      </c>
      <c r="X2444" s="88">
        <v>790</v>
      </c>
      <c r="Y2444" s="88">
        <v>670</v>
      </c>
      <c r="Z2444" s="88">
        <v>830</v>
      </c>
      <c r="AA2444" s="88">
        <v>8.6999999999999993</v>
      </c>
      <c r="AB2444" s="148">
        <v>10</v>
      </c>
    </row>
    <row r="2445" spans="1:28" ht="15.75" customHeight="1">
      <c r="A2445"/>
      <c r="B2445" s="93"/>
      <c r="C2445" s="162"/>
      <c r="D2445" s="90" t="s">
        <v>100</v>
      </c>
      <c r="E2445">
        <v>2138.92</v>
      </c>
      <c r="F2445">
        <v>2072.89</v>
      </c>
      <c r="G2445">
        <v>2045.56</v>
      </c>
      <c r="H2445">
        <v>2045.41</v>
      </c>
      <c r="I2445">
        <v>2091.6</v>
      </c>
      <c r="J2445">
        <v>2080.46</v>
      </c>
      <c r="K2445">
        <v>2053.9299999999998</v>
      </c>
      <c r="L2445">
        <v>2035.81</v>
      </c>
      <c r="M2445">
        <v>2060.9899999999998</v>
      </c>
      <c r="N2445" s="99"/>
      <c r="O2445" s="99"/>
      <c r="P2445" s="99"/>
      <c r="Q2445" s="99"/>
      <c r="R2445" s="100"/>
      <c r="S2445" s="101"/>
      <c r="T2445" s="241"/>
      <c r="U2445" s="234"/>
      <c r="V2445" s="238"/>
    </row>
    <row r="2446" spans="1:28" ht="25.5" customHeight="1" thickBot="1">
      <c r="A2446"/>
      <c r="B2446" s="93"/>
      <c r="C2446" s="162"/>
      <c r="D2446" s="90" t="s">
        <v>120</v>
      </c>
      <c r="E2446" s="29">
        <f t="shared" ref="E2446:M2446" si="808">IF(((E2444="")*AND(E2445="")),"",(E2444-E2445)*2)</f>
        <v>797.59999999999945</v>
      </c>
      <c r="F2446" s="29">
        <f t="shared" si="808"/>
        <v>728.11999999999989</v>
      </c>
      <c r="G2446" s="29">
        <f t="shared" si="808"/>
        <v>704.80000000000018</v>
      </c>
      <c r="H2446" s="29">
        <f t="shared" si="808"/>
        <v>725.6599999999994</v>
      </c>
      <c r="I2446" s="29">
        <f t="shared" si="808"/>
        <v>790.23999999999978</v>
      </c>
      <c r="J2446" s="29">
        <f t="shared" si="808"/>
        <v>787.01999999999953</v>
      </c>
      <c r="K2446" s="29">
        <f t="shared" si="808"/>
        <v>726.16000000000076</v>
      </c>
      <c r="L2446" s="29">
        <f t="shared" si="808"/>
        <v>691.48000000000047</v>
      </c>
      <c r="M2446" s="29">
        <f t="shared" si="808"/>
        <v>789.20000000000073</v>
      </c>
      <c r="N2446" s="102"/>
      <c r="O2446" s="102"/>
      <c r="P2446" s="102"/>
      <c r="Q2446" s="102"/>
      <c r="R2446" s="103"/>
      <c r="S2446" s="104"/>
      <c r="T2446" s="282"/>
      <c r="U2446" s="281"/>
      <c r="V2446" s="285"/>
    </row>
    <row r="2447" spans="1:28" ht="12.75" customHeight="1">
      <c r="A2447" s="3">
        <v>44026</v>
      </c>
      <c r="B2447" s="93" t="s">
        <v>18</v>
      </c>
      <c r="C2447" s="162" t="s">
        <v>121</v>
      </c>
      <c r="D2447" s="90" t="s">
        <v>99</v>
      </c>
      <c r="E2447">
        <v>2450.4299999999998</v>
      </c>
      <c r="F2447">
        <v>2364.25</v>
      </c>
      <c r="G2447">
        <v>2334.33</v>
      </c>
      <c r="H2447">
        <v>2330.87</v>
      </c>
      <c r="I2447">
        <v>2393.25</v>
      </c>
      <c r="J2447">
        <v>2387.67</v>
      </c>
      <c r="K2447">
        <v>2344.85</v>
      </c>
      <c r="L2447">
        <v>2317.5100000000002</v>
      </c>
      <c r="M2447">
        <v>2357.96</v>
      </c>
      <c r="N2447" s="94">
        <f>IF((M2448=""),"",MAX(E2449:M2449))</f>
        <v>969.32000000000016</v>
      </c>
      <c r="O2447" s="94">
        <f>IF(M2448="","",MIN(E2449:M2449))</f>
        <v>806.92000000000007</v>
      </c>
      <c r="P2447" s="94">
        <f>IF((M2449=""),"",AVERAGE(E2449:M2449))</f>
        <v>895.19333333333316</v>
      </c>
      <c r="Q2447" s="94">
        <f>IF((M2448=""),"",STDEV(E2449:M2449))</f>
        <v>61.76298325049153</v>
      </c>
      <c r="R2447" s="95">
        <f>IF((M2448=""),"",(N2447-O2447)/(N2447+O2447)*100)</f>
        <v>9.1429086159528037</v>
      </c>
      <c r="S2447" s="96" t="str">
        <f>IF(M2448="","",IF(R2447&lt;15,IF(P2447&gt;850,IF(P2447&lt;1000,"Pass","Fail"),"Fail"),"Fail"))</f>
        <v>Pass</v>
      </c>
      <c r="T2447" s="237">
        <v>1159</v>
      </c>
      <c r="U2447" s="236" t="s">
        <v>348</v>
      </c>
      <c r="V2447" s="300"/>
      <c r="W2447" s="135">
        <v>850</v>
      </c>
      <c r="X2447" s="135">
        <v>970</v>
      </c>
      <c r="Y2447" s="135">
        <v>710</v>
      </c>
      <c r="Z2447" s="135">
        <v>910</v>
      </c>
      <c r="AA2447" s="135">
        <v>14.5</v>
      </c>
      <c r="AB2447" s="139">
        <v>17</v>
      </c>
    </row>
    <row r="2448" spans="1:28" ht="15.75" customHeight="1">
      <c r="A2448"/>
      <c r="B2448" s="93"/>
      <c r="C2448" s="162"/>
      <c r="D2448" s="90" t="s">
        <v>100</v>
      </c>
      <c r="E2448">
        <v>1968.08</v>
      </c>
      <c r="F2448">
        <v>1935.78</v>
      </c>
      <c r="G2448">
        <v>1930.87</v>
      </c>
      <c r="H2448">
        <v>1906.57</v>
      </c>
      <c r="I2448">
        <v>1916.89</v>
      </c>
      <c r="J2448">
        <v>1903.01</v>
      </c>
      <c r="K2448">
        <v>1917.66</v>
      </c>
      <c r="L2448">
        <v>1888.25</v>
      </c>
      <c r="M2448">
        <v>1885.64</v>
      </c>
      <c r="N2448" s="99"/>
      <c r="O2448" s="99"/>
      <c r="P2448" s="99"/>
      <c r="Q2448" s="99"/>
      <c r="R2448" s="100"/>
      <c r="S2448" s="101"/>
      <c r="T2448" s="241"/>
      <c r="U2448" s="234"/>
      <c r="V2448" s="238"/>
    </row>
    <row r="2449" spans="1:28" ht="26.25" customHeight="1" thickBot="1">
      <c r="A2449"/>
      <c r="B2449" s="105"/>
      <c r="C2449" s="163"/>
      <c r="D2449" s="127" t="s">
        <v>120</v>
      </c>
      <c r="E2449" s="107">
        <f t="shared" ref="E2449:M2449" si="809">IF(((E2447="")*AND(E2448="")),"",(E2447-E2448)*2)</f>
        <v>964.69999999999982</v>
      </c>
      <c r="F2449" s="107">
        <f t="shared" si="809"/>
        <v>856.94</v>
      </c>
      <c r="G2449" s="107">
        <f t="shared" si="809"/>
        <v>806.92000000000007</v>
      </c>
      <c r="H2449" s="107">
        <f t="shared" si="809"/>
        <v>848.59999999999991</v>
      </c>
      <c r="I2449" s="107">
        <f t="shared" si="809"/>
        <v>952.7199999999998</v>
      </c>
      <c r="J2449" s="107">
        <f t="shared" si="809"/>
        <v>969.32000000000016</v>
      </c>
      <c r="K2449" s="107">
        <f t="shared" si="809"/>
        <v>854.37999999999965</v>
      </c>
      <c r="L2449" s="107">
        <f t="shared" si="809"/>
        <v>858.52000000000044</v>
      </c>
      <c r="M2449" s="107">
        <f t="shared" si="809"/>
        <v>944.63999999999987</v>
      </c>
      <c r="N2449" s="108"/>
      <c r="O2449" s="108"/>
      <c r="P2449" s="108"/>
      <c r="Q2449" s="108"/>
      <c r="R2449" s="109"/>
      <c r="S2449" s="110"/>
      <c r="T2449" s="284"/>
      <c r="U2449" s="283"/>
      <c r="V2449" s="286"/>
    </row>
    <row r="2450" spans="1:28" ht="16.5" customHeight="1">
      <c r="A2450" s="3">
        <v>44029</v>
      </c>
      <c r="B2450" s="121" t="s">
        <v>18</v>
      </c>
      <c r="C2450" s="161" t="s">
        <v>119</v>
      </c>
      <c r="D2450" s="91" t="s">
        <v>99</v>
      </c>
      <c r="E2450">
        <v>2138.92</v>
      </c>
      <c r="F2450">
        <v>2072.89</v>
      </c>
      <c r="G2450">
        <v>2045.56</v>
      </c>
      <c r="H2450">
        <v>2045.41</v>
      </c>
      <c r="I2450">
        <v>2091.6</v>
      </c>
      <c r="J2450">
        <v>2080.46</v>
      </c>
      <c r="K2450">
        <v>2053.9299999999998</v>
      </c>
      <c r="L2450">
        <v>2035.81</v>
      </c>
      <c r="M2450">
        <v>2060.9899999999998</v>
      </c>
      <c r="N2450" s="94">
        <f>IF((M2451=""),"",MAX(E2452:M2452))</f>
        <v>790.76000000000022</v>
      </c>
      <c r="O2450" s="94">
        <f>IF(M2451="","",MIN(E2452:M2452))</f>
        <v>702.85999999999967</v>
      </c>
      <c r="P2450" s="94">
        <f>IF((M2452=""),"",AVERAGE(E2452:M2452))</f>
        <v>746.88222222222214</v>
      </c>
      <c r="Q2450" s="94">
        <f>IF((M2451=""),"",STDEV(E2452:M2452))</f>
        <v>37.319378939692669</v>
      </c>
      <c r="R2450" s="95">
        <f>IF((M2451=""),"",(N2450-O2450)/(N2450+O2450)*100)</f>
        <v>5.8850309985137148</v>
      </c>
      <c r="S2450" s="96" t="str">
        <f>IF(M2451="","",IF(R2450&lt;10,IF(P2450&gt;670,IF(P2450&lt;830,"Pass","Fail"),"Fail"),"Fail"))</f>
        <v>Pass</v>
      </c>
      <c r="T2450" s="237">
        <v>1340</v>
      </c>
      <c r="U2450" s="236" t="s">
        <v>353</v>
      </c>
      <c r="V2450" s="300"/>
      <c r="W2450" s="147">
        <v>645</v>
      </c>
      <c r="X2450" s="88">
        <v>790</v>
      </c>
      <c r="Y2450" s="88">
        <v>670</v>
      </c>
      <c r="Z2450" s="88">
        <v>830</v>
      </c>
      <c r="AA2450" s="88">
        <v>8.6999999999999993</v>
      </c>
      <c r="AB2450" s="148">
        <v>10</v>
      </c>
    </row>
    <row r="2451" spans="1:28" ht="15.75" customHeight="1">
      <c r="A2451"/>
      <c r="B2451" s="93"/>
      <c r="C2451" s="162"/>
      <c r="D2451" s="90" t="s">
        <v>100</v>
      </c>
      <c r="E2451">
        <v>1750.24</v>
      </c>
      <c r="F2451">
        <v>1711.22</v>
      </c>
      <c r="G2451">
        <v>1694.13</v>
      </c>
      <c r="H2451">
        <v>1682.45</v>
      </c>
      <c r="I2451">
        <v>1697.55</v>
      </c>
      <c r="J2451">
        <v>1685.08</v>
      </c>
      <c r="K2451">
        <v>1690.42</v>
      </c>
      <c r="L2451">
        <v>1684.28</v>
      </c>
      <c r="M2451">
        <v>1669.23</v>
      </c>
      <c r="N2451" s="99"/>
      <c r="O2451" s="99"/>
      <c r="P2451" s="99"/>
      <c r="Q2451" s="99"/>
      <c r="R2451" s="100"/>
      <c r="S2451" s="101"/>
      <c r="T2451" s="241"/>
      <c r="U2451" s="234"/>
      <c r="V2451" s="238"/>
    </row>
    <row r="2452" spans="1:28" ht="26.25" customHeight="1" thickBot="1">
      <c r="A2452"/>
      <c r="B2452" s="93"/>
      <c r="C2452" s="162"/>
      <c r="D2452" s="90" t="s">
        <v>120</v>
      </c>
      <c r="E2452" s="29">
        <f t="shared" ref="E2452:M2452" si="810">IF(((E2450="")*AND(E2451="")),"",(E2450-E2451)*2)</f>
        <v>777.36000000000013</v>
      </c>
      <c r="F2452" s="29">
        <f t="shared" si="810"/>
        <v>723.33999999999969</v>
      </c>
      <c r="G2452" s="29">
        <f t="shared" si="810"/>
        <v>702.85999999999967</v>
      </c>
      <c r="H2452" s="29">
        <f t="shared" si="810"/>
        <v>725.92000000000007</v>
      </c>
      <c r="I2452" s="29">
        <f t="shared" si="810"/>
        <v>788.09999999999991</v>
      </c>
      <c r="J2452" s="29">
        <f t="shared" si="810"/>
        <v>790.76000000000022</v>
      </c>
      <c r="K2452" s="29">
        <f t="shared" si="810"/>
        <v>727.01999999999953</v>
      </c>
      <c r="L2452" s="29">
        <f t="shared" si="810"/>
        <v>703.06</v>
      </c>
      <c r="M2452" s="29">
        <f t="shared" si="810"/>
        <v>783.51999999999953</v>
      </c>
      <c r="N2452" s="102"/>
      <c r="O2452" s="102"/>
      <c r="P2452" s="102"/>
      <c r="Q2452" s="102"/>
      <c r="R2452" s="103"/>
      <c r="S2452" s="104"/>
      <c r="T2452" s="282"/>
      <c r="U2452" s="281"/>
      <c r="V2452" s="285"/>
    </row>
    <row r="2453" spans="1:28" ht="15.75">
      <c r="A2453" s="3">
        <v>44029</v>
      </c>
      <c r="B2453" s="93" t="s">
        <v>18</v>
      </c>
      <c r="C2453" s="162" t="s">
        <v>121</v>
      </c>
      <c r="D2453" s="90" t="s">
        <v>99</v>
      </c>
      <c r="E2453">
        <v>1968.08</v>
      </c>
      <c r="F2453">
        <v>1935.78</v>
      </c>
      <c r="G2453">
        <v>1930.87</v>
      </c>
      <c r="H2453">
        <v>1906.57</v>
      </c>
      <c r="I2453">
        <v>1916.89</v>
      </c>
      <c r="J2453">
        <v>1903.01</v>
      </c>
      <c r="K2453">
        <v>1917.66</v>
      </c>
      <c r="L2453">
        <v>1888.25</v>
      </c>
      <c r="M2453">
        <v>1885.64</v>
      </c>
      <c r="N2453" s="94">
        <f>IF((M2454=""),"",MAX(E2455:M2455))</f>
        <v>799.13999999999987</v>
      </c>
      <c r="O2453" s="94">
        <f>IF(M2454="","",MIN(E2455:M2455))</f>
        <v>681.32000000000016</v>
      </c>
      <c r="P2453" s="94">
        <f>IF((M2455=""),"",AVERAGE(E2455:M2455))</f>
        <v>745.28888888888889</v>
      </c>
      <c r="Q2453" s="94">
        <f>IF((M2454=""),"",STDEV(E2455:M2455))</f>
        <v>43.414658942701706</v>
      </c>
      <c r="R2453" s="95">
        <f>IF((M2454=""),"",(N2453-O2453)/(N2453+O2453)*100)</f>
        <v>7.9583372735500921</v>
      </c>
      <c r="S2453" s="96" t="str">
        <f>IF(M2454="","",IF(R2453&lt;15,IF(P2453&gt;850,IF(P2453&lt;1000,"Pass","Fail"),"Fail"),"Fail"))</f>
        <v>Fail</v>
      </c>
      <c r="T2453" s="237">
        <v>1340</v>
      </c>
      <c r="U2453" s="236" t="s">
        <v>353</v>
      </c>
      <c r="V2453" s="300"/>
      <c r="W2453" s="135">
        <v>850</v>
      </c>
      <c r="X2453" s="135">
        <v>970</v>
      </c>
      <c r="Y2453" s="135">
        <v>710</v>
      </c>
      <c r="Z2453" s="135">
        <v>910</v>
      </c>
      <c r="AA2453" s="135">
        <v>14.5</v>
      </c>
      <c r="AB2453" s="139">
        <v>17</v>
      </c>
    </row>
    <row r="2454" spans="1:28" ht="12.75" customHeight="1">
      <c r="A2454"/>
      <c r="B2454" s="93"/>
      <c r="C2454" s="162"/>
      <c r="D2454" s="90" t="s">
        <v>100</v>
      </c>
      <c r="E2454">
        <v>1574.01</v>
      </c>
      <c r="F2454">
        <v>1573.78</v>
      </c>
      <c r="G2454">
        <v>1581.37</v>
      </c>
      <c r="H2454">
        <v>1545.26</v>
      </c>
      <c r="I2454">
        <v>1524.54</v>
      </c>
      <c r="J2454">
        <v>1503.44</v>
      </c>
      <c r="K2454">
        <v>1553.83</v>
      </c>
      <c r="L2454">
        <v>1547.59</v>
      </c>
      <c r="M2454">
        <v>1495.13</v>
      </c>
      <c r="N2454" s="99"/>
      <c r="O2454" s="99"/>
      <c r="P2454" s="99"/>
      <c r="Q2454" s="99"/>
      <c r="R2454" s="100"/>
      <c r="S2454" s="101"/>
      <c r="T2454" s="241"/>
      <c r="U2454" s="234"/>
      <c r="V2454" s="238"/>
    </row>
    <row r="2455" spans="1:28" ht="15.75" customHeight="1" thickBot="1">
      <c r="A2455"/>
      <c r="B2455" s="105"/>
      <c r="C2455" s="163"/>
      <c r="D2455" s="127" t="s">
        <v>120</v>
      </c>
      <c r="E2455" s="107">
        <f t="shared" ref="E2455:M2455" si="811">IF(((E2453="")*AND(E2454="")),"",(E2453-E2454)*2)</f>
        <v>788.13999999999987</v>
      </c>
      <c r="F2455" s="107">
        <f t="shared" si="811"/>
        <v>724</v>
      </c>
      <c r="G2455" s="107">
        <f t="shared" si="811"/>
        <v>699</v>
      </c>
      <c r="H2455" s="107">
        <f t="shared" si="811"/>
        <v>722.61999999999989</v>
      </c>
      <c r="I2455" s="107">
        <f t="shared" si="811"/>
        <v>784.70000000000027</v>
      </c>
      <c r="J2455" s="107">
        <f t="shared" si="811"/>
        <v>799.13999999999987</v>
      </c>
      <c r="K2455" s="107">
        <f t="shared" si="811"/>
        <v>727.66000000000031</v>
      </c>
      <c r="L2455" s="107">
        <f t="shared" si="811"/>
        <v>681.32000000000016</v>
      </c>
      <c r="M2455" s="107">
        <f t="shared" si="811"/>
        <v>781.02</v>
      </c>
      <c r="N2455" s="108"/>
      <c r="O2455" s="108"/>
      <c r="P2455" s="108"/>
      <c r="Q2455" s="108"/>
      <c r="R2455" s="109"/>
      <c r="S2455" s="110"/>
      <c r="T2455" s="284"/>
      <c r="U2455" s="283"/>
      <c r="V2455" s="286"/>
    </row>
    <row r="2456" spans="1:28" ht="25.5" customHeight="1">
      <c r="A2456" s="3">
        <v>44029</v>
      </c>
      <c r="B2456" s="111" t="s">
        <v>18</v>
      </c>
      <c r="C2456" s="164" t="s">
        <v>122</v>
      </c>
      <c r="D2456" s="112" t="s">
        <v>99</v>
      </c>
      <c r="E2456">
        <v>4290.93</v>
      </c>
      <c r="F2456">
        <v>4398.55</v>
      </c>
      <c r="G2456">
        <v>4601.8599999999997</v>
      </c>
      <c r="H2456">
        <v>4509.38</v>
      </c>
      <c r="I2456">
        <v>4440.3900000000003</v>
      </c>
      <c r="J2456">
        <v>4311.57</v>
      </c>
      <c r="K2456">
        <v>4464.88</v>
      </c>
      <c r="L2456">
        <v>4484.34</v>
      </c>
      <c r="M2456">
        <v>4373.8900000000003</v>
      </c>
      <c r="N2456" s="113">
        <f>IF((M2457=""),"",MAX(E2458:M2458))</f>
        <v>259.15999999999985</v>
      </c>
      <c r="O2456" s="113">
        <f>IF(M2457="","",MIN(E2458:M2458))</f>
        <v>236.09999999999854</v>
      </c>
      <c r="P2456" s="113">
        <f>IF((M2458=""),"",AVERAGE(E2458:M2458))</f>
        <v>250.4933333333336</v>
      </c>
      <c r="Q2456" s="113">
        <f>IF((M2457=""),"",STDEV(E2458:M2458))</f>
        <v>8.4000297618533128</v>
      </c>
      <c r="R2456" s="114">
        <f>IF((M2457=""),"",(N2456-O2456)/(N2456+O2456)*100)</f>
        <v>4.6561402091833344</v>
      </c>
      <c r="S2456" s="115" t="str">
        <f>IF(M2457="","",IF(R2456&lt;10,IF(P2456&gt;430,IF(P2456&lt;590,"Pass","Fail"),"Fail"),"Fail"))</f>
        <v>Fail</v>
      </c>
      <c r="T2456" s="242">
        <v>1340</v>
      </c>
      <c r="U2456" s="236" t="s">
        <v>353</v>
      </c>
      <c r="V2456" s="302"/>
      <c r="W2456" s="138">
        <v>490</v>
      </c>
      <c r="X2456" s="135">
        <v>590</v>
      </c>
      <c r="Y2456" s="135">
        <v>430</v>
      </c>
      <c r="Z2456" s="135">
        <v>590</v>
      </c>
      <c r="AA2456" s="137">
        <v>6.3</v>
      </c>
      <c r="AB2456" s="148">
        <v>6.3</v>
      </c>
    </row>
    <row r="2457" spans="1:28" ht="15.75" customHeight="1">
      <c r="A2457"/>
      <c r="B2457" s="93"/>
      <c r="C2457" s="162"/>
      <c r="D2457" s="90" t="s">
        <v>100</v>
      </c>
      <c r="E2457">
        <v>4161.3500000000004</v>
      </c>
      <c r="F2457">
        <v>4275.2</v>
      </c>
      <c r="G2457">
        <v>4483.8100000000004</v>
      </c>
      <c r="H2457">
        <v>4387.24</v>
      </c>
      <c r="I2457">
        <v>4311.16</v>
      </c>
      <c r="J2457">
        <v>4182.3999999999996</v>
      </c>
      <c r="K2457">
        <v>4340.8100000000004</v>
      </c>
      <c r="L2457">
        <v>4361.99</v>
      </c>
      <c r="M2457">
        <v>4244.6099999999997</v>
      </c>
      <c r="N2457" s="99"/>
      <c r="O2457" s="99"/>
      <c r="P2457" s="99"/>
      <c r="Q2457" s="99"/>
      <c r="R2457" s="100"/>
      <c r="S2457" s="101"/>
      <c r="T2457" s="241"/>
      <c r="U2457" s="234"/>
      <c r="V2457" s="238"/>
    </row>
    <row r="2458" spans="1:28" ht="26.25" customHeight="1" thickBot="1">
      <c r="A2458"/>
      <c r="B2458" s="93"/>
      <c r="C2458" s="162"/>
      <c r="D2458" s="90" t="s">
        <v>120</v>
      </c>
      <c r="E2458" s="29">
        <f t="shared" ref="E2458:M2458" si="812">IF(((E2456="")*AND(E2457="")),"",(E2456-E2457)*2)</f>
        <v>259.15999999999985</v>
      </c>
      <c r="F2458" s="29">
        <f t="shared" si="812"/>
        <v>246.70000000000073</v>
      </c>
      <c r="G2458" s="29">
        <f t="shared" si="812"/>
        <v>236.09999999999854</v>
      </c>
      <c r="H2458" s="29">
        <f t="shared" si="812"/>
        <v>244.28000000000065</v>
      </c>
      <c r="I2458" s="29">
        <f t="shared" si="812"/>
        <v>258.46000000000095</v>
      </c>
      <c r="J2458" s="29">
        <f t="shared" si="812"/>
        <v>258.34000000000015</v>
      </c>
      <c r="K2458" s="29">
        <f t="shared" si="812"/>
        <v>248.13999999999942</v>
      </c>
      <c r="L2458" s="29">
        <f t="shared" si="812"/>
        <v>244.70000000000073</v>
      </c>
      <c r="M2458" s="29">
        <f t="shared" si="812"/>
        <v>258.56000000000131</v>
      </c>
      <c r="N2458" s="102"/>
      <c r="O2458" s="102"/>
      <c r="P2458" s="102"/>
      <c r="Q2458" s="102"/>
      <c r="R2458" s="103"/>
      <c r="S2458" s="104"/>
      <c r="T2458" s="282"/>
      <c r="U2458" s="281"/>
      <c r="V2458" s="285"/>
    </row>
    <row r="2459" spans="1:28" ht="15.75" customHeight="1">
      <c r="A2459" s="3">
        <v>44029</v>
      </c>
      <c r="B2459" s="93" t="s">
        <v>18</v>
      </c>
      <c r="C2459" s="162" t="s">
        <v>123</v>
      </c>
      <c r="D2459" s="90" t="s">
        <v>99</v>
      </c>
      <c r="E2459">
        <v>5232</v>
      </c>
      <c r="F2459">
        <v>5290</v>
      </c>
      <c r="G2459">
        <v>5489</v>
      </c>
      <c r="H2459">
        <v>5403</v>
      </c>
      <c r="I2459">
        <v>5356</v>
      </c>
      <c r="J2459">
        <v>5253</v>
      </c>
      <c r="K2459">
        <v>5351</v>
      </c>
      <c r="L2459">
        <v>5360</v>
      </c>
      <c r="M2459">
        <v>5290</v>
      </c>
      <c r="N2459" s="94">
        <f>IF((M2460=""),"",MAX(E2461:M2461))</f>
        <v>336.20000000000073</v>
      </c>
      <c r="O2459" s="94">
        <f>IF(M2460="","",MIN(E2461:M2461))</f>
        <v>203.31999999999971</v>
      </c>
      <c r="P2459" s="94">
        <f>IF((M2461=""),"",AVERAGE(E2461:M2461))</f>
        <v>254.34000000000015</v>
      </c>
      <c r="Q2459" s="94">
        <f>IF((M2460=""),"",STDEV(E2461:M2461))</f>
        <v>48.056145288610232</v>
      </c>
      <c r="R2459" s="95">
        <f>IF((M2460=""),"",(N2459-O2459)/(N2459+O2459)*100)</f>
        <v>24.62930011862413</v>
      </c>
      <c r="S2459" s="96" t="str">
        <f>IF(M2460="","",IF(R2459&lt;15,IF(P2459&gt;155,IF(P2459&lt;315,"Pass","Fail"),"Fail"),"Fail"))</f>
        <v>Fail</v>
      </c>
      <c r="T2459" s="237">
        <v>1340</v>
      </c>
      <c r="U2459" s="236" t="s">
        <v>353</v>
      </c>
      <c r="V2459" s="300"/>
      <c r="W2459" s="147">
        <v>222</v>
      </c>
      <c r="X2459" s="88">
        <v>340</v>
      </c>
      <c r="Y2459" s="88">
        <v>155</v>
      </c>
      <c r="Z2459" s="88">
        <v>315</v>
      </c>
      <c r="AA2459" s="148">
        <v>15</v>
      </c>
      <c r="AB2459" s="139">
        <v>15</v>
      </c>
    </row>
    <row r="2460" spans="1:28" ht="15.75" customHeight="1">
      <c r="A2460"/>
      <c r="B2460" s="93"/>
      <c r="C2460" s="162"/>
      <c r="D2460" s="90" t="s">
        <v>100</v>
      </c>
      <c r="E2460">
        <v>5069.3100000000004</v>
      </c>
      <c r="F2460">
        <v>5175.96</v>
      </c>
      <c r="G2460">
        <v>5378.15</v>
      </c>
      <c r="H2460">
        <v>5289.99</v>
      </c>
      <c r="I2460">
        <v>5224.3999999999996</v>
      </c>
      <c r="J2460">
        <v>5084.8999999999996</v>
      </c>
      <c r="K2460">
        <v>5242.0200000000004</v>
      </c>
      <c r="L2460">
        <v>5258.34</v>
      </c>
      <c r="M2460">
        <v>5156.3999999999996</v>
      </c>
      <c r="N2460" s="99"/>
      <c r="O2460" s="99"/>
      <c r="P2460" s="99"/>
      <c r="Q2460" s="99"/>
      <c r="R2460" s="100"/>
      <c r="S2460" s="101"/>
      <c r="T2460" s="241"/>
      <c r="U2460" s="234"/>
      <c r="V2460" s="238"/>
    </row>
    <row r="2461" spans="1:28" ht="26.25" customHeight="1" thickBot="1">
      <c r="A2461"/>
      <c r="B2461" s="93"/>
      <c r="C2461" s="162"/>
      <c r="D2461" s="90" t="s">
        <v>120</v>
      </c>
      <c r="E2461" s="29">
        <f t="shared" ref="E2461:M2461" si="813">IF(((E2459="")*AND(E2460="")),"",(E2459-E2460)*2)</f>
        <v>325.3799999999992</v>
      </c>
      <c r="F2461" s="29">
        <f t="shared" si="813"/>
        <v>228.07999999999993</v>
      </c>
      <c r="G2461" s="29">
        <f t="shared" si="813"/>
        <v>221.70000000000073</v>
      </c>
      <c r="H2461" s="29">
        <f t="shared" si="813"/>
        <v>226.02000000000044</v>
      </c>
      <c r="I2461" s="29">
        <f t="shared" si="813"/>
        <v>263.20000000000073</v>
      </c>
      <c r="J2461" s="29">
        <f t="shared" si="813"/>
        <v>336.20000000000073</v>
      </c>
      <c r="K2461" s="29">
        <f t="shared" si="813"/>
        <v>217.95999999999913</v>
      </c>
      <c r="L2461" s="29">
        <f t="shared" si="813"/>
        <v>203.31999999999971</v>
      </c>
      <c r="M2461" s="29">
        <f t="shared" si="813"/>
        <v>267.20000000000073</v>
      </c>
      <c r="N2461" s="102"/>
      <c r="O2461" s="102"/>
      <c r="P2461" s="102"/>
      <c r="Q2461" s="102"/>
      <c r="R2461" s="103"/>
      <c r="S2461" s="104"/>
      <c r="T2461" s="282"/>
      <c r="U2461" s="281"/>
      <c r="V2461" s="285"/>
    </row>
    <row r="2462" spans="1:28" ht="12.75" customHeight="1">
      <c r="A2462" s="3">
        <v>44029</v>
      </c>
      <c r="B2462" s="111" t="s">
        <v>18</v>
      </c>
      <c r="C2462" s="164" t="s">
        <v>122</v>
      </c>
      <c r="D2462" s="112" t="s">
        <v>99</v>
      </c>
      <c r="E2462">
        <v>4169.66</v>
      </c>
      <c r="F2462">
        <v>4283.96</v>
      </c>
      <c r="G2462">
        <v>4493.26</v>
      </c>
      <c r="H2462">
        <v>4396.5200000000004</v>
      </c>
      <c r="I2462">
        <v>4320.09</v>
      </c>
      <c r="J2462">
        <v>4190.87</v>
      </c>
      <c r="K2462">
        <v>4349.75</v>
      </c>
      <c r="L2462">
        <v>4372.6499999999996</v>
      </c>
      <c r="M2462">
        <v>4253.01</v>
      </c>
      <c r="N2462" s="113">
        <f>IF((M2463=""),"",MAX(E2464:M2464))</f>
        <v>285.39999999999964</v>
      </c>
      <c r="O2462" s="113">
        <f>IF(M2463="","",MIN(E2464:M2464))</f>
        <v>259.80000000000109</v>
      </c>
      <c r="P2462" s="113">
        <f>IF((M2464=""),"",AVERAGE(E2464:M2464))</f>
        <v>274.05111111111091</v>
      </c>
      <c r="Q2462" s="113">
        <f>IF((M2463=""),"",STDEV(E2464:M2464))</f>
        <v>8.7480461310572508</v>
      </c>
      <c r="R2462" s="114">
        <f>IF((M2463=""),"",(N2462-O2462)/(N2462+O2462)*100)</f>
        <v>4.6955245781361903</v>
      </c>
      <c r="S2462" s="115" t="str">
        <f>IF(M2463="","",IF(R2462&lt;10,IF(P2462&gt;430,IF(P2462&lt;590,"Pass","Fail"),"Fail"),"Fail"))</f>
        <v>Fail</v>
      </c>
      <c r="T2462" s="242">
        <v>64</v>
      </c>
      <c r="U2462" s="236" t="s">
        <v>352</v>
      </c>
      <c r="V2462" s="302" t="s">
        <v>349</v>
      </c>
      <c r="W2462" s="138">
        <v>490</v>
      </c>
      <c r="X2462" s="135">
        <v>590</v>
      </c>
      <c r="Y2462" s="135">
        <v>430</v>
      </c>
      <c r="Z2462" s="135">
        <v>590</v>
      </c>
      <c r="AA2462" s="137">
        <v>6.3</v>
      </c>
      <c r="AB2462" s="148">
        <v>6.3</v>
      </c>
    </row>
    <row r="2463" spans="1:28" ht="15.75" customHeight="1">
      <c r="A2463"/>
      <c r="B2463" s="93"/>
      <c r="C2463" s="162"/>
      <c r="D2463" s="90" t="s">
        <v>100</v>
      </c>
      <c r="E2463">
        <v>4029.55</v>
      </c>
      <c r="F2463">
        <v>4150.18</v>
      </c>
      <c r="G2463">
        <v>4363.3599999999997</v>
      </c>
      <c r="H2463">
        <v>4261.63</v>
      </c>
      <c r="I2463">
        <v>4177.3900000000003</v>
      </c>
      <c r="J2463">
        <v>4049.31</v>
      </c>
      <c r="K2463">
        <v>4214.5600000000004</v>
      </c>
      <c r="L2463">
        <v>4238.34</v>
      </c>
      <c r="M2463">
        <v>4112.22</v>
      </c>
      <c r="N2463" s="99"/>
      <c r="O2463" s="99"/>
      <c r="P2463" s="99"/>
      <c r="Q2463" s="99"/>
      <c r="R2463" s="100"/>
      <c r="S2463" s="101"/>
      <c r="T2463" s="241"/>
      <c r="U2463" s="234"/>
      <c r="V2463" s="238"/>
    </row>
    <row r="2464" spans="1:28" ht="25.5" customHeight="1" thickBot="1">
      <c r="A2464"/>
      <c r="B2464" s="93"/>
      <c r="C2464" s="162"/>
      <c r="D2464" s="90" t="s">
        <v>120</v>
      </c>
      <c r="E2464" s="29">
        <f t="shared" ref="E2464:M2464" si="814">IF(((E2462="")*AND(E2463="")),"",(E2462-E2463)*2)</f>
        <v>280.21999999999935</v>
      </c>
      <c r="F2464" s="29">
        <f t="shared" si="814"/>
        <v>267.55999999999949</v>
      </c>
      <c r="G2464" s="29">
        <f t="shared" si="814"/>
        <v>259.80000000000109</v>
      </c>
      <c r="H2464" s="29">
        <f t="shared" si="814"/>
        <v>269.78000000000065</v>
      </c>
      <c r="I2464" s="29">
        <f t="shared" si="814"/>
        <v>285.39999999999964</v>
      </c>
      <c r="J2464" s="29">
        <f t="shared" si="814"/>
        <v>283.11999999999989</v>
      </c>
      <c r="K2464" s="29">
        <f t="shared" si="814"/>
        <v>270.3799999999992</v>
      </c>
      <c r="L2464" s="29">
        <f t="shared" si="814"/>
        <v>268.61999999999898</v>
      </c>
      <c r="M2464" s="29">
        <f t="shared" si="814"/>
        <v>281.57999999999993</v>
      </c>
      <c r="N2464" s="102"/>
      <c r="O2464" s="102"/>
      <c r="P2464" s="102"/>
      <c r="Q2464" s="102"/>
      <c r="R2464" s="103"/>
      <c r="S2464" s="104"/>
      <c r="T2464" s="282"/>
      <c r="U2464" s="281"/>
      <c r="V2464" s="285"/>
    </row>
    <row r="2465" spans="1:28" ht="12.75" customHeight="1">
      <c r="A2465" s="3">
        <v>44029</v>
      </c>
      <c r="B2465" s="93" t="s">
        <v>18</v>
      </c>
      <c r="C2465" s="162" t="s">
        <v>123</v>
      </c>
      <c r="D2465" s="90" t="s">
        <v>99</v>
      </c>
      <c r="E2465">
        <v>5072.01</v>
      </c>
      <c r="F2465">
        <v>5176.83</v>
      </c>
      <c r="G2465">
        <v>5377.95</v>
      </c>
      <c r="H2465">
        <v>5289.96</v>
      </c>
      <c r="I2465">
        <v>5223.71</v>
      </c>
      <c r="J2465">
        <v>5087.1899999999996</v>
      </c>
      <c r="K2465">
        <v>5242.04</v>
      </c>
      <c r="L2465">
        <v>5259.38</v>
      </c>
      <c r="M2465">
        <v>5157.97</v>
      </c>
      <c r="N2465" s="94">
        <f>IF((M2466=""),"",MAX(E2467:M2467))</f>
        <v>264.19999999999891</v>
      </c>
      <c r="O2465" s="94">
        <f>IF(M2466="","",MIN(E2467:M2467))</f>
        <v>244.77999999999884</v>
      </c>
      <c r="P2465" s="94">
        <f>IF((M2467=""),"",AVERAGE(E2467:M2467))</f>
        <v>257.34666666666658</v>
      </c>
      <c r="Q2465" s="94">
        <f>IF((M2466=""),"",STDEV(E2467:M2467))</f>
        <v>6.2399038454146485</v>
      </c>
      <c r="R2465" s="95">
        <f>IF((M2466=""),"",(N2465-O2465)/(N2465+O2465)*100)</f>
        <v>3.8154740854257843</v>
      </c>
      <c r="S2465" s="96" t="str">
        <f>IF(M2466="","",IF(R2465&lt;15,IF(P2465&gt;155,IF(P2465&lt;315,"Pass","Fail"),"Fail"),"Fail"))</f>
        <v>Pass</v>
      </c>
      <c r="T2465" s="237">
        <v>64</v>
      </c>
      <c r="U2465" s="236" t="s">
        <v>352</v>
      </c>
      <c r="V2465" s="302" t="s">
        <v>349</v>
      </c>
      <c r="W2465" s="147">
        <v>222</v>
      </c>
      <c r="X2465" s="88">
        <v>340</v>
      </c>
      <c r="Y2465" s="88">
        <v>155</v>
      </c>
      <c r="Z2465" s="88">
        <v>315</v>
      </c>
      <c r="AA2465" s="148">
        <v>15</v>
      </c>
      <c r="AB2465" s="139">
        <v>15</v>
      </c>
    </row>
    <row r="2466" spans="1:28" ht="15.75" customHeight="1">
      <c r="A2466"/>
      <c r="B2466" s="93"/>
      <c r="C2466" s="162"/>
      <c r="D2466" s="90" t="s">
        <v>100</v>
      </c>
      <c r="E2466">
        <v>4940.6000000000004</v>
      </c>
      <c r="F2466">
        <v>5048.7</v>
      </c>
      <c r="G2466">
        <v>5255.56</v>
      </c>
      <c r="H2466">
        <v>5163.96</v>
      </c>
      <c r="I2466">
        <v>5093.21</v>
      </c>
      <c r="J2466">
        <v>4955.09</v>
      </c>
      <c r="K2466">
        <v>5115.1099999999997</v>
      </c>
      <c r="L2466">
        <v>5129.24</v>
      </c>
      <c r="M2466">
        <v>5027.51</v>
      </c>
      <c r="N2466" s="99"/>
      <c r="O2466" s="99"/>
      <c r="P2466" s="99"/>
      <c r="Q2466" s="99"/>
      <c r="R2466" s="100"/>
      <c r="S2466" s="101"/>
      <c r="T2466" s="241"/>
      <c r="U2466" s="234"/>
      <c r="V2466" s="238"/>
    </row>
    <row r="2467" spans="1:28" ht="25.5" customHeight="1" thickBot="1">
      <c r="A2467"/>
      <c r="B2467" s="93"/>
      <c r="C2467" s="162"/>
      <c r="D2467" s="90" t="s">
        <v>120</v>
      </c>
      <c r="E2467" s="29">
        <f t="shared" ref="E2467:M2467" si="815">IF(((E2465="")*AND(E2466="")),"",(E2465-E2466)*2)</f>
        <v>262.81999999999971</v>
      </c>
      <c r="F2467" s="29">
        <f t="shared" si="815"/>
        <v>256.26000000000022</v>
      </c>
      <c r="G2467" s="29">
        <f t="shared" si="815"/>
        <v>244.77999999999884</v>
      </c>
      <c r="H2467" s="29">
        <f t="shared" si="815"/>
        <v>252</v>
      </c>
      <c r="I2467" s="29">
        <f t="shared" si="815"/>
        <v>261</v>
      </c>
      <c r="J2467" s="29">
        <f t="shared" si="815"/>
        <v>264.19999999999891</v>
      </c>
      <c r="K2467" s="29">
        <f t="shared" si="815"/>
        <v>253.86000000000058</v>
      </c>
      <c r="L2467" s="29">
        <f t="shared" si="815"/>
        <v>260.28000000000065</v>
      </c>
      <c r="M2467" s="29">
        <f t="shared" si="815"/>
        <v>260.92000000000007</v>
      </c>
      <c r="N2467" s="102"/>
      <c r="O2467" s="102"/>
      <c r="P2467" s="102"/>
      <c r="Q2467" s="102"/>
      <c r="R2467" s="103"/>
      <c r="S2467" s="104"/>
      <c r="T2467" s="282"/>
      <c r="U2467" s="281"/>
      <c r="V2467" s="285"/>
    </row>
    <row r="2468" spans="1:28" ht="12.75" customHeight="1">
      <c r="A2468" s="3">
        <v>44029</v>
      </c>
      <c r="B2468" s="121" t="s">
        <v>18</v>
      </c>
      <c r="C2468" s="161" t="s">
        <v>119</v>
      </c>
      <c r="D2468" s="91" t="s">
        <v>99</v>
      </c>
      <c r="E2468">
        <v>1751.87</v>
      </c>
      <c r="F2468">
        <v>1711.98</v>
      </c>
      <c r="G2468">
        <v>1695.67</v>
      </c>
      <c r="H2468">
        <v>1683.97</v>
      </c>
      <c r="I2468">
        <v>1698.83</v>
      </c>
      <c r="J2468">
        <v>1686.22</v>
      </c>
      <c r="K2468">
        <v>1691.46</v>
      </c>
      <c r="L2468">
        <v>1686.66</v>
      </c>
      <c r="M2468">
        <v>1670.69</v>
      </c>
      <c r="N2468" s="94">
        <f>IF((M2469=""),"",MAX(E2470:M2470))</f>
        <v>802.61999999999989</v>
      </c>
      <c r="O2468" s="94">
        <f>IF(M2469="","",MIN(E2470:M2470))</f>
        <v>716.84000000000015</v>
      </c>
      <c r="P2468" s="94">
        <f>IF((M2470=""),"",AVERAGE(E2470:M2470))</f>
        <v>761.71999999999991</v>
      </c>
      <c r="Q2468" s="94">
        <f>IF((M2469=""),"",STDEV(E2470:M2470))</f>
        <v>36.089699361454237</v>
      </c>
      <c r="R2468" s="95">
        <f>IF((M2469=""),"",(N2468-O2468)/(N2468+O2468)*100)</f>
        <v>5.6454266647361395</v>
      </c>
      <c r="S2468" s="96" t="str">
        <f>IF(M2469="","",IF(R2468&lt;10,IF(P2468&gt;670,IF(P2468&lt;830,"Pass","Fail"),"Fail"),"Fail"))</f>
        <v>Pass</v>
      </c>
      <c r="T2468" s="237">
        <v>64</v>
      </c>
      <c r="U2468" s="236" t="s">
        <v>352</v>
      </c>
      <c r="V2468" s="302" t="s">
        <v>349</v>
      </c>
      <c r="W2468" s="147">
        <v>645</v>
      </c>
      <c r="X2468" s="88">
        <v>790</v>
      </c>
      <c r="Y2468" s="88">
        <v>670</v>
      </c>
      <c r="Z2468" s="88">
        <v>830</v>
      </c>
      <c r="AA2468" s="88">
        <v>8.6999999999999993</v>
      </c>
      <c r="AB2468" s="148">
        <v>10</v>
      </c>
    </row>
    <row r="2469" spans="1:28" ht="15.75" customHeight="1">
      <c r="A2469"/>
      <c r="B2469" s="93"/>
      <c r="C2469" s="162"/>
      <c r="D2469" s="90" t="s">
        <v>100</v>
      </c>
      <c r="E2469">
        <v>1355.7</v>
      </c>
      <c r="F2469">
        <v>1345.01</v>
      </c>
      <c r="G2469">
        <v>1337.25</v>
      </c>
      <c r="H2469">
        <v>1314.02</v>
      </c>
      <c r="I2469">
        <v>1297.52</v>
      </c>
      <c r="J2469">
        <v>1286.31</v>
      </c>
      <c r="K2469">
        <v>1323.53</v>
      </c>
      <c r="L2469">
        <v>1320.33</v>
      </c>
      <c r="M2469">
        <v>1269.94</v>
      </c>
      <c r="N2469" s="99"/>
      <c r="O2469" s="99"/>
      <c r="P2469" s="99"/>
      <c r="Q2469" s="99"/>
      <c r="R2469" s="100"/>
      <c r="S2469" s="101"/>
      <c r="T2469" s="241"/>
      <c r="U2469" s="234"/>
      <c r="V2469" s="238"/>
    </row>
    <row r="2470" spans="1:28" ht="25.5" customHeight="1" thickBot="1">
      <c r="A2470"/>
      <c r="B2470" s="93"/>
      <c r="C2470" s="162"/>
      <c r="D2470" s="90" t="s">
        <v>120</v>
      </c>
      <c r="E2470" s="29">
        <f t="shared" ref="E2470:M2470" si="816">IF(((E2468="")*AND(E2469="")),"",(E2468-E2469)*2)</f>
        <v>792.33999999999969</v>
      </c>
      <c r="F2470" s="29">
        <f t="shared" si="816"/>
        <v>733.94</v>
      </c>
      <c r="G2470" s="29">
        <f t="shared" si="816"/>
        <v>716.84000000000015</v>
      </c>
      <c r="H2470" s="29">
        <f t="shared" si="816"/>
        <v>739.90000000000009</v>
      </c>
      <c r="I2470" s="29">
        <f t="shared" si="816"/>
        <v>802.61999999999989</v>
      </c>
      <c r="J2470" s="29">
        <f t="shared" si="816"/>
        <v>799.82000000000016</v>
      </c>
      <c r="K2470" s="29">
        <f t="shared" si="816"/>
        <v>735.86000000000013</v>
      </c>
      <c r="L2470" s="29">
        <f t="shared" si="816"/>
        <v>732.66000000000031</v>
      </c>
      <c r="M2470" s="29">
        <f t="shared" si="816"/>
        <v>801.5</v>
      </c>
      <c r="N2470" s="102"/>
      <c r="O2470" s="102"/>
      <c r="P2470" s="102"/>
      <c r="Q2470" s="102"/>
      <c r="R2470" s="103"/>
      <c r="S2470" s="104"/>
      <c r="T2470" s="282"/>
      <c r="U2470" s="281"/>
      <c r="V2470" s="285"/>
    </row>
    <row r="2471" spans="1:28" ht="12.75" customHeight="1">
      <c r="A2471" s="3">
        <v>44029</v>
      </c>
      <c r="B2471" s="93" t="s">
        <v>18</v>
      </c>
      <c r="C2471" s="162" t="s">
        <v>121</v>
      </c>
      <c r="D2471" s="90" t="s">
        <v>99</v>
      </c>
      <c r="E2471">
        <v>1575.25</v>
      </c>
      <c r="F2471">
        <v>1575.1</v>
      </c>
      <c r="G2471">
        <v>1582.6</v>
      </c>
      <c r="H2471">
        <v>1546.42</v>
      </c>
      <c r="I2471">
        <v>1525.56</v>
      </c>
      <c r="J2471">
        <v>1504.78</v>
      </c>
      <c r="K2471">
        <v>1555.07</v>
      </c>
      <c r="L2471">
        <v>1548.43</v>
      </c>
      <c r="M2471">
        <v>1495.35</v>
      </c>
      <c r="N2471" s="94">
        <f>IF((M2472=""),"",MAX(E2473:M2473))</f>
        <v>823.84000000000015</v>
      </c>
      <c r="O2471" s="94">
        <f>IF(M2472="","",MIN(E2473:M2473))</f>
        <v>730.83999999999969</v>
      </c>
      <c r="P2471" s="94">
        <f>IF((M2473=""),"",AVERAGE(E2473:M2473))</f>
        <v>778.10666666666657</v>
      </c>
      <c r="Q2471" s="94">
        <f>IF((M2472=""),"",STDEV(E2473:M2473))</f>
        <v>36.755815866334331</v>
      </c>
      <c r="R2471" s="95">
        <f>IF((M2472=""),"",(N2471-O2471)/(N2471+O2471)*100)</f>
        <v>5.9819384053310305</v>
      </c>
      <c r="S2471" s="96" t="str">
        <f>IF(M2472="","",IF(R2471&lt;15,IF(P2471&gt;850,IF(P2471&lt;1000,"Pass","Fail"),"Fail"),"Fail"))</f>
        <v>Fail</v>
      </c>
      <c r="T2471" s="237">
        <v>64</v>
      </c>
      <c r="U2471" s="236" t="s">
        <v>352</v>
      </c>
      <c r="V2471" s="302" t="s">
        <v>349</v>
      </c>
      <c r="W2471" s="135">
        <v>850</v>
      </c>
      <c r="X2471" s="135">
        <v>970</v>
      </c>
      <c r="Y2471" s="135">
        <v>710</v>
      </c>
      <c r="Z2471" s="135">
        <v>910</v>
      </c>
      <c r="AA2471" s="135">
        <v>14.5</v>
      </c>
      <c r="AB2471" s="139">
        <v>17</v>
      </c>
    </row>
    <row r="2472" spans="1:28" ht="15.75" customHeight="1">
      <c r="A2472"/>
      <c r="B2472" s="93"/>
      <c r="C2472" s="162"/>
      <c r="D2472" s="90" t="s">
        <v>100</v>
      </c>
      <c r="E2472">
        <v>1165.1300000000001</v>
      </c>
      <c r="F2472">
        <v>1197.02</v>
      </c>
      <c r="G2472">
        <v>1217.18</v>
      </c>
      <c r="H2472">
        <v>1170.9000000000001</v>
      </c>
      <c r="I2472">
        <v>1118.9100000000001</v>
      </c>
      <c r="J2472">
        <v>1092.8599999999999</v>
      </c>
      <c r="K2472">
        <v>1176.5999999999999</v>
      </c>
      <c r="L2472">
        <v>1175.74</v>
      </c>
      <c r="M2472">
        <v>1092.74</v>
      </c>
      <c r="N2472" s="99"/>
      <c r="O2472" s="99"/>
      <c r="P2472" s="99"/>
      <c r="Q2472" s="99"/>
      <c r="R2472" s="100"/>
      <c r="S2472" s="101"/>
      <c r="T2472" s="241"/>
      <c r="U2472" s="234"/>
      <c r="V2472" s="238"/>
    </row>
    <row r="2473" spans="1:28" ht="26.25" customHeight="1" thickBot="1">
      <c r="A2473"/>
      <c r="B2473" s="105"/>
      <c r="C2473" s="163"/>
      <c r="D2473" s="127" t="s">
        <v>120</v>
      </c>
      <c r="E2473" s="107">
        <f t="shared" ref="E2473:M2473" si="817">IF(((E2471="")*AND(E2472="")),"",(E2471-E2472)*2)</f>
        <v>820.23999999999978</v>
      </c>
      <c r="F2473" s="107">
        <f t="shared" si="817"/>
        <v>756.15999999999985</v>
      </c>
      <c r="G2473" s="107">
        <f t="shared" si="817"/>
        <v>730.83999999999969</v>
      </c>
      <c r="H2473" s="107">
        <f t="shared" si="817"/>
        <v>751.04</v>
      </c>
      <c r="I2473" s="107">
        <f t="shared" si="817"/>
        <v>813.29999999999973</v>
      </c>
      <c r="J2473" s="107">
        <f t="shared" si="817"/>
        <v>823.84000000000015</v>
      </c>
      <c r="K2473" s="107">
        <f t="shared" si="817"/>
        <v>756.94</v>
      </c>
      <c r="L2473" s="107">
        <f t="shared" si="817"/>
        <v>745.38000000000011</v>
      </c>
      <c r="M2473" s="107">
        <f t="shared" si="817"/>
        <v>805.2199999999998</v>
      </c>
      <c r="N2473" s="108"/>
      <c r="O2473" s="108"/>
      <c r="P2473" s="108"/>
      <c r="Q2473" s="108"/>
      <c r="R2473" s="109"/>
      <c r="S2473" s="110"/>
      <c r="T2473" s="284"/>
      <c r="U2473" s="283"/>
      <c r="V2473" s="286"/>
    </row>
    <row r="2474" spans="1:28" ht="12.75" customHeight="1">
      <c r="A2474" s="3">
        <v>44029</v>
      </c>
      <c r="B2474" s="111" t="s">
        <v>18</v>
      </c>
      <c r="C2474" s="164" t="s">
        <v>122</v>
      </c>
      <c r="D2474" s="112" t="s">
        <v>99</v>
      </c>
      <c r="E2474">
        <v>6991.94</v>
      </c>
      <c r="F2474">
        <v>7018.13</v>
      </c>
      <c r="G2474">
        <v>7150.38</v>
      </c>
      <c r="H2474">
        <v>7121.22</v>
      </c>
      <c r="I2474">
        <v>7129.03</v>
      </c>
      <c r="J2474">
        <v>7030.81</v>
      </c>
      <c r="K2474">
        <v>7084.54</v>
      </c>
      <c r="L2474">
        <v>7093</v>
      </c>
      <c r="M2474">
        <v>7067.14</v>
      </c>
      <c r="N2474" s="113">
        <f>IF((M2475=""),"",MAX(E2476:M2476))</f>
        <v>263.88000000000102</v>
      </c>
      <c r="O2474" s="113">
        <f>IF(M2475="","",MIN(E2476:M2476))</f>
        <v>226.18000000000029</v>
      </c>
      <c r="P2474" s="113">
        <f>IF((M2476=""),"",AVERAGE(E2476:M2476))</f>
        <v>245.64444444444456</v>
      </c>
      <c r="Q2474" s="113">
        <f>IF((M2475=""),"",STDEV(E2476:M2476))</f>
        <v>13.068575965948662</v>
      </c>
      <c r="R2474" s="114">
        <f>IF((M2475=""),"",(N2474-O2474)/(N2474+O2474)*100)</f>
        <v>7.692935558911282</v>
      </c>
      <c r="S2474" s="115" t="str">
        <f>IF(M2475="","",IF(R2474&lt;10,IF(P2474&gt;430,IF(P2474&lt;590,"Pass","Fail"),"Fail"),"Fail"))</f>
        <v>Fail</v>
      </c>
      <c r="T2474" s="242">
        <v>64</v>
      </c>
      <c r="U2474" s="236" t="s">
        <v>351</v>
      </c>
      <c r="V2474" s="302" t="s">
        <v>350</v>
      </c>
      <c r="W2474" s="138">
        <v>490</v>
      </c>
      <c r="X2474" s="135">
        <v>590</v>
      </c>
      <c r="Y2474" s="135">
        <v>430</v>
      </c>
      <c r="Z2474" s="135">
        <v>590</v>
      </c>
      <c r="AA2474" s="137">
        <v>6.3</v>
      </c>
      <c r="AB2474" s="148">
        <v>6.3</v>
      </c>
    </row>
    <row r="2475" spans="1:28" ht="15.75" customHeight="1">
      <c r="A2475"/>
      <c r="B2475" s="93"/>
      <c r="C2475" s="162"/>
      <c r="D2475" s="90" t="s">
        <v>100</v>
      </c>
      <c r="E2475">
        <v>6864.51</v>
      </c>
      <c r="F2475">
        <v>6897.98</v>
      </c>
      <c r="G2475">
        <v>7037.29</v>
      </c>
      <c r="H2475">
        <v>7001.37</v>
      </c>
      <c r="I2475">
        <v>7002.37</v>
      </c>
      <c r="J2475">
        <v>6900.18</v>
      </c>
      <c r="K2475">
        <v>6966.05</v>
      </c>
      <c r="L2475">
        <v>6975.84</v>
      </c>
      <c r="M2475">
        <v>6935.2</v>
      </c>
      <c r="N2475" s="99"/>
      <c r="O2475" s="99"/>
      <c r="P2475" s="99"/>
      <c r="Q2475" s="99"/>
      <c r="R2475" s="100"/>
      <c r="S2475" s="101"/>
      <c r="T2475" s="241"/>
      <c r="U2475" s="234"/>
      <c r="V2475" s="238"/>
    </row>
    <row r="2476" spans="1:28" ht="25.5" customHeight="1" thickBot="1">
      <c r="A2476"/>
      <c r="B2476" s="93"/>
      <c r="C2476" s="162"/>
      <c r="D2476" s="90" t="s">
        <v>120</v>
      </c>
      <c r="E2476" s="29">
        <f t="shared" ref="E2476:M2476" si="818">IF(((E2474="")*AND(E2475="")),"",(E2474-E2475)*2)</f>
        <v>254.85999999999876</v>
      </c>
      <c r="F2476" s="29">
        <f t="shared" si="818"/>
        <v>240.30000000000109</v>
      </c>
      <c r="G2476" s="29">
        <f t="shared" si="818"/>
        <v>226.18000000000029</v>
      </c>
      <c r="H2476" s="29">
        <f t="shared" si="818"/>
        <v>239.70000000000073</v>
      </c>
      <c r="I2476" s="29">
        <f t="shared" si="818"/>
        <v>253.31999999999971</v>
      </c>
      <c r="J2476" s="29">
        <f t="shared" si="818"/>
        <v>261.26000000000022</v>
      </c>
      <c r="K2476" s="29">
        <f t="shared" si="818"/>
        <v>236.97999999999956</v>
      </c>
      <c r="L2476" s="29">
        <f t="shared" si="818"/>
        <v>234.31999999999971</v>
      </c>
      <c r="M2476" s="29">
        <f t="shared" si="818"/>
        <v>263.88000000000102</v>
      </c>
      <c r="N2476" s="102"/>
      <c r="O2476" s="102"/>
      <c r="P2476" s="102"/>
      <c r="Q2476" s="102"/>
      <c r="R2476" s="103"/>
      <c r="S2476" s="104"/>
      <c r="T2476" s="282"/>
      <c r="U2476" s="281"/>
      <c r="V2476" s="285"/>
    </row>
    <row r="2477" spans="1:28" ht="12.75" customHeight="1">
      <c r="A2477" s="3">
        <v>44029</v>
      </c>
      <c r="B2477" s="93" t="s">
        <v>18</v>
      </c>
      <c r="C2477" s="162" t="s">
        <v>123</v>
      </c>
      <c r="D2477" s="90" t="s">
        <v>99</v>
      </c>
      <c r="E2477">
        <v>6993.99</v>
      </c>
      <c r="F2477">
        <v>7021.13</v>
      </c>
      <c r="G2477">
        <v>7156.69</v>
      </c>
      <c r="H2477">
        <v>7129.45</v>
      </c>
      <c r="I2477">
        <v>7139.56</v>
      </c>
      <c r="J2477">
        <v>7034.28</v>
      </c>
      <c r="K2477">
        <v>7088.98</v>
      </c>
      <c r="L2477">
        <v>7099.22</v>
      </c>
      <c r="M2477">
        <v>7074.24</v>
      </c>
      <c r="N2477" s="94">
        <f>IF((M2478=""),"",MAX(E2479:M2479))</f>
        <v>262.29999999999927</v>
      </c>
      <c r="O2477" s="94">
        <f>IF(M2478="","",MIN(E2479:M2479))</f>
        <v>225.09999999999854</v>
      </c>
      <c r="P2477" s="94">
        <f>IF((M2479=""),"",AVERAGE(E2479:M2479))</f>
        <v>243.37777777777754</v>
      </c>
      <c r="Q2477" s="94">
        <f>IF((M2478=""),"",STDEV(E2479:M2479))</f>
        <v>12.711048125328885</v>
      </c>
      <c r="R2477" s="95">
        <f>IF((M2478=""),"",(N2477-O2477)/(N2477+O2477)*100)</f>
        <v>7.6323348379156535</v>
      </c>
      <c r="S2477" s="96" t="str">
        <f>IF(M2478="","",IF(R2477&lt;15,IF(P2477&gt;155,IF(P2477&lt;315,"Pass","Fail"),"Fail"),"Fail"))</f>
        <v>Pass</v>
      </c>
      <c r="T2477" s="237">
        <v>64</v>
      </c>
      <c r="U2477" s="236" t="s">
        <v>351</v>
      </c>
      <c r="V2477" s="302" t="s">
        <v>350</v>
      </c>
      <c r="W2477" s="147">
        <v>222</v>
      </c>
      <c r="X2477" s="88">
        <v>340</v>
      </c>
      <c r="Y2477" s="88">
        <v>155</v>
      </c>
      <c r="Z2477" s="88">
        <v>315</v>
      </c>
      <c r="AA2477" s="148">
        <v>15</v>
      </c>
      <c r="AB2477" s="139">
        <v>15</v>
      </c>
    </row>
    <row r="2478" spans="1:28" ht="15.75" customHeight="1">
      <c r="A2478"/>
      <c r="B2478" s="93"/>
      <c r="C2478" s="162"/>
      <c r="D2478" s="90" t="s">
        <v>100</v>
      </c>
      <c r="E2478">
        <v>6867.53</v>
      </c>
      <c r="F2478">
        <v>6901.69</v>
      </c>
      <c r="G2478">
        <v>7044.14</v>
      </c>
      <c r="H2478">
        <v>7011.54</v>
      </c>
      <c r="I2478">
        <v>7015.81</v>
      </c>
      <c r="J2478">
        <v>6903.13</v>
      </c>
      <c r="K2478">
        <v>6970.52</v>
      </c>
      <c r="L2478">
        <v>6983.23</v>
      </c>
      <c r="M2478">
        <v>6944.75</v>
      </c>
      <c r="N2478" s="99"/>
      <c r="O2478" s="99"/>
      <c r="P2478" s="99"/>
      <c r="Q2478" s="99"/>
      <c r="R2478" s="100"/>
      <c r="S2478" s="101"/>
      <c r="T2478" s="241"/>
      <c r="U2478" s="234"/>
      <c r="V2478" s="238"/>
    </row>
    <row r="2479" spans="1:28" ht="25.5" customHeight="1" thickBot="1">
      <c r="A2479"/>
      <c r="B2479" s="93"/>
      <c r="C2479" s="162"/>
      <c r="D2479" s="90" t="s">
        <v>120</v>
      </c>
      <c r="E2479" s="29">
        <f t="shared" ref="E2479:M2479" si="819">IF(((E2477="")*AND(E2478="")),"",(E2477-E2478)*2)</f>
        <v>252.92000000000007</v>
      </c>
      <c r="F2479" s="29">
        <f t="shared" si="819"/>
        <v>238.88000000000102</v>
      </c>
      <c r="G2479" s="29">
        <f t="shared" si="819"/>
        <v>225.09999999999854</v>
      </c>
      <c r="H2479" s="29">
        <f t="shared" si="819"/>
        <v>235.81999999999971</v>
      </c>
      <c r="I2479" s="29">
        <f t="shared" si="819"/>
        <v>247.5</v>
      </c>
      <c r="J2479" s="29">
        <f t="shared" si="819"/>
        <v>262.29999999999927</v>
      </c>
      <c r="K2479" s="29">
        <f t="shared" si="819"/>
        <v>236.91999999999825</v>
      </c>
      <c r="L2479" s="29">
        <f t="shared" si="819"/>
        <v>231.98000000000138</v>
      </c>
      <c r="M2479" s="29">
        <f t="shared" si="819"/>
        <v>258.97999999999956</v>
      </c>
      <c r="N2479" s="102"/>
      <c r="O2479" s="102"/>
      <c r="P2479" s="102"/>
      <c r="Q2479" s="102"/>
      <c r="R2479" s="103"/>
      <c r="S2479" s="104"/>
      <c r="T2479" s="282"/>
      <c r="U2479" s="281"/>
      <c r="V2479" s="285"/>
    </row>
    <row r="2480" spans="1:28" ht="12.75" customHeight="1">
      <c r="A2480" s="3">
        <v>44029</v>
      </c>
      <c r="B2480" s="121" t="s">
        <v>18</v>
      </c>
      <c r="C2480" s="161" t="s">
        <v>119</v>
      </c>
      <c r="D2480" s="91" t="s">
        <v>99</v>
      </c>
      <c r="E2480">
        <v>2915.06</v>
      </c>
      <c r="F2480">
        <v>2803.54</v>
      </c>
      <c r="G2480">
        <v>2759.21</v>
      </c>
      <c r="H2480">
        <v>2774.86</v>
      </c>
      <c r="I2480">
        <v>2866.42</v>
      </c>
      <c r="J2480">
        <v>2877.23</v>
      </c>
      <c r="K2480">
        <v>2795.57</v>
      </c>
      <c r="L2480">
        <v>2763.94</v>
      </c>
      <c r="M2480">
        <v>2828.34</v>
      </c>
      <c r="N2480" s="94">
        <f>IF((M2481=""),"",MAX(E2482:M2482))</f>
        <v>799.92000000000007</v>
      </c>
      <c r="O2480" s="94">
        <f>IF(M2481="","",MIN(E2482:M2482))</f>
        <v>706.31999999999971</v>
      </c>
      <c r="P2480" s="94">
        <f>IF((M2482=""),"",AVERAGE(E2482:M2482))</f>
        <v>760.85333333333335</v>
      </c>
      <c r="Q2480" s="94">
        <f>IF((M2481=""),"",STDEV(E2482:M2482))</f>
        <v>36.173566315749667</v>
      </c>
      <c r="R2480" s="95">
        <f>IF((M2481=""),"",(N2480-O2480)/(N2480+O2480)*100)</f>
        <v>6.2141491395793755</v>
      </c>
      <c r="S2480" s="96" t="str">
        <f>IF(M2481="","",IF(R2480&lt;10,IF(P2480&gt;670,IF(P2480&lt;830,"Pass","Fail"),"Fail"),"Fail"))</f>
        <v>Pass</v>
      </c>
      <c r="T2480" s="237">
        <v>64</v>
      </c>
      <c r="U2480" s="236" t="s">
        <v>351</v>
      </c>
      <c r="V2480" s="302" t="s">
        <v>350</v>
      </c>
      <c r="W2480" s="147">
        <v>645</v>
      </c>
      <c r="X2480" s="88">
        <v>790</v>
      </c>
      <c r="Y2480" s="88">
        <v>670</v>
      </c>
      <c r="Z2480" s="88">
        <v>830</v>
      </c>
      <c r="AA2480" s="88">
        <v>8.6999999999999993</v>
      </c>
      <c r="AB2480" s="148">
        <v>10</v>
      </c>
    </row>
    <row r="2481" spans="1:28" ht="15.75" customHeight="1">
      <c r="A2481"/>
      <c r="B2481" s="93"/>
      <c r="C2481" s="162"/>
      <c r="D2481" s="90" t="s">
        <v>100</v>
      </c>
      <c r="E2481">
        <v>2515.1</v>
      </c>
      <c r="F2481">
        <v>2436.21</v>
      </c>
      <c r="G2481">
        <v>2406.0500000000002</v>
      </c>
      <c r="H2481">
        <v>2411.87</v>
      </c>
      <c r="I2481">
        <v>2472.46</v>
      </c>
      <c r="J2481">
        <v>2480.59</v>
      </c>
      <c r="K2481">
        <v>2430.27</v>
      </c>
      <c r="L2481">
        <v>2377.2600000000002</v>
      </c>
      <c r="M2481">
        <v>2430.52</v>
      </c>
      <c r="N2481" s="99"/>
      <c r="O2481" s="99"/>
      <c r="P2481" s="99"/>
      <c r="Q2481" s="99"/>
      <c r="R2481" s="100"/>
      <c r="S2481" s="101"/>
      <c r="T2481" s="241"/>
      <c r="U2481" s="234"/>
      <c r="V2481" s="238"/>
    </row>
    <row r="2482" spans="1:28" ht="25.5" customHeight="1" thickBot="1">
      <c r="A2482"/>
      <c r="B2482" s="93"/>
      <c r="C2482" s="162"/>
      <c r="D2482" s="90" t="s">
        <v>120</v>
      </c>
      <c r="E2482" s="29">
        <f t="shared" ref="E2482:M2482" si="820">IF(((E2480="")*AND(E2481="")),"",(E2480-E2481)*2)</f>
        <v>799.92000000000007</v>
      </c>
      <c r="F2482" s="29">
        <f t="shared" si="820"/>
        <v>734.65999999999985</v>
      </c>
      <c r="G2482" s="29">
        <f t="shared" si="820"/>
        <v>706.31999999999971</v>
      </c>
      <c r="H2482" s="29">
        <f t="shared" si="820"/>
        <v>725.98000000000047</v>
      </c>
      <c r="I2482" s="29">
        <f t="shared" si="820"/>
        <v>787.92000000000007</v>
      </c>
      <c r="J2482" s="29">
        <f t="shared" si="820"/>
        <v>793.27999999999975</v>
      </c>
      <c r="K2482" s="29">
        <f t="shared" si="820"/>
        <v>730.60000000000036</v>
      </c>
      <c r="L2482" s="29">
        <f t="shared" si="820"/>
        <v>773.35999999999967</v>
      </c>
      <c r="M2482" s="29">
        <f t="shared" si="820"/>
        <v>795.64000000000033</v>
      </c>
      <c r="N2482" s="102"/>
      <c r="O2482" s="102"/>
      <c r="P2482" s="102"/>
      <c r="Q2482" s="102"/>
      <c r="R2482" s="103"/>
      <c r="S2482" s="104"/>
      <c r="T2482" s="282"/>
      <c r="U2482" s="281"/>
      <c r="V2482" s="285"/>
    </row>
    <row r="2483" spans="1:28" ht="12.75" customHeight="1">
      <c r="A2483" s="3">
        <v>44029</v>
      </c>
      <c r="B2483" s="93" t="s">
        <v>18</v>
      </c>
      <c r="C2483" s="162" t="s">
        <v>121</v>
      </c>
      <c r="D2483" s="90" t="s">
        <v>99</v>
      </c>
      <c r="E2483">
        <v>2864.8</v>
      </c>
      <c r="F2483">
        <v>2773.19</v>
      </c>
      <c r="G2483">
        <v>2758.24</v>
      </c>
      <c r="H2483">
        <v>2804.16</v>
      </c>
      <c r="I2483">
        <v>2917.27</v>
      </c>
      <c r="J2483">
        <v>2823.85</v>
      </c>
      <c r="K2483">
        <v>2768.62</v>
      </c>
      <c r="L2483">
        <v>2792.84</v>
      </c>
      <c r="M2483">
        <v>2881.5</v>
      </c>
      <c r="N2483" s="94">
        <f>IF((M2484=""),"",MAX(E2485:M2485))</f>
        <v>816.65999999999985</v>
      </c>
      <c r="O2483" s="94">
        <f>IF(M2484="","",MIN(E2485:M2485))</f>
        <v>719.3799999999992</v>
      </c>
      <c r="P2483" s="94">
        <f>IF((M2485=""),"",AVERAGE(E2485:M2485))</f>
        <v>775.75111111111096</v>
      </c>
      <c r="Q2483" s="94">
        <f>IF((M2484=""),"",STDEV(E2485:M2485))</f>
        <v>37.59148455582816</v>
      </c>
      <c r="R2483" s="95">
        <f>IF((M2484=""),"",(N2483-O2483)/(N2483+O2483)*100)</f>
        <v>6.3331684070727787</v>
      </c>
      <c r="S2483" s="96" t="str">
        <f>IF(M2484="","",IF(R2483&lt;15,IF(P2483&gt;850,IF(P2483&lt;1000,"Pass","Fail"),"Fail"),"Fail"))</f>
        <v>Fail</v>
      </c>
      <c r="T2483" s="237">
        <v>64</v>
      </c>
      <c r="U2483" s="236" t="s">
        <v>351</v>
      </c>
      <c r="V2483" s="302" t="s">
        <v>350</v>
      </c>
      <c r="W2483" s="135">
        <v>850</v>
      </c>
      <c r="X2483" s="135">
        <v>970</v>
      </c>
      <c r="Y2483" s="135">
        <v>710</v>
      </c>
      <c r="Z2483" s="135">
        <v>910</v>
      </c>
      <c r="AA2483" s="135">
        <v>14.5</v>
      </c>
      <c r="AB2483" s="139">
        <v>17</v>
      </c>
    </row>
    <row r="2484" spans="1:28" ht="15.75" customHeight="1">
      <c r="A2484"/>
      <c r="B2484" s="93"/>
      <c r="C2484" s="162"/>
      <c r="D2484" s="90" t="s">
        <v>100</v>
      </c>
      <c r="E2484">
        <v>2458.65</v>
      </c>
      <c r="F2484">
        <v>2401.5100000000002</v>
      </c>
      <c r="G2484">
        <v>2398.5500000000002</v>
      </c>
      <c r="H2484">
        <v>2431.46</v>
      </c>
      <c r="I2484">
        <v>2510.52</v>
      </c>
      <c r="J2484">
        <v>2415.52</v>
      </c>
      <c r="K2484">
        <v>2395.6</v>
      </c>
      <c r="L2484">
        <v>2402.42</v>
      </c>
      <c r="M2484">
        <v>2479.36</v>
      </c>
      <c r="N2484" s="99"/>
      <c r="O2484" s="99"/>
      <c r="P2484" s="99"/>
      <c r="Q2484" s="99"/>
      <c r="R2484" s="100"/>
      <c r="S2484" s="101"/>
      <c r="T2484" s="241"/>
      <c r="U2484" s="234"/>
      <c r="V2484" s="238"/>
    </row>
    <row r="2485" spans="1:28" ht="26.25" customHeight="1" thickBot="1">
      <c r="A2485"/>
      <c r="B2485" s="105"/>
      <c r="C2485" s="163"/>
      <c r="D2485" s="127" t="s">
        <v>120</v>
      </c>
      <c r="E2485" s="107">
        <f t="shared" ref="E2485:M2485" si="821">IF(((E2483="")*AND(E2484="")),"",(E2483-E2484)*2)</f>
        <v>812.30000000000018</v>
      </c>
      <c r="F2485" s="107">
        <f t="shared" si="821"/>
        <v>743.35999999999967</v>
      </c>
      <c r="G2485" s="107">
        <f t="shared" si="821"/>
        <v>719.3799999999992</v>
      </c>
      <c r="H2485" s="107">
        <f t="shared" si="821"/>
        <v>745.39999999999964</v>
      </c>
      <c r="I2485" s="107">
        <f t="shared" si="821"/>
        <v>813.5</v>
      </c>
      <c r="J2485" s="107">
        <f t="shared" si="821"/>
        <v>816.65999999999985</v>
      </c>
      <c r="K2485" s="107">
        <f t="shared" si="821"/>
        <v>746.04</v>
      </c>
      <c r="L2485" s="107">
        <f t="shared" si="821"/>
        <v>780.84000000000015</v>
      </c>
      <c r="M2485" s="107">
        <f t="shared" si="821"/>
        <v>804.27999999999975</v>
      </c>
      <c r="N2485" s="108"/>
      <c r="O2485" s="108"/>
      <c r="P2485" s="108"/>
      <c r="Q2485" s="108"/>
      <c r="R2485" s="109"/>
      <c r="S2485" s="110"/>
      <c r="T2485" s="284"/>
      <c r="U2485" s="283"/>
      <c r="V2485" s="286"/>
    </row>
    <row r="2486" spans="1:28" ht="15.75">
      <c r="A2486" s="3">
        <v>44030</v>
      </c>
      <c r="B2486" s="93" t="s">
        <v>18</v>
      </c>
      <c r="C2486" s="162" t="s">
        <v>121</v>
      </c>
      <c r="D2486" s="90" t="s">
        <v>99</v>
      </c>
      <c r="E2486">
        <v>2458.65</v>
      </c>
      <c r="F2486">
        <v>2401.5100000000002</v>
      </c>
      <c r="G2486">
        <v>2398.5500000000002</v>
      </c>
      <c r="H2486">
        <v>2431.46</v>
      </c>
      <c r="I2486">
        <v>2510.52</v>
      </c>
      <c r="J2486">
        <v>2415.52</v>
      </c>
      <c r="K2486">
        <v>2395.6</v>
      </c>
      <c r="L2486">
        <v>2402.42</v>
      </c>
      <c r="M2486">
        <v>2479.36</v>
      </c>
      <c r="N2486" s="94">
        <f>IF((M2487=""),"",MAX(E2488:M2488))</f>
        <v>977.04</v>
      </c>
      <c r="O2486" s="94">
        <f>IF(M2487="","",MIN(E2488:M2488))</f>
        <v>815.5600000000004</v>
      </c>
      <c r="P2486" s="94">
        <f>IF((M2488=""),"",AVERAGE(E2488:M2488))</f>
        <v>897.00222222222226</v>
      </c>
      <c r="Q2486" s="94">
        <f>IF((M2487=""),"",STDEV(E2488:M2488))</f>
        <v>63.89696662944722</v>
      </c>
      <c r="R2486" s="95">
        <f>IF((M2487=""),"",(N2486-O2486)/(N2486+O2486)*100)</f>
        <v>9.0081445944437988</v>
      </c>
      <c r="S2486" s="96" t="str">
        <f>IF(M2487="","",IF(R2486&lt;15,IF(P2486&gt;850,IF(P2486&lt;1000,"Pass","Fail"),"Fail"),"Fail"))</f>
        <v>Pass</v>
      </c>
      <c r="T2486" s="237">
        <v>1340</v>
      </c>
      <c r="U2486" s="236" t="s">
        <v>354</v>
      </c>
      <c r="V2486" s="302"/>
      <c r="W2486" s="135">
        <v>850</v>
      </c>
      <c r="X2486" s="135">
        <v>970</v>
      </c>
      <c r="Y2486" s="135">
        <v>710</v>
      </c>
      <c r="Z2486" s="135">
        <v>910</v>
      </c>
      <c r="AA2486" s="135">
        <v>14.5</v>
      </c>
      <c r="AB2486" s="139">
        <v>17</v>
      </c>
    </row>
    <row r="2487" spans="1:28" ht="15.75" customHeight="1">
      <c r="A2487"/>
      <c r="B2487" s="93"/>
      <c r="C2487" s="162"/>
      <c r="D2487" s="90" t="s">
        <v>100</v>
      </c>
      <c r="E2487">
        <v>1980.68</v>
      </c>
      <c r="F2487">
        <v>1970.84</v>
      </c>
      <c r="G2487">
        <v>1990.77</v>
      </c>
      <c r="H2487">
        <v>2001.98</v>
      </c>
      <c r="I2487">
        <v>2030.36</v>
      </c>
      <c r="J2487">
        <v>1927</v>
      </c>
      <c r="K2487">
        <v>1962.22</v>
      </c>
      <c r="L2487">
        <v>1990.48</v>
      </c>
      <c r="M2487">
        <v>2002.75</v>
      </c>
      <c r="N2487" s="99"/>
      <c r="O2487" s="99"/>
      <c r="P2487" s="99"/>
      <c r="Q2487" s="99"/>
      <c r="R2487" s="100"/>
      <c r="S2487" s="101"/>
      <c r="T2487" s="241"/>
      <c r="U2487" s="234"/>
      <c r="V2487" s="238"/>
    </row>
    <row r="2488" spans="1:28" ht="26.25" customHeight="1" thickBot="1">
      <c r="A2488"/>
      <c r="B2488" s="105"/>
      <c r="C2488" s="163"/>
      <c r="D2488" s="127" t="s">
        <v>120</v>
      </c>
      <c r="E2488" s="107">
        <f t="shared" ref="E2488:M2488" si="822">IF(((E2486="")*AND(E2487="")),"",(E2486-E2487)*2)</f>
        <v>955.94</v>
      </c>
      <c r="F2488" s="107">
        <f t="shared" si="822"/>
        <v>861.3400000000006</v>
      </c>
      <c r="G2488" s="107">
        <f t="shared" si="822"/>
        <v>815.5600000000004</v>
      </c>
      <c r="H2488" s="107">
        <f t="shared" si="822"/>
        <v>858.96</v>
      </c>
      <c r="I2488" s="107">
        <f t="shared" si="822"/>
        <v>960.32000000000016</v>
      </c>
      <c r="J2488" s="107">
        <f t="shared" si="822"/>
        <v>977.04</v>
      </c>
      <c r="K2488" s="107">
        <f t="shared" si="822"/>
        <v>866.75999999999976</v>
      </c>
      <c r="L2488" s="107">
        <f t="shared" si="822"/>
        <v>823.88000000000011</v>
      </c>
      <c r="M2488" s="107">
        <f t="shared" si="822"/>
        <v>953.22000000000025</v>
      </c>
      <c r="N2488" s="108"/>
      <c r="O2488" s="108"/>
      <c r="P2488" s="108"/>
      <c r="Q2488" s="108"/>
      <c r="R2488" s="109"/>
      <c r="S2488" s="110"/>
      <c r="T2488" s="284"/>
      <c r="U2488" s="283"/>
      <c r="V2488" s="286"/>
    </row>
    <row r="2489" spans="1:28" ht="15.75" customHeight="1">
      <c r="A2489" s="3">
        <v>44030</v>
      </c>
      <c r="B2489" s="111" t="s">
        <v>18</v>
      </c>
      <c r="C2489" s="164" t="s">
        <v>122</v>
      </c>
      <c r="D2489" s="112" t="s">
        <v>99</v>
      </c>
      <c r="E2489">
        <v>6864.51</v>
      </c>
      <c r="F2489">
        <v>6897.98</v>
      </c>
      <c r="G2489">
        <v>7037.29</v>
      </c>
      <c r="H2489">
        <v>7001.37</v>
      </c>
      <c r="I2489">
        <v>7002.37</v>
      </c>
      <c r="J2489">
        <v>6900.18</v>
      </c>
      <c r="K2489">
        <v>6966.05</v>
      </c>
      <c r="L2489">
        <v>6975.84</v>
      </c>
      <c r="M2489">
        <v>6935.2</v>
      </c>
      <c r="N2489" s="113">
        <f>IF((M2490=""),"",MAX(E2491:M2491))</f>
        <v>535.04000000000087</v>
      </c>
      <c r="O2489" s="113">
        <f>IF(M2490="","",MIN(E2491:M2491))</f>
        <v>503.94000000000051</v>
      </c>
      <c r="P2489" s="113">
        <f>IF((M2491=""),"",AVERAGE(E2491:M2491))</f>
        <v>521.00222222222249</v>
      </c>
      <c r="Q2489" s="113">
        <f>IF((M2490=""),"",STDEV(E2491:M2491))</f>
        <v>9.5938962077144083</v>
      </c>
      <c r="R2489" s="114">
        <f>IF((M2490=""),"",(N2489-O2489)/(N2489+O2489)*100)</f>
        <v>2.9933203719032435</v>
      </c>
      <c r="S2489" s="115" t="str">
        <f>IF(M2490="","",IF(R2489&lt;10,IF(P2489&gt;430,IF(P2489&lt;590,"Pass","Fail"),"Fail"),"Fail"))</f>
        <v>Pass</v>
      </c>
      <c r="T2489" s="242">
        <v>1340</v>
      </c>
      <c r="U2489" s="236" t="s">
        <v>354</v>
      </c>
      <c r="V2489" s="302"/>
      <c r="W2489" s="138">
        <v>490</v>
      </c>
      <c r="X2489" s="135">
        <v>590</v>
      </c>
      <c r="Y2489" s="135">
        <v>430</v>
      </c>
      <c r="Z2489" s="135">
        <v>590</v>
      </c>
      <c r="AA2489" s="137">
        <v>6.3</v>
      </c>
      <c r="AB2489" s="148">
        <v>6.3</v>
      </c>
    </row>
    <row r="2490" spans="1:28" ht="15.75" customHeight="1">
      <c r="A2490"/>
      <c r="B2490" s="93"/>
      <c r="C2490" s="162"/>
      <c r="D2490" s="90" t="s">
        <v>100</v>
      </c>
      <c r="E2490">
        <v>6600.02</v>
      </c>
      <c r="F2490">
        <v>6640.21</v>
      </c>
      <c r="G2490">
        <v>6785.32</v>
      </c>
      <c r="H2490">
        <v>6743.45</v>
      </c>
      <c r="I2490">
        <v>6737.42</v>
      </c>
      <c r="J2490">
        <v>6632.66</v>
      </c>
      <c r="K2490">
        <v>6706.57</v>
      </c>
      <c r="L2490">
        <v>6717.98</v>
      </c>
      <c r="M2490">
        <v>6672.65</v>
      </c>
      <c r="N2490" s="99"/>
      <c r="O2490" s="99"/>
      <c r="P2490" s="99"/>
      <c r="Q2490" s="99"/>
      <c r="R2490" s="100"/>
      <c r="S2490" s="101"/>
      <c r="T2490" s="241"/>
      <c r="U2490" s="234"/>
      <c r="V2490" s="238"/>
    </row>
    <row r="2491" spans="1:28" ht="26.25" customHeight="1" thickBot="1">
      <c r="A2491"/>
      <c r="B2491" s="93"/>
      <c r="C2491" s="162"/>
      <c r="D2491" s="90" t="s">
        <v>120</v>
      </c>
      <c r="E2491" s="29">
        <f t="shared" ref="E2491:M2491" si="823">IF(((E2489="")*AND(E2490="")),"",(E2489-E2490)*2)</f>
        <v>528.97999999999956</v>
      </c>
      <c r="F2491" s="29">
        <f t="shared" si="823"/>
        <v>515.53999999999905</v>
      </c>
      <c r="G2491" s="29">
        <f t="shared" si="823"/>
        <v>503.94000000000051</v>
      </c>
      <c r="H2491" s="29">
        <f t="shared" si="823"/>
        <v>515.84000000000015</v>
      </c>
      <c r="I2491" s="29">
        <f t="shared" si="823"/>
        <v>529.89999999999964</v>
      </c>
      <c r="J2491" s="29">
        <f t="shared" si="823"/>
        <v>535.04000000000087</v>
      </c>
      <c r="K2491" s="29">
        <f t="shared" si="823"/>
        <v>518.96000000000095</v>
      </c>
      <c r="L2491" s="29">
        <f t="shared" si="823"/>
        <v>515.72000000000116</v>
      </c>
      <c r="M2491" s="29">
        <f t="shared" si="823"/>
        <v>525.10000000000036</v>
      </c>
      <c r="N2491" s="102"/>
      <c r="O2491" s="102"/>
      <c r="P2491" s="102"/>
      <c r="Q2491" s="102"/>
      <c r="R2491" s="103"/>
      <c r="S2491" s="104"/>
      <c r="T2491" s="282"/>
      <c r="U2491" s="281"/>
      <c r="V2491" s="285"/>
    </row>
    <row r="2492" spans="1:28" ht="15.75" customHeight="1">
      <c r="A2492" s="3">
        <v>44034</v>
      </c>
      <c r="B2492" s="111" t="s">
        <v>18</v>
      </c>
      <c r="C2492" s="164" t="s">
        <v>122</v>
      </c>
      <c r="D2492" s="112" t="s">
        <v>99</v>
      </c>
      <c r="E2492">
        <v>6600.02</v>
      </c>
      <c r="F2492">
        <v>6640.21</v>
      </c>
      <c r="G2492">
        <v>6785.32</v>
      </c>
      <c r="H2492">
        <v>6743.45</v>
      </c>
      <c r="I2492">
        <v>6737.42</v>
      </c>
      <c r="J2492">
        <v>6632.66</v>
      </c>
      <c r="K2492">
        <v>6706.57</v>
      </c>
      <c r="L2492">
        <v>6717.98</v>
      </c>
      <c r="M2492">
        <v>6672.65</v>
      </c>
      <c r="N2492" s="113">
        <f>IF((M2493=""),"",MAX(E2494:M2494))</f>
        <v>242.76000000000022</v>
      </c>
      <c r="O2492" s="113">
        <f>IF(M2493="","",MIN(E2494:M2494))</f>
        <v>216.01999999999862</v>
      </c>
      <c r="P2492" s="113">
        <f>IF((M2494=""),"",AVERAGE(E2494:M2494))</f>
        <v>229.96222222222221</v>
      </c>
      <c r="Q2492" s="113">
        <f>IF((M2493=""),"",STDEV(E2494:M2494))</f>
        <v>8.7143814722819943</v>
      </c>
      <c r="R2492" s="114">
        <f>IF((M2493=""),"",(N2492-O2492)/(N2492+O2492)*100)</f>
        <v>5.828501678364721</v>
      </c>
      <c r="S2492" s="115" t="str">
        <f>IF(M2493="","",IF(R2492&lt;10,IF(P2492&gt;430,IF(P2492&lt;590,"Pass","Fail"),"Fail"),"Fail"))</f>
        <v>Fail</v>
      </c>
      <c r="T2492" s="242">
        <v>1340</v>
      </c>
      <c r="U2492" s="236"/>
      <c r="V2492" s="302"/>
      <c r="W2492" s="138">
        <v>490</v>
      </c>
      <c r="X2492" s="135">
        <v>590</v>
      </c>
      <c r="Y2492" s="135">
        <v>430</v>
      </c>
      <c r="Z2492" s="135">
        <v>590</v>
      </c>
      <c r="AA2492" s="137">
        <v>6.3</v>
      </c>
      <c r="AB2492" s="148">
        <v>6.3</v>
      </c>
    </row>
    <row r="2493" spans="1:28" ht="15.75" customHeight="1">
      <c r="A2493"/>
      <c r="B2493" s="93"/>
      <c r="C2493" s="162"/>
      <c r="D2493" s="90" t="s">
        <v>100</v>
      </c>
      <c r="E2493">
        <v>6481.48</v>
      </c>
      <c r="F2493">
        <v>6527.04</v>
      </c>
      <c r="G2493">
        <v>6677.31</v>
      </c>
      <c r="H2493">
        <v>6631.07</v>
      </c>
      <c r="I2493">
        <v>6618.91</v>
      </c>
      <c r="J2493">
        <v>6511.28</v>
      </c>
      <c r="K2493">
        <v>6593.01</v>
      </c>
      <c r="L2493">
        <v>6606.87</v>
      </c>
      <c r="M2493">
        <v>6554.48</v>
      </c>
      <c r="N2493" s="99"/>
      <c r="O2493" s="99"/>
      <c r="P2493" s="99"/>
      <c r="Q2493" s="99"/>
      <c r="R2493" s="100"/>
      <c r="S2493" s="101"/>
      <c r="T2493" s="241"/>
      <c r="U2493" s="234"/>
      <c r="V2493" s="238"/>
    </row>
    <row r="2494" spans="1:28" ht="26.25" customHeight="1" thickBot="1">
      <c r="A2494"/>
      <c r="B2494" s="93"/>
      <c r="C2494" s="162"/>
      <c r="D2494" s="90" t="s">
        <v>120</v>
      </c>
      <c r="E2494" s="29">
        <f t="shared" ref="E2494:M2494" si="824">IF(((E2492="")*AND(E2493="")),"",(E2492-E2493)*2)</f>
        <v>237.08000000000175</v>
      </c>
      <c r="F2494" s="29">
        <f t="shared" si="824"/>
        <v>226.34000000000015</v>
      </c>
      <c r="G2494" s="29">
        <f t="shared" si="824"/>
        <v>216.01999999999862</v>
      </c>
      <c r="H2494" s="29">
        <f t="shared" si="824"/>
        <v>224.76000000000022</v>
      </c>
      <c r="I2494" s="29">
        <f t="shared" si="824"/>
        <v>237.02000000000044</v>
      </c>
      <c r="J2494" s="29">
        <f t="shared" si="824"/>
        <v>242.76000000000022</v>
      </c>
      <c r="K2494" s="29">
        <f t="shared" si="824"/>
        <v>227.11999999999898</v>
      </c>
      <c r="L2494" s="29">
        <f t="shared" si="824"/>
        <v>222.21999999999935</v>
      </c>
      <c r="M2494" s="29">
        <f t="shared" si="824"/>
        <v>236.34000000000015</v>
      </c>
      <c r="N2494" s="102"/>
      <c r="O2494" s="102"/>
      <c r="P2494" s="102"/>
      <c r="Q2494" s="102"/>
      <c r="R2494" s="103"/>
      <c r="S2494" s="104"/>
      <c r="T2494" s="282"/>
      <c r="U2494" s="281"/>
      <c r="V2494" s="285"/>
    </row>
    <row r="2495" spans="1:28" ht="15.75" customHeight="1">
      <c r="A2495" s="3">
        <v>44034</v>
      </c>
      <c r="B2495" s="93" t="s">
        <v>18</v>
      </c>
      <c r="C2495" s="162" t="s">
        <v>123</v>
      </c>
      <c r="D2495" s="90" t="s">
        <v>99</v>
      </c>
      <c r="E2495">
        <v>6867.53</v>
      </c>
      <c r="F2495">
        <v>6901.69</v>
      </c>
      <c r="G2495">
        <v>7044.14</v>
      </c>
      <c r="H2495">
        <v>7011.54</v>
      </c>
      <c r="I2495">
        <v>7015.81</v>
      </c>
      <c r="J2495">
        <v>6903.13</v>
      </c>
      <c r="K2495">
        <v>6970.52</v>
      </c>
      <c r="L2495">
        <v>6983.23</v>
      </c>
      <c r="M2495">
        <v>6944.75</v>
      </c>
      <c r="N2495" s="94">
        <f>IF((M2496=""),"",MAX(E2497:M2497))</f>
        <v>240.26000000000022</v>
      </c>
      <c r="O2495" s="94">
        <f>IF(M2496="","",MIN(E2497:M2497))</f>
        <v>215.94000000000051</v>
      </c>
      <c r="P2495" s="94">
        <f>IF((M2497=""),"",AVERAGE(E2497:M2497))</f>
        <v>228.56444444444423</v>
      </c>
      <c r="Q2495" s="94">
        <f>IF((M2496=""),"",STDEV(E2497:M2497))</f>
        <v>7.8484315489005949</v>
      </c>
      <c r="R2495" s="95">
        <f>IF((M2496=""),"",(N2495-O2495)/(N2495+O2495)*100)</f>
        <v>5.3309951775536319</v>
      </c>
      <c r="S2495" s="96" t="str">
        <f>IF(M2496="","",IF(R2495&lt;15,IF(P2495&gt;155,IF(P2495&lt;315,"Pass","Fail"),"Fail"),"Fail"))</f>
        <v>Pass</v>
      </c>
      <c r="T2495" s="237">
        <v>1340</v>
      </c>
      <c r="U2495" s="236"/>
      <c r="V2495" s="302"/>
      <c r="W2495" s="147">
        <v>222</v>
      </c>
      <c r="X2495" s="88">
        <v>340</v>
      </c>
      <c r="Y2495" s="88">
        <v>155</v>
      </c>
      <c r="Z2495" s="88">
        <v>315</v>
      </c>
      <c r="AA2495" s="148">
        <v>15</v>
      </c>
      <c r="AB2495" s="139">
        <v>15</v>
      </c>
    </row>
    <row r="2496" spans="1:28" ht="15.75" customHeight="1">
      <c r="A2496"/>
      <c r="B2496" s="93"/>
      <c r="C2496" s="162"/>
      <c r="D2496" s="90" t="s">
        <v>100</v>
      </c>
      <c r="E2496">
        <v>6750.5</v>
      </c>
      <c r="F2496">
        <v>6788.92</v>
      </c>
      <c r="G2496">
        <v>6936.17</v>
      </c>
      <c r="H2496">
        <v>6899.79</v>
      </c>
      <c r="I2496">
        <v>6898.43</v>
      </c>
      <c r="J2496">
        <v>6783</v>
      </c>
      <c r="K2496">
        <v>6858.14</v>
      </c>
      <c r="L2496">
        <v>6871.79</v>
      </c>
      <c r="M2496">
        <v>6827.06</v>
      </c>
      <c r="N2496" s="99"/>
      <c r="O2496" s="99"/>
      <c r="P2496" s="99"/>
      <c r="Q2496" s="99"/>
      <c r="R2496" s="100"/>
      <c r="S2496" s="101"/>
      <c r="T2496" s="241"/>
      <c r="U2496" s="234"/>
      <c r="V2496" s="238"/>
    </row>
    <row r="2497" spans="1:28" ht="26.25" customHeight="1" thickBot="1">
      <c r="A2497"/>
      <c r="B2497" s="93"/>
      <c r="C2497" s="162"/>
      <c r="D2497" s="90" t="s">
        <v>120</v>
      </c>
      <c r="E2497" s="29">
        <f t="shared" ref="E2497:M2497" si="825">IF(((E2495="")*AND(E2496="")),"",(E2495-E2496)*2)</f>
        <v>234.05999999999949</v>
      </c>
      <c r="F2497" s="29">
        <f t="shared" si="825"/>
        <v>225.53999999999905</v>
      </c>
      <c r="G2497" s="29">
        <f t="shared" si="825"/>
        <v>215.94000000000051</v>
      </c>
      <c r="H2497" s="29">
        <f t="shared" si="825"/>
        <v>223.5</v>
      </c>
      <c r="I2497" s="29">
        <f t="shared" si="825"/>
        <v>234.76000000000022</v>
      </c>
      <c r="J2497" s="29">
        <f t="shared" si="825"/>
        <v>240.26000000000022</v>
      </c>
      <c r="K2497" s="29">
        <f t="shared" si="825"/>
        <v>224.76000000000022</v>
      </c>
      <c r="L2497" s="29">
        <f t="shared" si="825"/>
        <v>222.8799999999992</v>
      </c>
      <c r="M2497" s="29">
        <f t="shared" si="825"/>
        <v>235.3799999999992</v>
      </c>
      <c r="N2497" s="102"/>
      <c r="O2497" s="102"/>
      <c r="P2497" s="102"/>
      <c r="Q2497" s="102"/>
      <c r="R2497" s="103"/>
      <c r="S2497" s="104"/>
      <c r="T2497" s="282"/>
      <c r="U2497" s="281"/>
      <c r="V2497" s="285"/>
    </row>
    <row r="2498" spans="1:28" ht="16.5" customHeight="1">
      <c r="A2498" s="3">
        <v>44034</v>
      </c>
      <c r="B2498" s="121" t="s">
        <v>18</v>
      </c>
      <c r="C2498" s="161" t="s">
        <v>119</v>
      </c>
      <c r="D2498" s="91" t="s">
        <v>99</v>
      </c>
      <c r="E2498">
        <v>2515.1</v>
      </c>
      <c r="F2498">
        <v>2436.21</v>
      </c>
      <c r="G2498">
        <v>2406.0500000000002</v>
      </c>
      <c r="H2498">
        <v>2411.87</v>
      </c>
      <c r="I2498">
        <v>2472.46</v>
      </c>
      <c r="J2498">
        <v>2480.59</v>
      </c>
      <c r="K2498">
        <v>2430.27</v>
      </c>
      <c r="L2498">
        <v>2377.2600000000002</v>
      </c>
      <c r="M2498">
        <v>2430.52</v>
      </c>
      <c r="N2498" s="94">
        <f>IF((M2499=""),"",MAX(E2500:M2500))</f>
        <v>789.44000000000051</v>
      </c>
      <c r="O2498" s="94">
        <f>IF(M2499="","",MIN(E2500:M2500))</f>
        <v>689.74000000000024</v>
      </c>
      <c r="P2498" s="94">
        <f>IF((M2500=""),"",AVERAGE(E2500:M2500))</f>
        <v>743.51555555555558</v>
      </c>
      <c r="Q2498" s="94">
        <f>IF((M2499=""),"",STDEV(E2500:M2500))</f>
        <v>38.5701604582827</v>
      </c>
      <c r="R2498" s="95">
        <f>IF((M2499=""),"",(N2498-O2498)/(N2498+O2498)*100)</f>
        <v>6.7402209332197716</v>
      </c>
      <c r="S2498" s="96" t="str">
        <f>IF(M2499="","",IF(R2498&lt;10,IF(P2498&gt;670,IF(P2498&lt;830,"Pass","Fail"),"Fail"),"Fail"))</f>
        <v>Pass</v>
      </c>
      <c r="T2498" s="237">
        <v>1340</v>
      </c>
      <c r="U2498" s="236"/>
      <c r="V2498" s="302"/>
      <c r="W2498" s="147">
        <v>645</v>
      </c>
      <c r="X2498" s="88">
        <v>790</v>
      </c>
      <c r="Y2498" s="88">
        <v>670</v>
      </c>
      <c r="Z2498" s="88">
        <v>830</v>
      </c>
      <c r="AA2498" s="88">
        <v>8.6999999999999993</v>
      </c>
      <c r="AB2498" s="148">
        <v>10</v>
      </c>
    </row>
    <row r="2499" spans="1:28" ht="15.75" customHeight="1">
      <c r="A2499"/>
      <c r="B2499" s="93"/>
      <c r="C2499" s="162"/>
      <c r="D2499" s="90" t="s">
        <v>100</v>
      </c>
      <c r="E2499">
        <v>2122.0500000000002</v>
      </c>
      <c r="F2499">
        <v>2073.8000000000002</v>
      </c>
      <c r="G2499">
        <v>2055.7800000000002</v>
      </c>
      <c r="H2499">
        <v>2051</v>
      </c>
      <c r="I2499">
        <v>2082.33</v>
      </c>
      <c r="J2499">
        <v>2085.87</v>
      </c>
      <c r="K2499">
        <v>2066.67</v>
      </c>
      <c r="L2499">
        <v>2032.39</v>
      </c>
      <c r="M2499">
        <v>2044.62</v>
      </c>
      <c r="N2499" s="99"/>
      <c r="O2499" s="99"/>
      <c r="P2499" s="99"/>
      <c r="Q2499" s="99"/>
      <c r="R2499" s="100"/>
      <c r="S2499" s="101"/>
      <c r="T2499" s="241"/>
      <c r="U2499" s="234"/>
      <c r="V2499" s="238"/>
    </row>
    <row r="2500" spans="1:28" ht="26.25" customHeight="1" thickBot="1">
      <c r="A2500"/>
      <c r="B2500" s="93"/>
      <c r="C2500" s="162"/>
      <c r="D2500" s="90" t="s">
        <v>120</v>
      </c>
      <c r="E2500" s="29">
        <f t="shared" ref="E2500:M2500" si="826">IF(((E2498="")*AND(E2499="")),"",(E2498-E2499)*2)</f>
        <v>786.09999999999945</v>
      </c>
      <c r="F2500" s="29">
        <f t="shared" si="826"/>
        <v>724.81999999999971</v>
      </c>
      <c r="G2500" s="29">
        <f t="shared" si="826"/>
        <v>700.54</v>
      </c>
      <c r="H2500" s="29">
        <f t="shared" si="826"/>
        <v>721.73999999999978</v>
      </c>
      <c r="I2500" s="29">
        <f t="shared" si="826"/>
        <v>780.26000000000022</v>
      </c>
      <c r="J2500" s="29">
        <f t="shared" si="826"/>
        <v>789.44000000000051</v>
      </c>
      <c r="K2500" s="29">
        <f t="shared" si="826"/>
        <v>727.19999999999982</v>
      </c>
      <c r="L2500" s="29">
        <f t="shared" si="826"/>
        <v>689.74000000000024</v>
      </c>
      <c r="M2500" s="29">
        <f t="shared" si="826"/>
        <v>771.80000000000018</v>
      </c>
      <c r="N2500" s="102"/>
      <c r="O2500" s="102"/>
      <c r="P2500" s="102"/>
      <c r="Q2500" s="102"/>
      <c r="R2500" s="103"/>
      <c r="S2500" s="104"/>
      <c r="T2500" s="282"/>
      <c r="U2500" s="281"/>
      <c r="V2500" s="285"/>
    </row>
    <row r="2501" spans="1:28" ht="15.75">
      <c r="A2501" s="3">
        <v>44034</v>
      </c>
      <c r="B2501" s="93" t="s">
        <v>18</v>
      </c>
      <c r="C2501" s="162" t="s">
        <v>121</v>
      </c>
      <c r="D2501" s="90" t="s">
        <v>99</v>
      </c>
      <c r="E2501">
        <v>1980.68</v>
      </c>
      <c r="F2501">
        <v>1970.84</v>
      </c>
      <c r="G2501">
        <v>1990.77</v>
      </c>
      <c r="H2501">
        <v>2001.98</v>
      </c>
      <c r="I2501">
        <v>2030.36</v>
      </c>
      <c r="J2501">
        <v>1927</v>
      </c>
      <c r="K2501">
        <v>1962.22</v>
      </c>
      <c r="L2501">
        <v>1990.48</v>
      </c>
      <c r="M2501">
        <v>2002.75</v>
      </c>
      <c r="N2501" s="94">
        <f>IF((M2502=""),"",MAX(E2503:M2503))</f>
        <v>798.54</v>
      </c>
      <c r="O2501" s="94">
        <f>IF(M2502="","",MIN(E2503:M2503))</f>
        <v>703.77999999999975</v>
      </c>
      <c r="P2501" s="94">
        <f>IF((M2503=""),"",AVERAGE(E2503:M2503))</f>
        <v>752.81111111111125</v>
      </c>
      <c r="Q2501" s="94">
        <f>IF((M2502=""),"",STDEV(E2503:M2503))</f>
        <v>38.702990984040667</v>
      </c>
      <c r="R2501" s="95">
        <f>IF((M2502=""),"",(N2501-O2501)/(N2501+O2501)*100)</f>
        <v>6.3075776132914578</v>
      </c>
      <c r="S2501" s="96" t="str">
        <f>IF(M2502="","",IF(R2501&lt;15,IF(P2501&gt;850,IF(P2501&lt;1000,"Pass","Fail"),"Fail"),"Fail"))</f>
        <v>Fail</v>
      </c>
      <c r="T2501" s="237">
        <v>1340</v>
      </c>
      <c r="U2501" s="236"/>
      <c r="V2501" s="302"/>
      <c r="W2501" s="135">
        <v>850</v>
      </c>
      <c r="X2501" s="135">
        <v>970</v>
      </c>
      <c r="Y2501" s="135">
        <v>710</v>
      </c>
      <c r="Z2501" s="135">
        <v>910</v>
      </c>
      <c r="AA2501" s="135">
        <v>14.5</v>
      </c>
      <c r="AB2501" s="139">
        <v>17</v>
      </c>
    </row>
    <row r="2502" spans="1:28" ht="15.75" customHeight="1">
      <c r="A2502"/>
      <c r="B2502" s="93"/>
      <c r="C2502" s="162"/>
      <c r="D2502" s="90" t="s">
        <v>100</v>
      </c>
      <c r="E2502">
        <v>1584.92</v>
      </c>
      <c r="F2502">
        <v>1608.33</v>
      </c>
      <c r="G2502">
        <v>1638.88</v>
      </c>
      <c r="H2502">
        <v>1637.08</v>
      </c>
      <c r="I2502">
        <v>1631.09</v>
      </c>
      <c r="J2502">
        <v>1527.82</v>
      </c>
      <c r="K2502">
        <v>1597.99</v>
      </c>
      <c r="L2502">
        <v>1631.35</v>
      </c>
      <c r="M2502">
        <v>1611.97</v>
      </c>
      <c r="N2502" s="99"/>
      <c r="O2502" s="99"/>
      <c r="P2502" s="99"/>
      <c r="Q2502" s="99"/>
      <c r="R2502" s="100"/>
      <c r="S2502" s="101"/>
      <c r="T2502" s="241"/>
      <c r="U2502" s="234"/>
      <c r="V2502" s="238"/>
    </row>
    <row r="2503" spans="1:28" ht="26.25" customHeight="1" thickBot="1">
      <c r="A2503"/>
      <c r="B2503" s="105"/>
      <c r="C2503" s="163"/>
      <c r="D2503" s="127" t="s">
        <v>120</v>
      </c>
      <c r="E2503" s="107">
        <f t="shared" ref="E2503:M2503" si="827">IF(((E2501="")*AND(E2502="")),"",(E2501-E2502)*2)</f>
        <v>791.52</v>
      </c>
      <c r="F2503" s="107">
        <f t="shared" si="827"/>
        <v>725.02</v>
      </c>
      <c r="G2503" s="107">
        <f t="shared" si="827"/>
        <v>703.77999999999975</v>
      </c>
      <c r="H2503" s="107">
        <f t="shared" si="827"/>
        <v>729.80000000000018</v>
      </c>
      <c r="I2503" s="107">
        <f t="shared" si="827"/>
        <v>798.54</v>
      </c>
      <c r="J2503" s="107">
        <f t="shared" si="827"/>
        <v>798.36000000000013</v>
      </c>
      <c r="K2503" s="107">
        <f t="shared" si="827"/>
        <v>728.46</v>
      </c>
      <c r="L2503" s="107">
        <f t="shared" si="827"/>
        <v>718.26000000000022</v>
      </c>
      <c r="M2503" s="107">
        <f t="shared" si="827"/>
        <v>781.56</v>
      </c>
      <c r="N2503" s="108"/>
      <c r="O2503" s="108"/>
      <c r="P2503" s="108"/>
      <c r="Q2503" s="108"/>
      <c r="R2503" s="109"/>
      <c r="S2503" s="110"/>
      <c r="T2503" s="284"/>
      <c r="U2503" s="283"/>
      <c r="V2503" s="286"/>
    </row>
    <row r="2504" spans="1:28" ht="15.75" customHeight="1">
      <c r="A2504" s="3">
        <v>44039</v>
      </c>
      <c r="B2504" s="111" t="s">
        <v>18</v>
      </c>
      <c r="C2504" s="164" t="s">
        <v>122</v>
      </c>
      <c r="D2504" s="112" t="s">
        <v>99</v>
      </c>
      <c r="E2504">
        <v>6755.68</v>
      </c>
      <c r="F2504">
        <v>6793.64</v>
      </c>
      <c r="G2504">
        <v>6940.89</v>
      </c>
      <c r="H2504">
        <v>6904.75</v>
      </c>
      <c r="I2504">
        <v>6904.52</v>
      </c>
      <c r="J2504">
        <v>6788.88</v>
      </c>
      <c r="K2504">
        <v>6861.54</v>
      </c>
      <c r="L2504">
        <v>6876.44</v>
      </c>
      <c r="M2504">
        <v>6831.69</v>
      </c>
      <c r="N2504" s="113">
        <f>IF((M2505=""),"",MAX(E2506:M2506))</f>
        <v>544.64000000000124</v>
      </c>
      <c r="O2504" s="113">
        <f>IF(M2505="","",MIN(E2506:M2506))</f>
        <v>520.44000000000051</v>
      </c>
      <c r="P2504" s="113">
        <f>IF((M2506=""),"",AVERAGE(E2506:M2506))</f>
        <v>536.3400000000006</v>
      </c>
      <c r="Q2504" s="113">
        <f>IF((M2505=""),"",STDEV(E2506:M2506))</f>
        <v>8.0996728329004331</v>
      </c>
      <c r="R2504" s="114">
        <f>IF((M2505=""),"",(N2504-O2504)/(N2504+O2504)*100)</f>
        <v>2.2721297930672519</v>
      </c>
      <c r="S2504" s="115" t="str">
        <f>IF(M2505="","",IF(R2504&lt;10,IF(P2504&gt;470,IF(P2504&lt;560,"Pass","Fail"),"Fail"),"Fail"))</f>
        <v>Pass</v>
      </c>
      <c r="T2504" s="242">
        <v>121</v>
      </c>
      <c r="U2504" s="236" t="s">
        <v>357</v>
      </c>
      <c r="V2504" s="302" t="s">
        <v>412</v>
      </c>
      <c r="W2504" s="138">
        <v>470</v>
      </c>
      <c r="X2504" s="135">
        <v>560</v>
      </c>
      <c r="Y2504" s="135">
        <v>430</v>
      </c>
      <c r="Z2504" s="135">
        <v>590</v>
      </c>
      <c r="AA2504" s="137">
        <v>6.3</v>
      </c>
      <c r="AB2504" s="148">
        <v>6.3</v>
      </c>
    </row>
    <row r="2505" spans="1:28" ht="15.75" customHeight="1">
      <c r="A2505"/>
      <c r="B2505" s="93"/>
      <c r="C2505" s="162"/>
      <c r="D2505" s="90" t="s">
        <v>100</v>
      </c>
      <c r="E2505">
        <v>6483.9</v>
      </c>
      <c r="F2505">
        <v>6527.16</v>
      </c>
      <c r="G2505">
        <v>6680.67</v>
      </c>
      <c r="H2505">
        <v>6639.23</v>
      </c>
      <c r="I2505">
        <v>6632.2</v>
      </c>
      <c r="J2505">
        <v>6517.46</v>
      </c>
      <c r="K2505">
        <v>6596.23</v>
      </c>
      <c r="L2505">
        <v>6606.73</v>
      </c>
      <c r="M2505">
        <v>6560.92</v>
      </c>
      <c r="N2505" s="99"/>
      <c r="O2505" s="99"/>
      <c r="P2505" s="99"/>
      <c r="Q2505" s="99"/>
      <c r="R2505" s="100"/>
      <c r="S2505" s="101"/>
      <c r="T2505" s="241"/>
      <c r="U2505" s="234"/>
      <c r="V2505" s="238"/>
    </row>
    <row r="2506" spans="1:28" ht="26.25" customHeight="1" thickBot="1">
      <c r="A2506"/>
      <c r="B2506" s="93"/>
      <c r="C2506" s="162"/>
      <c r="D2506" s="90" t="s">
        <v>120</v>
      </c>
      <c r="E2506" s="29">
        <f t="shared" ref="E2506:M2506" si="828">IF(((E2504="")*AND(E2505="")),"",(E2504-E2505)*2)</f>
        <v>543.56000000000131</v>
      </c>
      <c r="F2506" s="29">
        <f t="shared" si="828"/>
        <v>532.96000000000095</v>
      </c>
      <c r="G2506" s="29">
        <f t="shared" si="828"/>
        <v>520.44000000000051</v>
      </c>
      <c r="H2506" s="29">
        <f t="shared" si="828"/>
        <v>531.04000000000087</v>
      </c>
      <c r="I2506" s="29">
        <f t="shared" si="828"/>
        <v>544.64000000000124</v>
      </c>
      <c r="J2506" s="29">
        <f t="shared" si="828"/>
        <v>542.84000000000015</v>
      </c>
      <c r="K2506" s="29">
        <f t="shared" si="828"/>
        <v>530.6200000000008</v>
      </c>
      <c r="L2506" s="29">
        <f t="shared" si="828"/>
        <v>539.42000000000007</v>
      </c>
      <c r="M2506" s="29">
        <f t="shared" si="828"/>
        <v>541.53999999999905</v>
      </c>
      <c r="N2506" s="102"/>
      <c r="O2506" s="102"/>
      <c r="P2506" s="102"/>
      <c r="Q2506" s="102"/>
      <c r="R2506" s="103"/>
      <c r="S2506" s="104"/>
      <c r="T2506" s="282"/>
      <c r="U2506" s="281"/>
      <c r="V2506" s="285"/>
    </row>
    <row r="2507" spans="1:28" ht="15.75" customHeight="1">
      <c r="A2507" s="3">
        <v>44039</v>
      </c>
      <c r="B2507" s="93" t="s">
        <v>18</v>
      </c>
      <c r="C2507" s="162" t="s">
        <v>123</v>
      </c>
      <c r="D2507" s="90" t="s">
        <v>99</v>
      </c>
      <c r="E2507">
        <v>6485.54</v>
      </c>
      <c r="F2507">
        <v>6531.9</v>
      </c>
      <c r="G2507">
        <v>6682.18</v>
      </c>
      <c r="H2507">
        <v>6636.05</v>
      </c>
      <c r="I2507">
        <v>6623.58</v>
      </c>
      <c r="J2507">
        <v>6590.84</v>
      </c>
      <c r="K2507">
        <v>6598.21</v>
      </c>
      <c r="L2507">
        <v>6609.3</v>
      </c>
      <c r="M2507">
        <v>6559.96</v>
      </c>
      <c r="N2507" s="94">
        <f>IF((M2508=""),"",MAX(E2509:M2509))</f>
        <v>264.13999999999942</v>
      </c>
      <c r="O2507" s="94">
        <f>IF(M2508="","",MIN(E2509:M2509))</f>
        <v>241.56000000000131</v>
      </c>
      <c r="P2507" s="94">
        <f>IF((M2509=""),"",AVERAGE(E2509:M2509))</f>
        <v>254.39000000000001</v>
      </c>
      <c r="Q2507" s="94">
        <f>IF((M2508=""),"",STDEV(E2509:M2509))</f>
        <v>7.55779068246735</v>
      </c>
      <c r="R2507" s="95">
        <f>IF((M2508=""),"",(N2507-O2507)/(N2507+O2507)*100)</f>
        <v>4.4650978841206399</v>
      </c>
      <c r="S2507" s="96" t="str">
        <f>IF(M2508="","",IF(R2507&lt;15,IF(P2507&gt;225,IF(P2507&lt;280,"Pass","Fail"),"Fail"),"Fail"))</f>
        <v>Pass</v>
      </c>
      <c r="T2507" s="237">
        <v>121</v>
      </c>
      <c r="U2507" s="236" t="s">
        <v>357</v>
      </c>
      <c r="V2507" s="302" t="s">
        <v>412</v>
      </c>
      <c r="W2507" s="147">
        <v>225</v>
      </c>
      <c r="X2507" s="88">
        <v>280</v>
      </c>
      <c r="Y2507" s="88">
        <v>155</v>
      </c>
      <c r="Z2507" s="88">
        <v>315</v>
      </c>
      <c r="AA2507" s="148">
        <v>15</v>
      </c>
      <c r="AB2507" s="139">
        <v>15</v>
      </c>
    </row>
    <row r="2508" spans="1:28" ht="15.75" customHeight="1">
      <c r="A2508"/>
      <c r="B2508" s="93"/>
      <c r="C2508" s="162"/>
      <c r="D2508" s="90" t="s">
        <v>100</v>
      </c>
      <c r="E2508">
        <v>6353.56</v>
      </c>
      <c r="F2508">
        <v>6406.43</v>
      </c>
      <c r="G2508">
        <v>6561.4</v>
      </c>
      <c r="H2508">
        <v>6511.11</v>
      </c>
      <c r="I2508">
        <v>6492.66</v>
      </c>
      <c r="J2508">
        <v>6463.6450000000004</v>
      </c>
      <c r="K2508">
        <v>6472.61</v>
      </c>
      <c r="L2508">
        <v>6483.5</v>
      </c>
      <c r="M2508">
        <v>6427.89</v>
      </c>
      <c r="N2508" s="99"/>
      <c r="O2508" s="99"/>
      <c r="P2508" s="99"/>
      <c r="Q2508" s="99"/>
      <c r="R2508" s="100"/>
      <c r="S2508" s="101"/>
      <c r="T2508" s="241"/>
      <c r="U2508" s="234"/>
      <c r="V2508" s="238"/>
    </row>
    <row r="2509" spans="1:28" ht="26.25" customHeight="1" thickBot="1">
      <c r="A2509"/>
      <c r="B2509" s="93"/>
      <c r="C2509" s="162"/>
      <c r="D2509" s="90" t="s">
        <v>120</v>
      </c>
      <c r="E2509" s="29">
        <f t="shared" ref="E2509:M2509" si="829">IF(((E2507="")*AND(E2508="")),"",(E2507-E2508)*2)</f>
        <v>263.95999999999913</v>
      </c>
      <c r="F2509" s="29">
        <f t="shared" si="829"/>
        <v>250.93999999999869</v>
      </c>
      <c r="G2509" s="29">
        <f t="shared" si="829"/>
        <v>241.56000000000131</v>
      </c>
      <c r="H2509" s="29">
        <f t="shared" si="829"/>
        <v>249.88000000000102</v>
      </c>
      <c r="I2509" s="29">
        <f t="shared" si="829"/>
        <v>261.84000000000015</v>
      </c>
      <c r="J2509" s="29">
        <f t="shared" si="829"/>
        <v>254.38999999999942</v>
      </c>
      <c r="K2509" s="29">
        <f t="shared" si="829"/>
        <v>251.20000000000073</v>
      </c>
      <c r="L2509" s="29">
        <f t="shared" si="829"/>
        <v>251.60000000000036</v>
      </c>
      <c r="M2509" s="29">
        <f t="shared" si="829"/>
        <v>264.13999999999942</v>
      </c>
      <c r="N2509" s="102"/>
      <c r="O2509" s="102"/>
      <c r="P2509" s="102"/>
      <c r="Q2509" s="102"/>
      <c r="R2509" s="103"/>
      <c r="S2509" s="104"/>
      <c r="T2509" s="282"/>
      <c r="U2509" s="281"/>
      <c r="V2509" s="285"/>
    </row>
    <row r="2510" spans="1:28" ht="16.5" customHeight="1">
      <c r="A2510" s="3">
        <v>44039</v>
      </c>
      <c r="B2510" s="121" t="s">
        <v>18</v>
      </c>
      <c r="C2510" s="161" t="s">
        <v>119</v>
      </c>
      <c r="D2510" s="91" t="s">
        <v>99</v>
      </c>
      <c r="E2510">
        <v>3069.37</v>
      </c>
      <c r="F2510">
        <v>2967.57</v>
      </c>
      <c r="G2510">
        <v>2962.32</v>
      </c>
      <c r="H2510">
        <v>2987.01</v>
      </c>
      <c r="I2510">
        <v>3133.92</v>
      </c>
      <c r="J2510">
        <v>3061.79</v>
      </c>
      <c r="K2510">
        <v>2973.31</v>
      </c>
      <c r="L2510">
        <v>2974.51</v>
      </c>
      <c r="M2510">
        <v>3074.51</v>
      </c>
      <c r="N2510" s="94">
        <f>IF((M2511=""),"",MAX(E2512:M2512))</f>
        <v>818.64000000000033</v>
      </c>
      <c r="O2510" s="94">
        <f>IF(M2511="","",MIN(E2512:M2512))</f>
        <v>679.36000000000058</v>
      </c>
      <c r="P2510" s="94">
        <f>IF((M2512=""),"",AVERAGE(E2512:M2512))</f>
        <v>742.75333333333356</v>
      </c>
      <c r="Q2510" s="94">
        <f>IF((M2511=""),"",STDEV(E2512:M2512))</f>
        <v>47.339995775243572</v>
      </c>
      <c r="R2510" s="95">
        <f>IF((M2511=""),"",(N2510-O2510)/(N2510+O2510)*100)</f>
        <v>9.2977303070760779</v>
      </c>
      <c r="S2510" s="96" t="str">
        <f>IF(M2511="","",IF(R2510&lt;10,IF(P2510&gt;674,IF(P2510&lt;816,"Pass","Fail"),"Fail"),"Fail"))</f>
        <v>Pass</v>
      </c>
      <c r="T2510" s="237">
        <v>121</v>
      </c>
      <c r="U2510" s="236" t="s">
        <v>357</v>
      </c>
      <c r="V2510" s="302" t="s">
        <v>411</v>
      </c>
      <c r="W2510" s="147">
        <v>674</v>
      </c>
      <c r="X2510" s="88">
        <v>816</v>
      </c>
      <c r="Y2510" s="88">
        <v>670</v>
      </c>
      <c r="Z2510" s="88">
        <v>830</v>
      </c>
      <c r="AA2510" s="88">
        <v>8.6999999999999993</v>
      </c>
      <c r="AB2510" s="148">
        <v>10</v>
      </c>
    </row>
    <row r="2511" spans="1:28" ht="15.75" customHeight="1">
      <c r="A2511"/>
      <c r="B2511" s="93"/>
      <c r="C2511" s="162"/>
      <c r="D2511" s="90" t="s">
        <v>100</v>
      </c>
      <c r="E2511">
        <v>2692.18</v>
      </c>
      <c r="F2511">
        <v>2615.21</v>
      </c>
      <c r="G2511">
        <v>2608.8200000000002</v>
      </c>
      <c r="H2511">
        <v>2647.33</v>
      </c>
      <c r="I2511">
        <v>2741.33</v>
      </c>
      <c r="J2511">
        <v>2652.47</v>
      </c>
      <c r="K2511">
        <v>2619.8200000000002</v>
      </c>
      <c r="L2511">
        <v>2605.06</v>
      </c>
      <c r="M2511">
        <v>2679.7</v>
      </c>
      <c r="N2511" s="99"/>
      <c r="O2511" s="99"/>
      <c r="P2511" s="99"/>
      <c r="Q2511" s="99"/>
      <c r="R2511" s="100"/>
      <c r="S2511" s="101"/>
      <c r="T2511" s="241"/>
      <c r="U2511" s="234"/>
      <c r="V2511" s="238"/>
    </row>
    <row r="2512" spans="1:28" ht="26.25" customHeight="1" thickBot="1">
      <c r="A2512"/>
      <c r="B2512" s="93"/>
      <c r="C2512" s="162"/>
      <c r="D2512" s="90" t="s">
        <v>120</v>
      </c>
      <c r="E2512" s="29">
        <f t="shared" ref="E2512:M2512" si="830">IF(((E2510="")*AND(E2511="")),"",(E2510-E2511)*2)</f>
        <v>754.38000000000011</v>
      </c>
      <c r="F2512" s="29">
        <f t="shared" si="830"/>
        <v>704.72000000000025</v>
      </c>
      <c r="G2512" s="29">
        <f t="shared" si="830"/>
        <v>707</v>
      </c>
      <c r="H2512" s="29">
        <f t="shared" si="830"/>
        <v>679.36000000000058</v>
      </c>
      <c r="I2512" s="29">
        <f t="shared" si="830"/>
        <v>785.18000000000029</v>
      </c>
      <c r="J2512" s="29">
        <f t="shared" si="830"/>
        <v>818.64000000000033</v>
      </c>
      <c r="K2512" s="29">
        <f t="shared" si="830"/>
        <v>706.97999999999956</v>
      </c>
      <c r="L2512" s="29">
        <f t="shared" si="830"/>
        <v>738.90000000000055</v>
      </c>
      <c r="M2512" s="29">
        <f t="shared" si="830"/>
        <v>789.6200000000008</v>
      </c>
      <c r="N2512" s="102"/>
      <c r="O2512" s="102"/>
      <c r="P2512" s="102"/>
      <c r="Q2512" s="102"/>
      <c r="R2512" s="103"/>
      <c r="S2512" s="104"/>
      <c r="T2512" s="282"/>
      <c r="U2512" s="281"/>
      <c r="V2512" s="285"/>
    </row>
    <row r="2513" spans="1:28" ht="15.75">
      <c r="A2513" s="3">
        <v>44039</v>
      </c>
      <c r="B2513" s="93" t="s">
        <v>18</v>
      </c>
      <c r="C2513" s="162" t="s">
        <v>121</v>
      </c>
      <c r="D2513" s="90" t="s">
        <v>99</v>
      </c>
      <c r="E2513">
        <v>3090.03</v>
      </c>
      <c r="F2513">
        <v>2969.2</v>
      </c>
      <c r="G2513">
        <v>2965.33</v>
      </c>
      <c r="H2513">
        <v>2989.38</v>
      </c>
      <c r="I2513">
        <v>3133.23</v>
      </c>
      <c r="J2513">
        <v>3050.72</v>
      </c>
      <c r="K2513">
        <v>2975.72</v>
      </c>
      <c r="L2513">
        <v>3005.04</v>
      </c>
      <c r="M2513">
        <v>3068.67</v>
      </c>
      <c r="N2513" s="94">
        <f>IF((M2514=""),"",MAX(E2515:M2515))</f>
        <v>994.36000000000058</v>
      </c>
      <c r="O2513" s="94">
        <f>IF(M2514="","",MIN(E2515:M2515))</f>
        <v>823.48000000000047</v>
      </c>
      <c r="P2513" s="94">
        <f>IF((M2515=""),"",AVERAGE(E2515:M2515))</f>
        <v>911.85999999999979</v>
      </c>
      <c r="Q2513" s="94">
        <f>IF((M2514=""),"",STDEV(E2515:M2515))</f>
        <v>72.676735617391515</v>
      </c>
      <c r="R2513" s="95">
        <f>IF((M2514=""),"",(N2513-O2513)/(N2513+O2513)*100)</f>
        <v>9.4001672314395108</v>
      </c>
      <c r="S2513" s="96" t="str">
        <f>IF(M2514="","",IF(R2513&lt;15,IF(P2513&gt;830,IF(P2513&lt;960,"Pass","Fail"),"Fail"),"Fail"))</f>
        <v>Pass</v>
      </c>
      <c r="T2513" s="237">
        <v>121</v>
      </c>
      <c r="U2513" s="236" t="s">
        <v>357</v>
      </c>
      <c r="V2513" s="302" t="s">
        <v>412</v>
      </c>
      <c r="W2513" s="135">
        <v>830</v>
      </c>
      <c r="X2513" s="135">
        <v>960</v>
      </c>
      <c r="Y2513" s="135">
        <v>710</v>
      </c>
      <c r="Z2513" s="135">
        <v>910</v>
      </c>
      <c r="AA2513" s="135">
        <v>14.5</v>
      </c>
      <c r="AB2513" s="139">
        <v>17</v>
      </c>
    </row>
    <row r="2514" spans="1:28" ht="15.75" customHeight="1">
      <c r="A2514"/>
      <c r="B2514" s="93"/>
      <c r="C2514" s="162"/>
      <c r="D2514" s="90" t="s">
        <v>100</v>
      </c>
      <c r="E2514">
        <v>2592.85</v>
      </c>
      <c r="F2514">
        <v>2544.54</v>
      </c>
      <c r="G2514">
        <v>2551.0100000000002</v>
      </c>
      <c r="H2514">
        <v>2577.64</v>
      </c>
      <c r="I2514">
        <v>2649.52</v>
      </c>
      <c r="J2514">
        <v>2557.91</v>
      </c>
      <c r="K2514">
        <v>2552.7800000000002</v>
      </c>
      <c r="L2514">
        <v>2525.38</v>
      </c>
      <c r="M2514">
        <v>2592.3200000000002</v>
      </c>
      <c r="N2514" s="99"/>
      <c r="O2514" s="99"/>
      <c r="P2514" s="99"/>
      <c r="Q2514" s="99"/>
      <c r="R2514" s="100"/>
      <c r="S2514" s="101"/>
      <c r="T2514" s="241"/>
      <c r="U2514" s="234"/>
      <c r="V2514" s="238"/>
    </row>
    <row r="2515" spans="1:28" ht="26.25" customHeight="1" thickBot="1">
      <c r="A2515"/>
      <c r="B2515" s="105"/>
      <c r="C2515" s="163"/>
      <c r="D2515" s="127" t="s">
        <v>120</v>
      </c>
      <c r="E2515" s="107">
        <f t="shared" ref="E2515:M2515" si="831">IF(((E2513="")*AND(E2514="")),"",(E2513-E2514)*2)</f>
        <v>994.36000000000058</v>
      </c>
      <c r="F2515" s="107">
        <f t="shared" si="831"/>
        <v>849.31999999999971</v>
      </c>
      <c r="G2515" s="107">
        <f t="shared" si="831"/>
        <v>828.63999999999942</v>
      </c>
      <c r="H2515" s="107">
        <f t="shared" si="831"/>
        <v>823.48000000000047</v>
      </c>
      <c r="I2515" s="107">
        <f t="shared" si="831"/>
        <v>967.42000000000007</v>
      </c>
      <c r="J2515" s="107">
        <f t="shared" si="831"/>
        <v>985.61999999999989</v>
      </c>
      <c r="K2515" s="107">
        <f t="shared" si="831"/>
        <v>845.8799999999992</v>
      </c>
      <c r="L2515" s="107">
        <f t="shared" si="831"/>
        <v>959.31999999999971</v>
      </c>
      <c r="M2515" s="107">
        <f t="shared" si="831"/>
        <v>952.69999999999982</v>
      </c>
      <c r="N2515" s="108"/>
      <c r="O2515" s="108"/>
      <c r="P2515" s="108"/>
      <c r="Q2515" s="108"/>
      <c r="R2515" s="109"/>
      <c r="S2515" s="110"/>
      <c r="T2515" s="284"/>
      <c r="U2515" s="283"/>
      <c r="V2515" s="286"/>
    </row>
    <row r="2516" spans="1:28" ht="15.75" customHeight="1">
      <c r="A2516" s="3">
        <v>44049</v>
      </c>
      <c r="B2516" s="111" t="s">
        <v>18</v>
      </c>
      <c r="C2516" s="164" t="s">
        <v>122</v>
      </c>
      <c r="D2516" s="112" t="s">
        <v>99</v>
      </c>
      <c r="E2516">
        <v>6483.9</v>
      </c>
      <c r="F2516">
        <v>6527.16</v>
      </c>
      <c r="G2516">
        <v>6680.67</v>
      </c>
      <c r="H2516">
        <v>6639.23</v>
      </c>
      <c r="I2516">
        <v>6632.2</v>
      </c>
      <c r="J2516">
        <v>6517.46</v>
      </c>
      <c r="K2516">
        <v>6596.23</v>
      </c>
      <c r="L2516">
        <v>6606.73</v>
      </c>
      <c r="M2516">
        <v>6560.92</v>
      </c>
      <c r="N2516" s="113">
        <f>IF((M2517=""),"",MAX(E2518:M2518))</f>
        <v>547.15999999999985</v>
      </c>
      <c r="O2516" s="113">
        <f>IF(M2517="","",MIN(E2518:M2518))</f>
        <v>526.86000000000058</v>
      </c>
      <c r="P2516" s="113">
        <f>IF((M2518=""),"",AVERAGE(E2518:M2518))</f>
        <v>538.69111111111101</v>
      </c>
      <c r="Q2516" s="113">
        <f>IF((M2517=""),"",STDEV(E2518:M2518))</f>
        <v>7.0323972520814744</v>
      </c>
      <c r="R2516" s="114">
        <f>IF((M2517=""),"",(N2516-O2516)/(N2516+O2516)*100)</f>
        <v>1.8900951565147077</v>
      </c>
      <c r="S2516" s="115" t="str">
        <f>IF(M2517="","",IF(R2516&lt;10,IF(P2516&gt;470,IF(P2516&lt;560,"Pass","Fail"),"Fail"),"Fail"))</f>
        <v>Pass</v>
      </c>
      <c r="T2516" s="242">
        <v>1428</v>
      </c>
      <c r="U2516" s="236" t="s">
        <v>359</v>
      </c>
      <c r="V2516" s="302"/>
      <c r="W2516" s="138">
        <v>470</v>
      </c>
      <c r="X2516" s="135">
        <v>560</v>
      </c>
      <c r="Y2516" s="135">
        <v>430</v>
      </c>
      <c r="Z2516" s="135">
        <v>590</v>
      </c>
      <c r="AA2516" s="137">
        <v>6.3</v>
      </c>
      <c r="AB2516" s="148">
        <v>6.3</v>
      </c>
    </row>
    <row r="2517" spans="1:28" ht="15.75" customHeight="1">
      <c r="A2517"/>
      <c r="B2517" s="93"/>
      <c r="C2517" s="162"/>
      <c r="D2517" s="90" t="s">
        <v>100</v>
      </c>
      <c r="E2517" s="370">
        <v>6212.36</v>
      </c>
      <c r="F2517" s="370">
        <v>6260.08</v>
      </c>
      <c r="G2517" s="370">
        <v>6417.24</v>
      </c>
      <c r="H2517" s="370">
        <v>6370.33</v>
      </c>
      <c r="I2517" s="370">
        <v>6358.74</v>
      </c>
      <c r="J2517" s="370">
        <v>6245.32</v>
      </c>
      <c r="K2517" s="370">
        <v>6329.28</v>
      </c>
      <c r="L2517" s="370">
        <v>6339.7</v>
      </c>
      <c r="M2517" s="370">
        <v>6287.34</v>
      </c>
      <c r="N2517" s="99"/>
      <c r="O2517" s="99"/>
      <c r="P2517" s="99"/>
      <c r="Q2517" s="99"/>
      <c r="R2517" s="100"/>
      <c r="S2517" s="101"/>
      <c r="T2517" s="241"/>
      <c r="U2517" s="234"/>
      <c r="V2517" s="238"/>
    </row>
    <row r="2518" spans="1:28" ht="26.25" customHeight="1" thickBot="1">
      <c r="A2518"/>
      <c r="B2518" s="93"/>
      <c r="C2518" s="162"/>
      <c r="D2518" s="90" t="s">
        <v>120</v>
      </c>
      <c r="E2518" s="29">
        <f t="shared" ref="E2518:M2518" si="832">IF(((E2516="")*AND(E2517="")),"",(E2516-E2517)*2)</f>
        <v>543.07999999999993</v>
      </c>
      <c r="F2518" s="29">
        <f t="shared" si="832"/>
        <v>534.15999999999985</v>
      </c>
      <c r="G2518" s="29">
        <f t="shared" si="832"/>
        <v>526.86000000000058</v>
      </c>
      <c r="H2518" s="29">
        <f t="shared" si="832"/>
        <v>537.79999999999927</v>
      </c>
      <c r="I2518" s="29">
        <f t="shared" si="832"/>
        <v>546.92000000000007</v>
      </c>
      <c r="J2518" s="29">
        <f t="shared" si="832"/>
        <v>544.28000000000065</v>
      </c>
      <c r="K2518" s="29">
        <f t="shared" si="832"/>
        <v>533.89999999999964</v>
      </c>
      <c r="L2518" s="29">
        <f t="shared" si="832"/>
        <v>534.05999999999949</v>
      </c>
      <c r="M2518" s="29">
        <f t="shared" si="832"/>
        <v>547.15999999999985</v>
      </c>
      <c r="N2518" s="102"/>
      <c r="O2518" s="102"/>
      <c r="P2518" s="102"/>
      <c r="Q2518" s="102"/>
      <c r="R2518" s="103"/>
      <c r="S2518" s="104"/>
      <c r="T2518" s="282"/>
      <c r="U2518" s="281"/>
      <c r="V2518" s="285"/>
    </row>
    <row r="2519" spans="1:28" ht="15.75" customHeight="1">
      <c r="A2519" s="3">
        <v>44049</v>
      </c>
      <c r="B2519" s="93" t="s">
        <v>18</v>
      </c>
      <c r="C2519" s="162" t="s">
        <v>123</v>
      </c>
      <c r="D2519" s="90" t="s">
        <v>99</v>
      </c>
      <c r="E2519" s="370">
        <v>6353.18</v>
      </c>
      <c r="F2519" s="370">
        <v>6402.78</v>
      </c>
      <c r="G2519" s="370">
        <v>6556.6</v>
      </c>
      <c r="H2519" s="370">
        <v>6507.03</v>
      </c>
      <c r="I2519" s="370">
        <v>6489.59</v>
      </c>
      <c r="J2519" s="370">
        <v>6489.59</v>
      </c>
      <c r="K2519" s="370">
        <v>6468.82</v>
      </c>
      <c r="L2519" s="370">
        <v>6482.09</v>
      </c>
      <c r="M2519" s="370">
        <v>6424.38</v>
      </c>
      <c r="N2519" s="94">
        <f>IF((M2520=""),"",MAX(E2521:M2521))</f>
        <v>311.18000000000029</v>
      </c>
      <c r="O2519" s="94">
        <f>IF(M2520="","",MIN(E2521:M2521))</f>
        <v>240.98000000000138</v>
      </c>
      <c r="P2519" s="94">
        <f>IF((M2521=""),"",AVERAGE(E2521:M2521))</f>
        <v>260.63333333333344</v>
      </c>
      <c r="Q2519" s="94">
        <f>IF((M2520=""),"",STDEV(E2521:M2521))</f>
        <v>20.857914564979776</v>
      </c>
      <c r="R2519" s="95">
        <f>IF((M2520=""),"",(N2519-O2519)/(N2519+O2519)*100)</f>
        <v>12.713706172123787</v>
      </c>
      <c r="S2519" s="96" t="str">
        <f>IF(M2520="","",IF(R2519&lt;15,IF(P2519&gt;225,IF(P2519&lt;280,"Pass","Fail"),"Fail"),"Fail"))</f>
        <v>Pass</v>
      </c>
      <c r="T2519" s="237">
        <v>1428</v>
      </c>
      <c r="U2519" s="236" t="s">
        <v>359</v>
      </c>
      <c r="V2519" s="302"/>
      <c r="W2519" s="147">
        <v>225</v>
      </c>
      <c r="X2519" s="88">
        <v>280</v>
      </c>
      <c r="Y2519" s="88">
        <v>155</v>
      </c>
      <c r="Z2519" s="88">
        <v>315</v>
      </c>
      <c r="AA2519" s="148">
        <v>15</v>
      </c>
      <c r="AB2519" s="139">
        <v>15</v>
      </c>
    </row>
    <row r="2520" spans="1:28" ht="15.75" customHeight="1">
      <c r="A2520"/>
      <c r="B2520" s="93"/>
      <c r="C2520" s="162"/>
      <c r="D2520" s="90" t="s">
        <v>100</v>
      </c>
      <c r="E2520">
        <v>6219.18</v>
      </c>
      <c r="F2520">
        <v>6278.08</v>
      </c>
      <c r="G2520">
        <v>6436.11</v>
      </c>
      <c r="H2520">
        <v>6381.85</v>
      </c>
      <c r="I2520">
        <v>6356.7</v>
      </c>
      <c r="J2520">
        <v>6334</v>
      </c>
      <c r="K2520">
        <v>6343.67</v>
      </c>
      <c r="L2520">
        <v>6357.24</v>
      </c>
      <c r="M2520">
        <v>6294.38</v>
      </c>
      <c r="N2520" s="99"/>
      <c r="O2520" s="99"/>
      <c r="P2520" s="99"/>
      <c r="Q2520" s="99"/>
      <c r="R2520" s="100"/>
      <c r="S2520" s="101"/>
      <c r="T2520" s="241"/>
      <c r="U2520" s="234"/>
      <c r="V2520" s="238"/>
    </row>
    <row r="2521" spans="1:28" ht="26.25" customHeight="1" thickBot="1">
      <c r="A2521"/>
      <c r="B2521" s="93"/>
      <c r="C2521" s="162"/>
      <c r="D2521" s="90" t="s">
        <v>120</v>
      </c>
      <c r="E2521" s="29">
        <f t="shared" ref="E2521:M2521" si="833">IF(((E2519="")*AND(E2520="")),"",(E2519-E2520)*2)</f>
        <v>268</v>
      </c>
      <c r="F2521" s="29">
        <f t="shared" si="833"/>
        <v>249.39999999999964</v>
      </c>
      <c r="G2521" s="29">
        <f t="shared" si="833"/>
        <v>240.98000000000138</v>
      </c>
      <c r="H2521" s="29">
        <f t="shared" si="833"/>
        <v>250.35999999999876</v>
      </c>
      <c r="I2521" s="29">
        <f t="shared" si="833"/>
        <v>265.78000000000065</v>
      </c>
      <c r="J2521" s="29">
        <f t="shared" si="833"/>
        <v>311.18000000000029</v>
      </c>
      <c r="K2521" s="29">
        <f t="shared" si="833"/>
        <v>250.29999999999927</v>
      </c>
      <c r="L2521" s="29">
        <f t="shared" si="833"/>
        <v>249.70000000000073</v>
      </c>
      <c r="M2521" s="29">
        <f t="shared" si="833"/>
        <v>260</v>
      </c>
      <c r="N2521" s="102"/>
      <c r="O2521" s="102"/>
      <c r="P2521" s="102"/>
      <c r="Q2521" s="102"/>
      <c r="R2521" s="103"/>
      <c r="S2521" s="104"/>
      <c r="T2521" s="282"/>
      <c r="U2521" s="281"/>
      <c r="V2521" s="285"/>
    </row>
    <row r="2522" spans="1:28" ht="16.5" customHeight="1">
      <c r="A2522" s="3">
        <v>44049</v>
      </c>
      <c r="B2522" s="121" t="s">
        <v>18</v>
      </c>
      <c r="C2522" s="161" t="s">
        <v>119</v>
      </c>
      <c r="D2522" s="91" t="s">
        <v>99</v>
      </c>
      <c r="E2522">
        <v>2692.18</v>
      </c>
      <c r="F2522">
        <v>2615.21</v>
      </c>
      <c r="G2522">
        <v>2608.8200000000002</v>
      </c>
      <c r="H2522">
        <v>2647.33</v>
      </c>
      <c r="I2522">
        <v>2741.33</v>
      </c>
      <c r="J2522">
        <v>2652.47</v>
      </c>
      <c r="K2522">
        <v>2619.8200000000002</v>
      </c>
      <c r="L2522">
        <v>2605.06</v>
      </c>
      <c r="M2522">
        <v>2679.7</v>
      </c>
      <c r="N2522" s="94">
        <f>IF((M2523=""),"",MAX(E2524:M2524))</f>
        <v>814.81999999999971</v>
      </c>
      <c r="O2522" s="94">
        <f>IF(M2523="","",MIN(E2524:M2524))</f>
        <v>720.96</v>
      </c>
      <c r="P2522" s="94">
        <f>IF((M2524=""),"",AVERAGE(E2524:M2524))</f>
        <v>771.85999999999979</v>
      </c>
      <c r="Q2522" s="94">
        <f>IF((M2523=""),"",STDEV(E2524:M2524))</f>
        <v>35.401944861829207</v>
      </c>
      <c r="R2522" s="95">
        <f>IF((M2523=""),"",(N2522-O2522)/(N2522+O2522)*100)</f>
        <v>6.1115524358957458</v>
      </c>
      <c r="S2522" s="96" t="str">
        <f>IF(M2523="","",IF(R2522&lt;10,IF(P2522&gt;674,IF(P2522&lt;816,"Pass","Fail"),"Fail"),"Fail"))</f>
        <v>Pass</v>
      </c>
      <c r="T2522" s="237">
        <v>1428</v>
      </c>
      <c r="U2522" s="236" t="s">
        <v>359</v>
      </c>
      <c r="V2522" s="302"/>
      <c r="W2522" s="147">
        <v>674</v>
      </c>
      <c r="X2522" s="88">
        <v>816</v>
      </c>
      <c r="Y2522" s="88">
        <v>670</v>
      </c>
      <c r="Z2522" s="88">
        <v>830</v>
      </c>
      <c r="AA2522" s="88">
        <v>8.6999999999999993</v>
      </c>
      <c r="AB2522" s="148">
        <v>10</v>
      </c>
    </row>
    <row r="2523" spans="1:28" ht="15.75" customHeight="1">
      <c r="A2523"/>
      <c r="B2523" s="93"/>
      <c r="C2523" s="162"/>
      <c r="D2523" s="90" t="s">
        <v>100</v>
      </c>
      <c r="E2523" s="370">
        <v>2287.52</v>
      </c>
      <c r="F2523" s="370">
        <v>2245.5500000000002</v>
      </c>
      <c r="G2523" s="370">
        <v>2248.34</v>
      </c>
      <c r="H2523" s="370">
        <v>2274.35</v>
      </c>
      <c r="I2523" s="370">
        <v>2333.92</v>
      </c>
      <c r="J2523" s="370">
        <v>2253.0700000000002</v>
      </c>
      <c r="K2523" s="370">
        <v>2246.69</v>
      </c>
      <c r="L2523" s="370">
        <v>2221.56</v>
      </c>
      <c r="M2523" s="370">
        <v>2277.5500000000002</v>
      </c>
      <c r="N2523" s="99"/>
      <c r="O2523" s="99"/>
      <c r="P2523" s="99"/>
      <c r="Q2523" s="99"/>
      <c r="R2523" s="100"/>
      <c r="S2523" s="101"/>
      <c r="T2523" s="241"/>
      <c r="U2523" s="234"/>
      <c r="V2523" s="238"/>
    </row>
    <row r="2524" spans="1:28" ht="26.25" customHeight="1" thickBot="1">
      <c r="A2524"/>
      <c r="B2524" s="93"/>
      <c r="C2524" s="162"/>
      <c r="D2524" s="90" t="s">
        <v>120</v>
      </c>
      <c r="E2524" s="29">
        <f t="shared" ref="E2524:M2524" si="834">IF(((E2522="")*AND(E2523="")),"",(E2522-E2523)*2)</f>
        <v>809.31999999999971</v>
      </c>
      <c r="F2524" s="29">
        <f t="shared" si="834"/>
        <v>739.31999999999971</v>
      </c>
      <c r="G2524" s="29">
        <f t="shared" si="834"/>
        <v>720.96</v>
      </c>
      <c r="H2524" s="29">
        <f t="shared" si="834"/>
        <v>745.96</v>
      </c>
      <c r="I2524" s="29">
        <f t="shared" si="834"/>
        <v>814.81999999999971</v>
      </c>
      <c r="J2524" s="29">
        <f t="shared" si="834"/>
        <v>798.79999999999927</v>
      </c>
      <c r="K2524" s="29">
        <f t="shared" si="834"/>
        <v>746.26000000000022</v>
      </c>
      <c r="L2524" s="29">
        <f t="shared" si="834"/>
        <v>767</v>
      </c>
      <c r="M2524" s="29">
        <f t="shared" si="834"/>
        <v>804.29999999999927</v>
      </c>
      <c r="N2524" s="102"/>
      <c r="O2524" s="102"/>
      <c r="P2524" s="102"/>
      <c r="Q2524" s="102"/>
      <c r="R2524" s="103"/>
      <c r="S2524" s="104"/>
      <c r="T2524" s="282"/>
      <c r="U2524" s="281"/>
      <c r="V2524" s="285"/>
    </row>
    <row r="2525" spans="1:28" ht="15.75">
      <c r="A2525" s="3">
        <v>44049</v>
      </c>
      <c r="B2525" s="93" t="s">
        <v>18</v>
      </c>
      <c r="C2525" s="162" t="s">
        <v>121</v>
      </c>
      <c r="D2525" s="90" t="s">
        <v>99</v>
      </c>
      <c r="E2525">
        <v>2592.85</v>
      </c>
      <c r="F2525">
        <v>2544.54</v>
      </c>
      <c r="G2525">
        <v>2551.0100000000002</v>
      </c>
      <c r="H2525">
        <v>2577.64</v>
      </c>
      <c r="I2525">
        <v>2649.52</v>
      </c>
      <c r="J2525">
        <v>2557.91</v>
      </c>
      <c r="K2525">
        <v>2552.7800000000002</v>
      </c>
      <c r="L2525">
        <v>2525.38</v>
      </c>
      <c r="M2525">
        <v>2592.3200000000002</v>
      </c>
      <c r="N2525" s="94">
        <f>IF((M2526=""),"",MAX(E2527:M2527))</f>
        <v>988.5</v>
      </c>
      <c r="O2525" s="94">
        <f>IF(M2526="","",MIN(E2527:M2527))</f>
        <v>831.92000000000007</v>
      </c>
      <c r="P2525" s="94">
        <f>IF((M2527=""),"",AVERAGE(E2527:M2527))</f>
        <v>912.12666666666678</v>
      </c>
      <c r="Q2525" s="94">
        <f>IF((M2526=""),"",STDEV(E2527:M2527))</f>
        <v>63.86503973223514</v>
      </c>
      <c r="R2525" s="95">
        <f>IF((M2526=""),"",(N2525-O2525)/(N2525+O2525)*100)</f>
        <v>8.6013117851924239</v>
      </c>
      <c r="S2525" s="96" t="str">
        <f>IF(M2526="","",IF(R2525&lt;15,IF(P2525&gt;830,IF(P2525&lt;960,"Pass","Fail"),"Fail"),"Fail"))</f>
        <v>Pass</v>
      </c>
      <c r="T2525" s="237">
        <v>1428</v>
      </c>
      <c r="U2525" s="236" t="s">
        <v>359</v>
      </c>
      <c r="V2525" s="302"/>
      <c r="W2525" s="135">
        <v>830</v>
      </c>
      <c r="X2525" s="135">
        <v>960</v>
      </c>
      <c r="Y2525" s="135">
        <v>710</v>
      </c>
      <c r="Z2525" s="135">
        <v>910</v>
      </c>
      <c r="AA2525" s="135">
        <v>14.5</v>
      </c>
      <c r="AB2525" s="139">
        <v>17</v>
      </c>
    </row>
    <row r="2526" spans="1:28" ht="15.75" customHeight="1">
      <c r="A2526"/>
      <c r="B2526" s="93"/>
      <c r="C2526" s="162"/>
      <c r="D2526" s="90" t="s">
        <v>100</v>
      </c>
      <c r="E2526" s="370">
        <v>2101.9899999999998</v>
      </c>
      <c r="F2526" s="370">
        <v>2105.21</v>
      </c>
      <c r="G2526" s="370">
        <v>2133.8200000000002</v>
      </c>
      <c r="H2526" s="370">
        <v>2138.73</v>
      </c>
      <c r="I2526" s="370">
        <v>2155.27</v>
      </c>
      <c r="J2526" s="370">
        <v>2076.66</v>
      </c>
      <c r="K2526" s="370">
        <v>2112.31</v>
      </c>
      <c r="L2526" s="370">
        <v>2109.42</v>
      </c>
      <c r="M2526" s="370">
        <v>2105.9699999999998</v>
      </c>
      <c r="N2526" s="99"/>
      <c r="O2526" s="99"/>
      <c r="P2526" s="99"/>
      <c r="Q2526" s="99"/>
      <c r="R2526" s="100"/>
      <c r="S2526" s="101"/>
      <c r="T2526" s="241"/>
      <c r="U2526" s="234"/>
      <c r="V2526" s="238"/>
    </row>
    <row r="2527" spans="1:28" ht="26.25" customHeight="1" thickBot="1">
      <c r="A2527"/>
      <c r="B2527" s="105"/>
      <c r="C2527" s="163"/>
      <c r="D2527" s="127" t="s">
        <v>120</v>
      </c>
      <c r="E2527" s="107">
        <f t="shared" ref="E2527:M2527" si="835">IF(((E2525="")*AND(E2526="")),"",(E2525-E2526)*2)</f>
        <v>981.72000000000025</v>
      </c>
      <c r="F2527" s="107">
        <f t="shared" si="835"/>
        <v>878.65999999999985</v>
      </c>
      <c r="G2527" s="107">
        <f t="shared" si="835"/>
        <v>834.38000000000011</v>
      </c>
      <c r="H2527" s="107">
        <f t="shared" si="835"/>
        <v>877.81999999999971</v>
      </c>
      <c r="I2527" s="107">
        <f t="shared" si="835"/>
        <v>988.5</v>
      </c>
      <c r="J2527" s="107">
        <f t="shared" si="835"/>
        <v>962.5</v>
      </c>
      <c r="K2527" s="107">
        <f t="shared" si="835"/>
        <v>880.94000000000051</v>
      </c>
      <c r="L2527" s="107">
        <f t="shared" si="835"/>
        <v>831.92000000000007</v>
      </c>
      <c r="M2527" s="107">
        <f t="shared" si="835"/>
        <v>972.70000000000073</v>
      </c>
      <c r="N2527" s="108"/>
      <c r="O2527" s="108"/>
      <c r="P2527" s="108"/>
      <c r="Q2527" s="108"/>
      <c r="R2527" s="109"/>
      <c r="S2527" s="110"/>
      <c r="T2527" s="284"/>
      <c r="U2527" s="283"/>
      <c r="V2527" s="286"/>
    </row>
    <row r="2528" spans="1:28" ht="15.75" customHeight="1">
      <c r="A2528" s="3">
        <v>44057</v>
      </c>
      <c r="B2528" s="111" t="s">
        <v>18</v>
      </c>
      <c r="C2528" s="164" t="s">
        <v>122</v>
      </c>
      <c r="D2528" s="112" t="s">
        <v>99</v>
      </c>
      <c r="E2528">
        <v>6229.33</v>
      </c>
      <c r="F2528">
        <v>6285.85</v>
      </c>
      <c r="G2528">
        <v>6444.11</v>
      </c>
      <c r="H2528">
        <v>6390.84</v>
      </c>
      <c r="I2528">
        <v>6365.08</v>
      </c>
      <c r="J2528">
        <v>6250.67</v>
      </c>
      <c r="K2528">
        <v>6351.8</v>
      </c>
      <c r="L2528">
        <v>6365.46</v>
      </c>
      <c r="M2528">
        <v>6301.44</v>
      </c>
      <c r="N2528" s="113">
        <f>IF((M2529=""),"",MAX(E2530:M2530))</f>
        <v>524.36000000000058</v>
      </c>
      <c r="O2528" s="113">
        <f>IF(M2529="","",MIN(E2530:M2530))</f>
        <v>511.7400000000016</v>
      </c>
      <c r="P2528" s="113">
        <f>IF((M2530=""),"",AVERAGE(E2530:M2530))</f>
        <v>516.5111111111114</v>
      </c>
      <c r="Q2528" s="113">
        <f>IF((M2529=""),"",STDEV(E2530:M2530))</f>
        <v>4.3860587217995759</v>
      </c>
      <c r="R2528" s="114">
        <f>IF((M2529=""),"",(N2528-O2528)/(N2528+O2528)*100)</f>
        <v>1.2180291477655587</v>
      </c>
      <c r="S2528" s="115" t="str">
        <f>IF(M2529="","",IF(R2528&lt;10,IF(P2528&gt;470,IF(P2528&lt;560,"Pass","Fail"),"Fail"),"Fail"))</f>
        <v>Pass</v>
      </c>
      <c r="T2528" s="242">
        <v>121</v>
      </c>
      <c r="U2528" s="236" t="s">
        <v>361</v>
      </c>
      <c r="V2528" s="302"/>
      <c r="W2528" s="138">
        <v>470</v>
      </c>
      <c r="X2528" s="135">
        <v>560</v>
      </c>
      <c r="Y2528" s="135">
        <v>430</v>
      </c>
      <c r="Z2528" s="135">
        <v>590</v>
      </c>
      <c r="AA2528" s="137">
        <v>6.3</v>
      </c>
      <c r="AB2528" s="148">
        <v>6.3</v>
      </c>
    </row>
    <row r="2529" spans="1:28" ht="15.75" customHeight="1">
      <c r="A2529"/>
      <c r="B2529" s="93"/>
      <c r="C2529" s="162"/>
      <c r="D2529" s="90" t="s">
        <v>100</v>
      </c>
      <c r="E2529">
        <v>5971.18</v>
      </c>
      <c r="F2529">
        <v>6029.98</v>
      </c>
      <c r="G2529">
        <v>6188.23</v>
      </c>
      <c r="H2529">
        <v>6133.27</v>
      </c>
      <c r="I2529">
        <v>6106.58</v>
      </c>
      <c r="J2529">
        <v>5989.33</v>
      </c>
      <c r="K2529">
        <v>6094.74</v>
      </c>
      <c r="L2529">
        <v>6103.28</v>
      </c>
      <c r="M2529">
        <v>6043.69</v>
      </c>
      <c r="N2529" s="99"/>
      <c r="O2529" s="99"/>
      <c r="P2529" s="99"/>
      <c r="Q2529" s="99"/>
      <c r="R2529" s="100"/>
      <c r="S2529" s="101"/>
      <c r="T2529" s="241"/>
      <c r="U2529" s="234"/>
      <c r="V2529" s="238"/>
    </row>
    <row r="2530" spans="1:28" ht="26.25" customHeight="1" thickBot="1">
      <c r="A2530"/>
      <c r="B2530" s="93"/>
      <c r="C2530" s="162"/>
      <c r="D2530" s="90" t="s">
        <v>120</v>
      </c>
      <c r="E2530" s="29">
        <f t="shared" ref="E2530:M2530" si="836">IF(((E2528="")*AND(E2529="")),"",(E2528-E2529)*2)</f>
        <v>516.29999999999927</v>
      </c>
      <c r="F2530" s="29">
        <f t="shared" si="836"/>
        <v>511.7400000000016</v>
      </c>
      <c r="G2530" s="29">
        <f t="shared" si="836"/>
        <v>511.76000000000022</v>
      </c>
      <c r="H2530" s="29">
        <f t="shared" si="836"/>
        <v>515.13999999999942</v>
      </c>
      <c r="I2530" s="29">
        <f t="shared" si="836"/>
        <v>517</v>
      </c>
      <c r="J2530" s="29">
        <f t="shared" si="836"/>
        <v>522.68000000000029</v>
      </c>
      <c r="K2530" s="29">
        <f t="shared" si="836"/>
        <v>514.1200000000008</v>
      </c>
      <c r="L2530" s="29">
        <f t="shared" si="836"/>
        <v>524.36000000000058</v>
      </c>
      <c r="M2530" s="29">
        <f t="shared" si="836"/>
        <v>515.5</v>
      </c>
      <c r="N2530" s="102"/>
      <c r="O2530" s="102"/>
      <c r="P2530" s="102"/>
      <c r="Q2530" s="102"/>
      <c r="R2530" s="103"/>
      <c r="S2530" s="104"/>
      <c r="T2530" s="282"/>
      <c r="U2530" s="281"/>
      <c r="V2530" s="285"/>
    </row>
    <row r="2531" spans="1:28" ht="15.75" customHeight="1">
      <c r="A2531" s="3">
        <v>44057</v>
      </c>
      <c r="B2531" s="93" t="s">
        <v>18</v>
      </c>
      <c r="C2531" s="162" t="s">
        <v>123</v>
      </c>
      <c r="D2531" s="90" t="s">
        <v>99</v>
      </c>
      <c r="E2531">
        <v>6220.08</v>
      </c>
      <c r="F2531">
        <v>6267.18</v>
      </c>
      <c r="G2531">
        <v>6423.48</v>
      </c>
      <c r="H2531">
        <v>6375.24</v>
      </c>
      <c r="I2531">
        <v>6365.76</v>
      </c>
      <c r="J2531">
        <v>6252.96</v>
      </c>
      <c r="K2531">
        <v>6334.89</v>
      </c>
      <c r="L2531">
        <v>6346.44</v>
      </c>
      <c r="M2531">
        <v>6294.67</v>
      </c>
      <c r="N2531" s="94">
        <f>IF((M2532=""),"",MAX(E2533:M2533))</f>
        <v>257.94000000000051</v>
      </c>
      <c r="O2531" s="94">
        <f>IF(M2532="","",MIN(E2533:M2533))</f>
        <v>236.3799999999992</v>
      </c>
      <c r="P2531" s="94">
        <f>IF((M2533=""),"",AVERAGE(E2533:M2533))</f>
        <v>247.83333333333334</v>
      </c>
      <c r="Q2531" s="94">
        <f>IF((M2532=""),"",STDEV(E2533:M2533))</f>
        <v>7.7777438888151815</v>
      </c>
      <c r="R2531" s="95">
        <f>IF((M2532=""),"",(N2531-O2531)/(N2531+O2531)*100)</f>
        <v>4.3615471759187008</v>
      </c>
      <c r="S2531" s="96" t="str">
        <f>IF(M2532="","",IF(R2531&lt;15,IF(P2531&gt;225,IF(P2531&lt;280,"Pass","Fail"),"Fail"),"Fail"))</f>
        <v>Pass</v>
      </c>
      <c r="T2531" s="237">
        <v>121</v>
      </c>
      <c r="U2531" s="236" t="s">
        <v>361</v>
      </c>
      <c r="V2531" s="302"/>
      <c r="W2531" s="147">
        <v>225</v>
      </c>
      <c r="X2531" s="88">
        <v>280</v>
      </c>
      <c r="Y2531" s="88">
        <v>155</v>
      </c>
      <c r="Z2531" s="88">
        <v>315</v>
      </c>
      <c r="AA2531" s="148">
        <v>15</v>
      </c>
      <c r="AB2531" s="139">
        <v>15</v>
      </c>
    </row>
    <row r="2532" spans="1:28" ht="15.75" customHeight="1">
      <c r="A2532"/>
      <c r="B2532" s="93"/>
      <c r="C2532" s="162"/>
      <c r="D2532" s="90" t="s">
        <v>100</v>
      </c>
      <c r="E2532">
        <v>6092.13</v>
      </c>
      <c r="F2532">
        <v>6145.53</v>
      </c>
      <c r="G2532">
        <v>6305.29</v>
      </c>
      <c r="H2532">
        <v>6254.94</v>
      </c>
      <c r="I2532">
        <v>6239.01</v>
      </c>
      <c r="J2532">
        <v>6123.99</v>
      </c>
      <c r="K2532">
        <v>6214.5</v>
      </c>
      <c r="L2532">
        <v>6222.04</v>
      </c>
      <c r="M2532">
        <v>6168.02</v>
      </c>
      <c r="N2532" s="99"/>
      <c r="O2532" s="99"/>
      <c r="P2532" s="99"/>
      <c r="Q2532" s="99"/>
      <c r="R2532" s="100"/>
      <c r="S2532" s="101"/>
      <c r="T2532" s="241"/>
      <c r="U2532" s="234"/>
      <c r="V2532" s="238"/>
    </row>
    <row r="2533" spans="1:28" ht="26.25" customHeight="1" thickBot="1">
      <c r="A2533"/>
      <c r="B2533" s="93"/>
      <c r="C2533" s="162"/>
      <c r="D2533" s="90" t="s">
        <v>120</v>
      </c>
      <c r="E2533" s="29">
        <f t="shared" ref="E2533:M2533" si="837">IF(((E2531="")*AND(E2532="")),"",(E2531-E2532)*2)</f>
        <v>255.89999999999964</v>
      </c>
      <c r="F2533" s="29">
        <f t="shared" si="837"/>
        <v>243.30000000000109</v>
      </c>
      <c r="G2533" s="29">
        <f t="shared" si="837"/>
        <v>236.3799999999992</v>
      </c>
      <c r="H2533" s="29">
        <f t="shared" si="837"/>
        <v>240.60000000000036</v>
      </c>
      <c r="I2533" s="29">
        <f t="shared" si="837"/>
        <v>253.5</v>
      </c>
      <c r="J2533" s="29">
        <f t="shared" si="837"/>
        <v>257.94000000000051</v>
      </c>
      <c r="K2533" s="29">
        <f t="shared" si="837"/>
        <v>240.78000000000065</v>
      </c>
      <c r="L2533" s="29">
        <f t="shared" si="837"/>
        <v>248.79999999999927</v>
      </c>
      <c r="M2533" s="29">
        <f t="shared" si="837"/>
        <v>253.29999999999927</v>
      </c>
      <c r="N2533" s="102"/>
      <c r="O2533" s="102"/>
      <c r="P2533" s="102"/>
      <c r="Q2533" s="102"/>
      <c r="R2533" s="103"/>
      <c r="S2533" s="104"/>
      <c r="T2533" s="282"/>
      <c r="U2533" s="281"/>
      <c r="V2533" s="285"/>
    </row>
    <row r="2534" spans="1:28" ht="16.5" customHeight="1">
      <c r="A2534" s="3">
        <v>44057</v>
      </c>
      <c r="B2534" s="121" t="s">
        <v>18</v>
      </c>
      <c r="C2534" s="161" t="s">
        <v>119</v>
      </c>
      <c r="D2534" s="91" t="s">
        <v>99</v>
      </c>
      <c r="E2534">
        <v>2099.08</v>
      </c>
      <c r="F2534">
        <v>2103.2199999999998</v>
      </c>
      <c r="G2534">
        <v>2131.14</v>
      </c>
      <c r="H2534">
        <v>2135.46</v>
      </c>
      <c r="I2534">
        <v>2152.9499999999998</v>
      </c>
      <c r="J2534">
        <v>2068.75</v>
      </c>
      <c r="K2534">
        <v>2110.09</v>
      </c>
      <c r="L2534">
        <v>2117.09</v>
      </c>
      <c r="M2534">
        <v>2102.71</v>
      </c>
      <c r="N2534" s="94">
        <f>IF((M2535=""),"",MAX(E2536:M2536))</f>
        <v>749.17999999999984</v>
      </c>
      <c r="O2534" s="94">
        <f>IF(M2535="","",MIN(E2536:M2536))</f>
        <v>668.25999999999976</v>
      </c>
      <c r="P2534" s="94">
        <f>IF((M2536=""),"",AVERAGE(E2536:M2536))</f>
        <v>713.25111111111119</v>
      </c>
      <c r="Q2534" s="94">
        <f>IF((M2535=""),"",STDEV(E2536:M2536))</f>
        <v>31.407488137562851</v>
      </c>
      <c r="R2534" s="95">
        <f>IF((M2535=""),"",(N2534-O2534)/(N2534+O2534)*100)</f>
        <v>5.708883621176212</v>
      </c>
      <c r="S2534" s="96" t="str">
        <f>IF(M2535="","",IF(R2534&lt;10,IF(P2534&gt;674,IF(P2534&lt;816,"Pass","Fail"),"Fail"),"Fail"))</f>
        <v>Pass</v>
      </c>
      <c r="T2534" s="237">
        <v>121</v>
      </c>
      <c r="U2534" s="236" t="s">
        <v>361</v>
      </c>
      <c r="V2534" s="302"/>
      <c r="W2534" s="147">
        <v>674</v>
      </c>
      <c r="X2534" s="88">
        <v>816</v>
      </c>
      <c r="Y2534" s="88">
        <v>670</v>
      </c>
      <c r="Z2534" s="88">
        <v>830</v>
      </c>
      <c r="AA2534" s="88">
        <v>8.6999999999999993</v>
      </c>
      <c r="AB2534" s="148">
        <v>10</v>
      </c>
    </row>
    <row r="2535" spans="1:28" ht="15.75" customHeight="1">
      <c r="A2535"/>
      <c r="B2535" s="93"/>
      <c r="C2535" s="162"/>
      <c r="D2535" s="90" t="s">
        <v>100</v>
      </c>
      <c r="E2535">
        <v>1728.19</v>
      </c>
      <c r="F2535">
        <v>1759.1</v>
      </c>
      <c r="G2535">
        <v>1797.01</v>
      </c>
      <c r="H2535">
        <v>1791.98</v>
      </c>
      <c r="I2535">
        <v>1778.36</v>
      </c>
      <c r="J2535">
        <v>1699.44</v>
      </c>
      <c r="K2535">
        <v>1764.8</v>
      </c>
      <c r="L2535">
        <v>1763.57</v>
      </c>
      <c r="M2535">
        <v>1728.41</v>
      </c>
      <c r="N2535" s="99"/>
      <c r="O2535" s="99"/>
      <c r="P2535" s="99"/>
      <c r="Q2535" s="99"/>
      <c r="R2535" s="100"/>
      <c r="S2535" s="101"/>
      <c r="T2535" s="241"/>
      <c r="U2535" s="234"/>
      <c r="V2535" s="238"/>
    </row>
    <row r="2536" spans="1:28" ht="26.25" customHeight="1" thickBot="1">
      <c r="A2536"/>
      <c r="B2536" s="93"/>
      <c r="C2536" s="162"/>
      <c r="D2536" s="90" t="s">
        <v>120</v>
      </c>
      <c r="E2536" s="29">
        <f t="shared" ref="E2536:M2536" si="838">IF(((E2534="")*AND(E2535="")),"",(E2534-E2535)*2)</f>
        <v>741.77999999999975</v>
      </c>
      <c r="F2536" s="29">
        <f t="shared" si="838"/>
        <v>688.23999999999978</v>
      </c>
      <c r="G2536" s="29">
        <f t="shared" si="838"/>
        <v>668.25999999999976</v>
      </c>
      <c r="H2536" s="29">
        <f t="shared" si="838"/>
        <v>686.96</v>
      </c>
      <c r="I2536" s="29">
        <f t="shared" si="838"/>
        <v>749.17999999999984</v>
      </c>
      <c r="J2536" s="29">
        <f t="shared" si="838"/>
        <v>738.61999999999989</v>
      </c>
      <c r="K2536" s="29">
        <f t="shared" si="838"/>
        <v>690.58000000000038</v>
      </c>
      <c r="L2536" s="29">
        <f t="shared" si="838"/>
        <v>707.04000000000042</v>
      </c>
      <c r="M2536" s="29">
        <f t="shared" si="838"/>
        <v>748.59999999999991</v>
      </c>
      <c r="N2536" s="102"/>
      <c r="O2536" s="102"/>
      <c r="P2536" s="102"/>
      <c r="Q2536" s="102"/>
      <c r="R2536" s="103"/>
      <c r="S2536" s="104"/>
      <c r="T2536" s="282"/>
      <c r="U2536" s="281"/>
      <c r="V2536" s="285"/>
    </row>
    <row r="2537" spans="1:28" ht="15.75">
      <c r="A2537" s="3">
        <v>44057</v>
      </c>
      <c r="B2537" s="93" t="s">
        <v>18</v>
      </c>
      <c r="C2537" s="162" t="s">
        <v>121</v>
      </c>
      <c r="D2537" s="90" t="s">
        <v>99</v>
      </c>
      <c r="E2537">
        <v>2286.64</v>
      </c>
      <c r="F2537">
        <v>2243.13</v>
      </c>
      <c r="G2537">
        <v>2245.85</v>
      </c>
      <c r="H2537">
        <v>2272.67</v>
      </c>
      <c r="I2537">
        <v>2333.1799999999998</v>
      </c>
      <c r="J2537">
        <v>2249.61</v>
      </c>
      <c r="K2537">
        <v>2244.27</v>
      </c>
      <c r="L2537">
        <v>2220.1</v>
      </c>
      <c r="M2537">
        <v>2277.36</v>
      </c>
      <c r="N2537" s="94">
        <f>IF((M2538=""),"",MAX(E2539:M2539))</f>
        <v>960.75999999999976</v>
      </c>
      <c r="O2537" s="94">
        <f>IF(M2538="","",MIN(E2539:M2539))</f>
        <v>794.52</v>
      </c>
      <c r="P2537" s="94">
        <f>IF((M2539=""),"",AVERAGE(E2539:M2539))</f>
        <v>880.66000000000008</v>
      </c>
      <c r="Q2537" s="94">
        <f>IF((M2538=""),"",STDEV(E2539:M2539))</f>
        <v>69.328590062108447</v>
      </c>
      <c r="R2537" s="95">
        <f>IF((M2538=""),"",(N2537-O2537)/(N2537+O2537)*100)</f>
        <v>9.4708536529784304</v>
      </c>
      <c r="S2537" s="96" t="str">
        <f>IF(M2538="","",IF(R2537&lt;15,IF(P2537&gt;830,IF(P2537&lt;960,"Pass","Fail"),"Fail"),"Fail"))</f>
        <v>Pass</v>
      </c>
      <c r="T2537" s="237">
        <v>121</v>
      </c>
      <c r="U2537" s="236" t="s">
        <v>361</v>
      </c>
      <c r="V2537" s="302"/>
      <c r="W2537" s="135">
        <v>830</v>
      </c>
      <c r="X2537" s="135">
        <v>960</v>
      </c>
      <c r="Y2537" s="135">
        <v>710</v>
      </c>
      <c r="Z2537" s="135">
        <v>910</v>
      </c>
      <c r="AA2537" s="135">
        <v>14.5</v>
      </c>
      <c r="AB2537" s="139">
        <v>17</v>
      </c>
    </row>
    <row r="2538" spans="1:28" ht="15.75" customHeight="1">
      <c r="A2538"/>
      <c r="B2538" s="93"/>
      <c r="C2538" s="162"/>
      <c r="D2538" s="90" t="s">
        <v>100</v>
      </c>
      <c r="E2538">
        <v>1806.26</v>
      </c>
      <c r="F2538">
        <v>1821.91</v>
      </c>
      <c r="G2538">
        <v>1848.59</v>
      </c>
      <c r="H2538">
        <v>1853.25</v>
      </c>
      <c r="I2538">
        <v>1857.46</v>
      </c>
      <c r="J2538">
        <v>1778.97</v>
      </c>
      <c r="K2538">
        <v>1826.31</v>
      </c>
      <c r="L2538">
        <v>1816.52</v>
      </c>
      <c r="M2538">
        <v>1800.57</v>
      </c>
      <c r="N2538" s="99"/>
      <c r="O2538" s="99"/>
      <c r="P2538" s="99"/>
      <c r="Q2538" s="99"/>
      <c r="R2538" s="100"/>
      <c r="S2538" s="101"/>
      <c r="T2538" s="241"/>
      <c r="U2538" s="234"/>
      <c r="V2538" s="238"/>
    </row>
    <row r="2539" spans="1:28" ht="26.25" customHeight="1" thickBot="1">
      <c r="A2539"/>
      <c r="B2539" s="105"/>
      <c r="C2539" s="163"/>
      <c r="D2539" s="127" t="s">
        <v>120</v>
      </c>
      <c r="E2539" s="107">
        <f t="shared" ref="E2539:M2539" si="839">IF(((E2537="")*AND(E2538="")),"",(E2537-E2538)*2)</f>
        <v>960.75999999999976</v>
      </c>
      <c r="F2539" s="107">
        <f t="shared" si="839"/>
        <v>842.44</v>
      </c>
      <c r="G2539" s="107">
        <f t="shared" si="839"/>
        <v>794.52</v>
      </c>
      <c r="H2539" s="107">
        <f t="shared" si="839"/>
        <v>838.84000000000015</v>
      </c>
      <c r="I2539" s="107">
        <f t="shared" si="839"/>
        <v>951.4399999999996</v>
      </c>
      <c r="J2539" s="107">
        <f t="shared" si="839"/>
        <v>941.2800000000002</v>
      </c>
      <c r="K2539" s="107">
        <f t="shared" si="839"/>
        <v>835.92000000000007</v>
      </c>
      <c r="L2539" s="107">
        <f t="shared" si="839"/>
        <v>807.15999999999985</v>
      </c>
      <c r="M2539" s="107">
        <f t="shared" si="839"/>
        <v>953.58000000000038</v>
      </c>
      <c r="N2539" s="108"/>
      <c r="O2539" s="108"/>
      <c r="P2539" s="108"/>
      <c r="Q2539" s="108"/>
      <c r="R2539" s="109"/>
      <c r="S2539" s="110"/>
      <c r="T2539" s="284"/>
      <c r="U2539" s="283"/>
      <c r="V2539" s="286"/>
    </row>
    <row r="2540" spans="1:28" ht="15.75" customHeight="1">
      <c r="A2540" s="3">
        <v>44081</v>
      </c>
      <c r="B2540" s="111" t="s">
        <v>18</v>
      </c>
      <c r="C2540" s="164" t="s">
        <v>122</v>
      </c>
      <c r="D2540" s="112" t="s">
        <v>99</v>
      </c>
      <c r="E2540">
        <v>5850.74</v>
      </c>
      <c r="F2540">
        <v>5920.94</v>
      </c>
      <c r="G2540">
        <v>6080.73</v>
      </c>
      <c r="H2540">
        <v>6022.54</v>
      </c>
      <c r="I2540">
        <v>5983.4</v>
      </c>
      <c r="J2540">
        <v>5860.73</v>
      </c>
      <c r="K2540">
        <v>5984.41</v>
      </c>
      <c r="L2540">
        <v>5860.73</v>
      </c>
      <c r="M2540">
        <v>5920.92</v>
      </c>
      <c r="N2540" s="113">
        <f>IF((M2541=""),"",MAX(E2542:M2542))</f>
        <v>526.71999999999935</v>
      </c>
      <c r="O2540" s="113">
        <f>IF(M2541="","",MIN(E2542:M2542))</f>
        <v>479.89999999999964</v>
      </c>
      <c r="P2540" s="113">
        <f>IF((M2542=""),"",AVERAGE(E2542:M2542))</f>
        <v>504.12888888888847</v>
      </c>
      <c r="Q2540" s="113">
        <f>IF((M2541=""),"",STDEV(E2542:M2542))</f>
        <v>12.952648806755962</v>
      </c>
      <c r="R2540" s="114">
        <f>IF((M2541=""),"",(N2540-O2540)/(N2540+O2540)*100)</f>
        <v>4.6512089964435201</v>
      </c>
      <c r="S2540" s="115" t="str">
        <f>IF(M2541="","",IF(R2540&lt;10,IF(P2540&gt;470,IF(P2540&lt;560,"Pass","Fail"),"Fail"),"Fail"))</f>
        <v>Pass</v>
      </c>
      <c r="T2540" s="242">
        <v>64</v>
      </c>
      <c r="U2540" s="236" t="s">
        <v>363</v>
      </c>
      <c r="V2540" s="4" t="s">
        <v>362</v>
      </c>
      <c r="W2540" s="138">
        <v>470</v>
      </c>
      <c r="X2540" s="135">
        <v>560</v>
      </c>
      <c r="Y2540" s="135">
        <v>430</v>
      </c>
      <c r="Z2540" s="135">
        <v>590</v>
      </c>
      <c r="AA2540" s="137">
        <v>6.3</v>
      </c>
      <c r="AB2540" s="148">
        <v>6.3</v>
      </c>
    </row>
    <row r="2541" spans="1:28" ht="15.75" customHeight="1">
      <c r="A2541"/>
      <c r="B2541" s="93"/>
      <c r="C2541" s="162"/>
      <c r="D2541" s="90" t="s">
        <v>100</v>
      </c>
      <c r="E2541">
        <v>5587.38</v>
      </c>
      <c r="F2541">
        <v>5669.44</v>
      </c>
      <c r="G2541">
        <v>5840.78</v>
      </c>
      <c r="H2541">
        <v>5776.33</v>
      </c>
      <c r="I2541">
        <v>5729.62</v>
      </c>
      <c r="J2541">
        <v>5606.81</v>
      </c>
      <c r="K2541">
        <v>5734.36</v>
      </c>
      <c r="L2541">
        <v>5605.92</v>
      </c>
      <c r="M2541">
        <v>5665.92</v>
      </c>
      <c r="N2541" s="99"/>
      <c r="O2541" s="99"/>
      <c r="P2541" s="99"/>
      <c r="Q2541" s="99"/>
      <c r="R2541" s="100"/>
      <c r="S2541" s="101"/>
      <c r="T2541" s="241"/>
      <c r="U2541" s="234"/>
      <c r="V2541" s="238"/>
    </row>
    <row r="2542" spans="1:28" ht="26.25" customHeight="1" thickBot="1">
      <c r="A2542"/>
      <c r="B2542" s="93"/>
      <c r="C2542" s="162"/>
      <c r="D2542" s="90" t="s">
        <v>120</v>
      </c>
      <c r="E2542" s="29">
        <f t="shared" ref="E2542:M2542" si="840">IF(((E2540="")*AND(E2541="")),"",(E2540-E2541)*2)</f>
        <v>526.71999999999935</v>
      </c>
      <c r="F2542" s="29">
        <f t="shared" si="840"/>
        <v>503</v>
      </c>
      <c r="G2542" s="29">
        <f t="shared" si="840"/>
        <v>479.89999999999964</v>
      </c>
      <c r="H2542" s="29">
        <f t="shared" si="840"/>
        <v>492.42000000000007</v>
      </c>
      <c r="I2542" s="29">
        <f t="shared" si="840"/>
        <v>507.55999999999949</v>
      </c>
      <c r="J2542" s="29">
        <f t="shared" si="840"/>
        <v>507.83999999999833</v>
      </c>
      <c r="K2542" s="29">
        <f t="shared" si="840"/>
        <v>500.10000000000036</v>
      </c>
      <c r="L2542" s="29">
        <f t="shared" si="840"/>
        <v>509.61999999999898</v>
      </c>
      <c r="M2542" s="29">
        <f t="shared" si="840"/>
        <v>510</v>
      </c>
      <c r="N2542" s="102"/>
      <c r="O2542" s="102"/>
      <c r="P2542" s="102"/>
      <c r="Q2542" s="102"/>
      <c r="R2542" s="103"/>
      <c r="S2542" s="104"/>
      <c r="T2542" s="282"/>
      <c r="U2542" s="281"/>
      <c r="V2542" s="285"/>
    </row>
    <row r="2543" spans="1:28" ht="15.75" customHeight="1">
      <c r="A2543" s="3">
        <v>44081</v>
      </c>
      <c r="B2543" s="93" t="s">
        <v>18</v>
      </c>
      <c r="C2543" s="162" t="s">
        <v>123</v>
      </c>
      <c r="D2543" s="90" t="s">
        <v>99</v>
      </c>
      <c r="E2543">
        <v>6105.62</v>
      </c>
      <c r="F2543">
        <v>6154.04</v>
      </c>
      <c r="G2543">
        <v>6314.8</v>
      </c>
      <c r="H2543">
        <v>6264.95</v>
      </c>
      <c r="I2543">
        <v>6252.19</v>
      </c>
      <c r="J2543">
        <v>6133.79</v>
      </c>
      <c r="K2543">
        <v>6222.72</v>
      </c>
      <c r="L2543">
        <v>6232.27</v>
      </c>
      <c r="M2543">
        <v>6177.05</v>
      </c>
      <c r="N2543" s="94">
        <f>IF((M2544=""),"",MAX(E2545:M2545))</f>
        <v>275.19999999999891</v>
      </c>
      <c r="O2543" s="94">
        <f>IF(M2544="","",MIN(E2545:M2545))</f>
        <v>230.94000000000051</v>
      </c>
      <c r="P2543" s="94">
        <f>IF((M2545=""),"",AVERAGE(E2545:M2545))</f>
        <v>252.79777777777781</v>
      </c>
      <c r="Q2543" s="94">
        <f>IF((M2544=""),"",STDEV(E2545:M2545))</f>
        <v>15.903133164393406</v>
      </c>
      <c r="R2543" s="95">
        <f>IF((M2544=""),"",(N2543-O2543)/(N2543+O2543)*100)</f>
        <v>8.7446161141183172</v>
      </c>
      <c r="S2543" s="96" t="str">
        <f>IF(M2544="","",IF(R2543&lt;15,IF(P2543&gt;225,IF(P2543&lt;280,"Pass","Fail"),"Fail"),"Fail"))</f>
        <v>Pass</v>
      </c>
      <c r="T2543" s="237">
        <v>64</v>
      </c>
      <c r="U2543" s="236" t="s">
        <v>363</v>
      </c>
      <c r="V2543" s="4" t="s">
        <v>362</v>
      </c>
      <c r="W2543" s="147">
        <v>225</v>
      </c>
      <c r="X2543" s="88">
        <v>280</v>
      </c>
      <c r="Y2543" s="88">
        <v>155</v>
      </c>
      <c r="Z2543" s="88">
        <v>315</v>
      </c>
      <c r="AA2543" s="148">
        <v>15</v>
      </c>
      <c r="AB2543" s="139">
        <v>15</v>
      </c>
    </row>
    <row r="2544" spans="1:28" ht="15.75" customHeight="1">
      <c r="A2544"/>
      <c r="B2544" s="93"/>
      <c r="C2544" s="162"/>
      <c r="D2544" s="90" t="s">
        <v>100</v>
      </c>
      <c r="E2544">
        <v>5973.29</v>
      </c>
      <c r="F2544">
        <v>6036.26</v>
      </c>
      <c r="G2544">
        <v>6199.33</v>
      </c>
      <c r="H2544">
        <v>6143.62</v>
      </c>
      <c r="I2544">
        <v>6114.59</v>
      </c>
      <c r="J2544">
        <v>6000.45</v>
      </c>
      <c r="K2544">
        <v>6103.22</v>
      </c>
      <c r="L2544">
        <v>6103.22</v>
      </c>
      <c r="M2544">
        <v>6045.86</v>
      </c>
      <c r="N2544" s="99"/>
      <c r="O2544" s="99"/>
      <c r="P2544" s="99"/>
      <c r="Q2544" s="99"/>
      <c r="R2544" s="100"/>
      <c r="S2544" s="101"/>
      <c r="T2544" s="241"/>
      <c r="U2544" s="234"/>
      <c r="V2544" s="238"/>
    </row>
    <row r="2545" spans="1:28" ht="26.25" customHeight="1" thickBot="1">
      <c r="A2545"/>
      <c r="B2545" s="93"/>
      <c r="C2545" s="162"/>
      <c r="D2545" s="90" t="s">
        <v>120</v>
      </c>
      <c r="E2545" s="29">
        <f t="shared" ref="E2545:M2545" si="841">IF(((E2543="")*AND(E2544="")),"",(E2543-E2544)*2)</f>
        <v>264.65999999999985</v>
      </c>
      <c r="F2545" s="29">
        <f t="shared" si="841"/>
        <v>235.55999999999949</v>
      </c>
      <c r="G2545" s="29">
        <f t="shared" si="841"/>
        <v>230.94000000000051</v>
      </c>
      <c r="H2545" s="29">
        <f t="shared" si="841"/>
        <v>242.65999999999985</v>
      </c>
      <c r="I2545" s="29">
        <f t="shared" si="841"/>
        <v>275.19999999999891</v>
      </c>
      <c r="J2545" s="29">
        <f t="shared" si="841"/>
        <v>266.68000000000029</v>
      </c>
      <c r="K2545" s="29">
        <f t="shared" si="841"/>
        <v>239</v>
      </c>
      <c r="L2545" s="29">
        <f t="shared" si="841"/>
        <v>258.10000000000036</v>
      </c>
      <c r="M2545" s="29">
        <f t="shared" si="841"/>
        <v>262.38000000000102</v>
      </c>
      <c r="N2545" s="102"/>
      <c r="O2545" s="102"/>
      <c r="P2545" s="102"/>
      <c r="Q2545" s="102"/>
      <c r="R2545" s="103"/>
      <c r="S2545" s="104"/>
      <c r="T2545" s="282"/>
      <c r="U2545" s="281"/>
      <c r="V2545" s="285"/>
    </row>
    <row r="2546" spans="1:28" ht="16.5" customHeight="1">
      <c r="A2546" s="3">
        <v>44081</v>
      </c>
      <c r="B2546" s="121" t="s">
        <v>18</v>
      </c>
      <c r="C2546" s="161" t="s">
        <v>119</v>
      </c>
      <c r="D2546" s="91" t="s">
        <v>99</v>
      </c>
      <c r="E2546">
        <v>1724.43</v>
      </c>
      <c r="F2546">
        <v>1755.22</v>
      </c>
      <c r="G2546">
        <v>1793.2</v>
      </c>
      <c r="H2546">
        <v>1788.63</v>
      </c>
      <c r="I2546">
        <v>1774.66</v>
      </c>
      <c r="J2546">
        <v>1697.78</v>
      </c>
      <c r="K2546">
        <v>1760.85</v>
      </c>
      <c r="L2546">
        <v>1759.27</v>
      </c>
      <c r="M2546">
        <v>1725.31</v>
      </c>
      <c r="N2546" s="94">
        <f>IF((M2547=""),"",MAX(E2548:M2548))</f>
        <v>786.02</v>
      </c>
      <c r="O2546" s="94">
        <f>IF(M2547="","",MIN(E2548:M2548))</f>
        <v>677.23999999999978</v>
      </c>
      <c r="P2546" s="94">
        <f>IF((M2548=""),"",AVERAGE(E2548:M2548))</f>
        <v>732.08666666666659</v>
      </c>
      <c r="Q2546" s="94">
        <f>IF((M2547=""),"",STDEV(E2548:M2548))</f>
        <v>46.687791766159663</v>
      </c>
      <c r="R2546" s="95">
        <f>IF((M2547=""),"",(N2546-O2546)/(N2546+O2546)*100)</f>
        <v>7.4340855350382178</v>
      </c>
      <c r="S2546" s="96" t="str">
        <f>IF(M2547="","",IF(R2546&lt;10,IF(P2546&gt;674,IF(P2546&lt;816,"Pass","Fail"),"Fail"),"Fail"))</f>
        <v>Pass</v>
      </c>
      <c r="T2546" s="237">
        <v>64</v>
      </c>
      <c r="U2546" s="236" t="s">
        <v>363</v>
      </c>
      <c r="V2546" s="4" t="s">
        <v>362</v>
      </c>
      <c r="W2546" s="147">
        <v>674</v>
      </c>
      <c r="X2546" s="88">
        <v>816</v>
      </c>
      <c r="Y2546" s="88">
        <v>670</v>
      </c>
      <c r="Z2546" s="88">
        <v>830</v>
      </c>
      <c r="AA2546" s="88">
        <v>8.6999999999999993</v>
      </c>
      <c r="AB2546" s="148">
        <v>10</v>
      </c>
    </row>
    <row r="2547" spans="1:28" ht="15.75" customHeight="1">
      <c r="A2547"/>
      <c r="B2547" s="93"/>
      <c r="C2547" s="162"/>
      <c r="D2547" s="90" t="s">
        <v>100</v>
      </c>
      <c r="E2547">
        <v>1337.49</v>
      </c>
      <c r="F2547">
        <v>1403.43</v>
      </c>
      <c r="G2547">
        <v>1452.72</v>
      </c>
      <c r="H2547">
        <v>1436.47</v>
      </c>
      <c r="I2547">
        <v>1386.65</v>
      </c>
      <c r="J2547">
        <v>1305.5</v>
      </c>
      <c r="K2547">
        <v>1409.75</v>
      </c>
      <c r="L2547">
        <v>1420.65</v>
      </c>
      <c r="M2547">
        <v>1332.3</v>
      </c>
      <c r="N2547" s="99"/>
      <c r="O2547" s="99"/>
      <c r="P2547" s="99"/>
      <c r="Q2547" s="99"/>
      <c r="R2547" s="100"/>
      <c r="S2547" s="101"/>
      <c r="T2547" s="241"/>
      <c r="U2547" s="234"/>
      <c r="V2547" s="238"/>
    </row>
    <row r="2548" spans="1:28" ht="26.25" customHeight="1" thickBot="1">
      <c r="A2548"/>
      <c r="B2548" s="93"/>
      <c r="C2548" s="162"/>
      <c r="D2548" s="90" t="s">
        <v>120</v>
      </c>
      <c r="E2548" s="29">
        <f t="shared" ref="E2548:M2548" si="842">IF(((E2546="")*AND(E2547="")),"",(E2546-E2547)*2)</f>
        <v>773.88000000000011</v>
      </c>
      <c r="F2548" s="29">
        <f t="shared" si="842"/>
        <v>703.57999999999993</v>
      </c>
      <c r="G2548" s="29">
        <f t="shared" si="842"/>
        <v>680.96</v>
      </c>
      <c r="H2548" s="29">
        <f t="shared" si="842"/>
        <v>704.32000000000016</v>
      </c>
      <c r="I2548" s="29">
        <f t="shared" si="842"/>
        <v>776.02</v>
      </c>
      <c r="J2548" s="29">
        <f t="shared" si="842"/>
        <v>784.56</v>
      </c>
      <c r="K2548" s="29">
        <f t="shared" si="842"/>
        <v>702.19999999999982</v>
      </c>
      <c r="L2548" s="29">
        <f t="shared" si="842"/>
        <v>677.23999999999978</v>
      </c>
      <c r="M2548" s="29">
        <f t="shared" si="842"/>
        <v>786.02</v>
      </c>
      <c r="N2548" s="102"/>
      <c r="O2548" s="102"/>
      <c r="P2548" s="102"/>
      <c r="Q2548" s="102"/>
      <c r="R2548" s="103"/>
      <c r="S2548" s="104"/>
      <c r="T2548" s="282"/>
      <c r="U2548" s="281"/>
      <c r="V2548" s="285"/>
    </row>
    <row r="2549" spans="1:28" ht="15.75">
      <c r="A2549" s="3">
        <v>44081</v>
      </c>
      <c r="B2549" s="93" t="s">
        <v>18</v>
      </c>
      <c r="C2549" s="162" t="s">
        <v>121</v>
      </c>
      <c r="D2549" s="90" t="s">
        <v>99</v>
      </c>
      <c r="E2549">
        <v>2895.82</v>
      </c>
      <c r="F2549">
        <v>2798.69</v>
      </c>
      <c r="G2549">
        <v>2759.35</v>
      </c>
      <c r="H2549">
        <v>2770.01</v>
      </c>
      <c r="I2549">
        <v>2840.13</v>
      </c>
      <c r="J2549">
        <v>2853.16</v>
      </c>
      <c r="K2549">
        <v>2782.66</v>
      </c>
      <c r="L2549">
        <v>2776</v>
      </c>
      <c r="M2549">
        <v>2836.85</v>
      </c>
      <c r="N2549" s="94">
        <f>IF((M2550=""),"",MAX(E2551:M2551))</f>
        <v>983.57999999999993</v>
      </c>
      <c r="O2549" s="94">
        <f>IF(M2550="","",MIN(E2551:M2551))</f>
        <v>806.27999999999975</v>
      </c>
      <c r="P2549" s="94">
        <f>IF((M2551=""),"",AVERAGE(E2551:M2551))</f>
        <v>901.48888888888882</v>
      </c>
      <c r="Q2549" s="94">
        <f>IF((M2550=""),"",STDEV(E2551:M2551))</f>
        <v>67.804498457779189</v>
      </c>
      <c r="R2549" s="95">
        <f>IF((M2550=""),"",(N2549-O2549)/(N2549+O2549)*100)</f>
        <v>9.90580268847844</v>
      </c>
      <c r="S2549" s="96" t="str">
        <f>IF(M2550="","",IF(R2549&lt;15,IF(P2549&gt;830,IF(P2549&lt;960,"Pass","Fail"),"Fail"),"Fail"))</f>
        <v>Pass</v>
      </c>
      <c r="T2549" s="237">
        <v>64</v>
      </c>
      <c r="U2549" s="236" t="s">
        <v>363</v>
      </c>
      <c r="V2549" s="4" t="s">
        <v>362</v>
      </c>
      <c r="W2549" s="135">
        <v>830</v>
      </c>
      <c r="X2549" s="135">
        <v>960</v>
      </c>
      <c r="Y2549" s="135">
        <v>710</v>
      </c>
      <c r="Z2549" s="135">
        <v>910</v>
      </c>
      <c r="AA2549" s="135">
        <v>14.5</v>
      </c>
      <c r="AB2549" s="139">
        <v>17</v>
      </c>
    </row>
    <row r="2550" spans="1:28" ht="15.75" customHeight="1">
      <c r="A2550"/>
      <c r="B2550" s="93"/>
      <c r="C2550" s="162"/>
      <c r="D2550" s="90" t="s">
        <v>100</v>
      </c>
      <c r="E2550">
        <v>2404.0300000000002</v>
      </c>
      <c r="F2550">
        <v>2370.31</v>
      </c>
      <c r="G2550">
        <v>2356.21</v>
      </c>
      <c r="H2550">
        <v>2345.6799999999998</v>
      </c>
      <c r="I2550">
        <v>2362.16</v>
      </c>
      <c r="J2550">
        <v>2362.81</v>
      </c>
      <c r="K2550">
        <v>2353.7800000000002</v>
      </c>
      <c r="L2550">
        <v>2344.61</v>
      </c>
      <c r="M2550">
        <v>2356.38</v>
      </c>
      <c r="N2550" s="99"/>
      <c r="O2550" s="99"/>
      <c r="P2550" s="99"/>
      <c r="Q2550" s="99"/>
      <c r="R2550" s="100"/>
      <c r="S2550" s="101"/>
      <c r="T2550" s="241"/>
      <c r="U2550" s="234"/>
      <c r="V2550" s="238"/>
    </row>
    <row r="2551" spans="1:28" ht="26.25" customHeight="1" thickBot="1">
      <c r="A2551"/>
      <c r="B2551" s="105"/>
      <c r="C2551" s="163"/>
      <c r="D2551" s="127" t="s">
        <v>120</v>
      </c>
      <c r="E2551" s="107">
        <f t="shared" ref="E2551:M2551" si="843">IF(((E2549="")*AND(E2550="")),"",(E2549-E2550)*2)</f>
        <v>983.57999999999993</v>
      </c>
      <c r="F2551" s="107">
        <f t="shared" si="843"/>
        <v>856.76000000000022</v>
      </c>
      <c r="G2551" s="107">
        <f t="shared" si="843"/>
        <v>806.27999999999975</v>
      </c>
      <c r="H2551" s="107">
        <f t="shared" si="843"/>
        <v>848.66000000000076</v>
      </c>
      <c r="I2551" s="107">
        <f t="shared" si="843"/>
        <v>955.94000000000051</v>
      </c>
      <c r="J2551" s="107">
        <f t="shared" si="843"/>
        <v>980.69999999999982</v>
      </c>
      <c r="K2551" s="107">
        <f t="shared" si="843"/>
        <v>857.75999999999931</v>
      </c>
      <c r="L2551" s="107">
        <f t="shared" si="843"/>
        <v>862.77999999999975</v>
      </c>
      <c r="M2551" s="107">
        <f t="shared" si="843"/>
        <v>960.9399999999996</v>
      </c>
      <c r="N2551" s="108"/>
      <c r="O2551" s="108"/>
      <c r="P2551" s="108"/>
      <c r="Q2551" s="108"/>
      <c r="R2551" s="109"/>
      <c r="S2551" s="110"/>
      <c r="T2551" s="284"/>
      <c r="U2551" s="283"/>
      <c r="V2551" s="286"/>
    </row>
    <row r="2552" spans="1:28" ht="15.75" customHeight="1">
      <c r="A2552" s="3">
        <v>44099</v>
      </c>
      <c r="B2552" s="111" t="s">
        <v>18</v>
      </c>
      <c r="C2552" s="164" t="s">
        <v>122</v>
      </c>
      <c r="D2552" s="112" t="s">
        <v>99</v>
      </c>
      <c r="E2552">
        <v>5604.94</v>
      </c>
      <c r="F2552">
        <v>5684.58</v>
      </c>
      <c r="G2552">
        <v>5856.33</v>
      </c>
      <c r="H2552">
        <v>5794.15</v>
      </c>
      <c r="I2552">
        <v>5746.99</v>
      </c>
      <c r="J2552">
        <v>5620.07</v>
      </c>
      <c r="K2552">
        <v>5751.93</v>
      </c>
      <c r="L2552">
        <v>5763.16</v>
      </c>
      <c r="M2552">
        <v>5683.33</v>
      </c>
      <c r="N2552" s="113">
        <f>IF((M2553=""),"",MAX(E2554:M2554))</f>
        <v>545.59999999999854</v>
      </c>
      <c r="O2552" s="113">
        <f>IF(M2553="","",MIN(E2554:M2554))</f>
        <v>520.13999999999942</v>
      </c>
      <c r="P2552" s="113">
        <f>IF((M2554=""),"",AVERAGE(E2554:M2554))</f>
        <v>533.26444444444394</v>
      </c>
      <c r="Q2552" s="113">
        <f>IF((M2553=""),"",STDEV(E2554:M2554))</f>
        <v>9.5009935153011682</v>
      </c>
      <c r="R2552" s="114">
        <f>IF((M2553=""),"",(N2552-O2552)/(N2552+O2552)*100)</f>
        <v>2.3889504006604967</v>
      </c>
      <c r="S2552" s="115" t="str">
        <f>IF(M2553="","",IF(R2552&lt;10,IF(P2552&gt;470,IF(P2552&lt;560,"Pass","Fail"),"Fail"),"Fail"))</f>
        <v>Pass</v>
      </c>
      <c r="T2552" s="242">
        <v>1428</v>
      </c>
      <c r="U2552" s="236" t="s">
        <v>373</v>
      </c>
      <c r="V2552" s="4" t="s">
        <v>362</v>
      </c>
      <c r="W2552" s="138">
        <v>470</v>
      </c>
      <c r="X2552" s="135">
        <v>560</v>
      </c>
      <c r="Y2552" s="135">
        <v>430</v>
      </c>
      <c r="Z2552" s="135">
        <v>590</v>
      </c>
      <c r="AA2552" s="137">
        <v>6.3</v>
      </c>
      <c r="AB2552" s="148">
        <v>6.3</v>
      </c>
    </row>
    <row r="2553" spans="1:28" ht="15.75" customHeight="1">
      <c r="A2553"/>
      <c r="B2553" s="93"/>
      <c r="C2553" s="162"/>
      <c r="D2553" s="90" t="s">
        <v>100</v>
      </c>
      <c r="E2553" s="370">
        <v>5332.14</v>
      </c>
      <c r="F2553" s="370">
        <v>5417.55</v>
      </c>
      <c r="G2553" s="370">
        <v>5596.26</v>
      </c>
      <c r="H2553" s="370">
        <v>5529.59</v>
      </c>
      <c r="I2553" s="370">
        <v>5476.62</v>
      </c>
      <c r="J2553" s="370">
        <v>5355.81</v>
      </c>
      <c r="K2553" s="370">
        <v>5484.23</v>
      </c>
      <c r="L2553" s="370">
        <v>5502.8</v>
      </c>
      <c r="M2553" s="370">
        <v>5410.79</v>
      </c>
      <c r="N2553" s="99"/>
      <c r="O2553" s="99"/>
      <c r="P2553" s="99"/>
      <c r="Q2553" s="99"/>
      <c r="R2553" s="100"/>
      <c r="S2553" s="101"/>
      <c r="T2553" s="241"/>
      <c r="U2553" s="234"/>
      <c r="V2553" s="238"/>
    </row>
    <row r="2554" spans="1:28" ht="26.25" customHeight="1" thickBot="1">
      <c r="A2554"/>
      <c r="B2554" s="93"/>
      <c r="C2554" s="162"/>
      <c r="D2554" s="90" t="s">
        <v>120</v>
      </c>
      <c r="E2554" s="29">
        <f t="shared" ref="E2554:M2554" si="844">IF(((E2552="")*AND(E2553="")),"",(E2552-E2553)*2)</f>
        <v>545.59999999999854</v>
      </c>
      <c r="F2554" s="29">
        <f t="shared" si="844"/>
        <v>534.05999999999949</v>
      </c>
      <c r="G2554" s="29">
        <f t="shared" si="844"/>
        <v>520.13999999999942</v>
      </c>
      <c r="H2554" s="29">
        <f t="shared" si="844"/>
        <v>529.11999999999898</v>
      </c>
      <c r="I2554" s="29">
        <f t="shared" si="844"/>
        <v>540.73999999999978</v>
      </c>
      <c r="J2554" s="29">
        <f t="shared" si="844"/>
        <v>528.51999999999862</v>
      </c>
      <c r="K2554" s="29">
        <f t="shared" si="844"/>
        <v>535.40000000000146</v>
      </c>
      <c r="L2554" s="29">
        <f t="shared" si="844"/>
        <v>520.71999999999935</v>
      </c>
      <c r="M2554" s="29">
        <f t="shared" si="844"/>
        <v>545.07999999999993</v>
      </c>
      <c r="N2554" s="102"/>
      <c r="O2554" s="102"/>
      <c r="P2554" s="102"/>
      <c r="Q2554" s="102"/>
      <c r="R2554" s="103"/>
      <c r="S2554" s="104"/>
      <c r="T2554" s="282"/>
      <c r="U2554" s="281"/>
      <c r="V2554" s="285"/>
    </row>
    <row r="2555" spans="1:28" ht="15.75" customHeight="1">
      <c r="A2555" s="3">
        <v>44099</v>
      </c>
      <c r="B2555" s="93" t="s">
        <v>18</v>
      </c>
      <c r="C2555" s="162" t="s">
        <v>123</v>
      </c>
      <c r="D2555" s="90" t="s">
        <v>99</v>
      </c>
      <c r="E2555" s="370">
        <v>5847.4</v>
      </c>
      <c r="F2555" s="370">
        <v>5924.77</v>
      </c>
      <c r="G2555" s="370">
        <v>6089.02</v>
      </c>
      <c r="H2555" s="370">
        <v>6030.27</v>
      </c>
      <c r="I2555" s="370">
        <v>5987.11</v>
      </c>
      <c r="J2555" s="370">
        <v>5875.32</v>
      </c>
      <c r="K2555" s="370">
        <v>5989.59</v>
      </c>
      <c r="L2555" s="370">
        <v>5998.92</v>
      </c>
      <c r="M2555" s="370">
        <v>5918.28</v>
      </c>
      <c r="N2555" s="94">
        <f>IF((M2556=""),"",MAX(E2557:M2557))</f>
        <v>275.18000000000029</v>
      </c>
      <c r="O2555" s="94">
        <f>IF(M2556="","",MIN(E2557:M2557))</f>
        <v>226.40000000000146</v>
      </c>
      <c r="P2555" s="94">
        <f>IF((M2557=""),"",AVERAGE(E2557:M2557))</f>
        <v>251.54888888888914</v>
      </c>
      <c r="Q2555" s="94">
        <f>IF((M2556=""),"",STDEV(E2557:M2557))</f>
        <v>17.566289053499268</v>
      </c>
      <c r="R2555" s="95">
        <f>IF((M2556=""),"",(N2555-O2555)/(N2555+O2555)*100)</f>
        <v>9.7252681526373994</v>
      </c>
      <c r="S2555" s="96" t="str">
        <f>IF(M2556="","",IF(R2555&lt;15,IF(P2555&gt;225,IF(P2555&lt;280,"Pass","Fail"),"Fail"),"Fail"))</f>
        <v>Pass</v>
      </c>
      <c r="T2555" s="237">
        <v>1428</v>
      </c>
      <c r="U2555" s="236" t="s">
        <v>373</v>
      </c>
      <c r="V2555" s="4" t="s">
        <v>362</v>
      </c>
      <c r="W2555" s="147">
        <v>225</v>
      </c>
      <c r="X2555" s="88">
        <v>280</v>
      </c>
      <c r="Y2555" s="88">
        <v>155</v>
      </c>
      <c r="Z2555" s="88">
        <v>315</v>
      </c>
      <c r="AA2555" s="148">
        <v>15</v>
      </c>
      <c r="AB2555" s="139">
        <v>15</v>
      </c>
    </row>
    <row r="2556" spans="1:28" ht="15.75" customHeight="1">
      <c r="A2556"/>
      <c r="B2556" s="93"/>
      <c r="C2556" s="162"/>
      <c r="D2556" s="90" t="s">
        <v>100</v>
      </c>
      <c r="E2556">
        <v>5712.26</v>
      </c>
      <c r="F2556">
        <v>5804.31</v>
      </c>
      <c r="G2556">
        <v>5975.82</v>
      </c>
      <c r="H2556">
        <v>5912.86</v>
      </c>
      <c r="I2556">
        <v>5857.86</v>
      </c>
      <c r="J2556">
        <v>5737.73</v>
      </c>
      <c r="K2556">
        <v>5871.26</v>
      </c>
      <c r="L2556">
        <v>5872.17</v>
      </c>
      <c r="M2556">
        <v>5784.44</v>
      </c>
      <c r="N2556" s="99"/>
      <c r="O2556" s="99"/>
      <c r="P2556" s="99"/>
      <c r="Q2556" s="99"/>
      <c r="R2556" s="100"/>
      <c r="S2556" s="101"/>
      <c r="T2556" s="241"/>
      <c r="U2556" s="234"/>
      <c r="V2556" s="238"/>
    </row>
    <row r="2557" spans="1:28" ht="26.25" customHeight="1" thickBot="1">
      <c r="A2557"/>
      <c r="B2557" s="93"/>
      <c r="C2557" s="162"/>
      <c r="D2557" s="90" t="s">
        <v>120</v>
      </c>
      <c r="E2557" s="29">
        <f t="shared" ref="E2557:M2557" si="845">IF(((E2555="")*AND(E2556="")),"",(E2555-E2556)*2)</f>
        <v>270.27999999999884</v>
      </c>
      <c r="F2557" s="29">
        <f t="shared" si="845"/>
        <v>240.92000000000007</v>
      </c>
      <c r="G2557" s="29">
        <f t="shared" si="845"/>
        <v>226.40000000000146</v>
      </c>
      <c r="H2557" s="29">
        <f t="shared" si="845"/>
        <v>234.82000000000153</v>
      </c>
      <c r="I2557" s="29">
        <f t="shared" si="845"/>
        <v>258.5</v>
      </c>
      <c r="J2557" s="29">
        <f t="shared" si="845"/>
        <v>275.18000000000029</v>
      </c>
      <c r="K2557" s="29">
        <f t="shared" si="845"/>
        <v>236.65999999999985</v>
      </c>
      <c r="L2557" s="29">
        <f t="shared" si="845"/>
        <v>253.5</v>
      </c>
      <c r="M2557" s="29">
        <f t="shared" si="845"/>
        <v>267.68000000000029</v>
      </c>
      <c r="N2557" s="102"/>
      <c r="O2557" s="102"/>
      <c r="P2557" s="102"/>
      <c r="Q2557" s="102"/>
      <c r="R2557" s="103"/>
      <c r="S2557" s="104"/>
      <c r="T2557" s="282"/>
      <c r="U2557" s="281"/>
      <c r="V2557" s="285"/>
    </row>
    <row r="2558" spans="1:28" ht="16.5" customHeight="1">
      <c r="A2558" s="3">
        <v>44099</v>
      </c>
      <c r="B2558" s="121" t="s">
        <v>18</v>
      </c>
      <c r="C2558" s="161" t="s">
        <v>119</v>
      </c>
      <c r="D2558" s="91" t="s">
        <v>99</v>
      </c>
      <c r="E2558">
        <v>2896</v>
      </c>
      <c r="F2558">
        <v>2796.29</v>
      </c>
      <c r="G2558">
        <v>2755.81</v>
      </c>
      <c r="H2558">
        <v>2766.23</v>
      </c>
      <c r="I2558">
        <v>2837.23</v>
      </c>
      <c r="J2558">
        <v>2853.1</v>
      </c>
      <c r="K2558">
        <v>2778.41</v>
      </c>
      <c r="L2558">
        <v>2762.32</v>
      </c>
      <c r="M2558">
        <v>2838.77</v>
      </c>
      <c r="N2558" s="94">
        <f>IF((M2559=""),"",MAX(E2560:M2560))</f>
        <v>796.59999999999945</v>
      </c>
      <c r="O2558" s="94">
        <f>IF(M2559="","",MIN(E2560:M2560))</f>
        <v>696.96</v>
      </c>
      <c r="P2558" s="94">
        <f>IF((M2560=""),"",AVERAGE(E2560:M2560))</f>
        <v>752.32444444444434</v>
      </c>
      <c r="Q2558" s="94">
        <f>IF((M2559=""),"",STDEV(E2560:M2560))</f>
        <v>40.916634487428233</v>
      </c>
      <c r="R2558" s="95">
        <f>IF((M2559=""),"",(N2558-O2558)/(N2558+O2558)*100)</f>
        <v>6.6713088191970495</v>
      </c>
      <c r="S2558" s="96" t="str">
        <f>IF(M2559="","",IF(R2558&lt;10,IF(P2558&gt;674,IF(P2558&lt;816,"Pass","Fail"),"Fail"),"Fail"))</f>
        <v>Pass</v>
      </c>
      <c r="T2558" s="237">
        <v>1428</v>
      </c>
      <c r="U2558" s="236" t="s">
        <v>373</v>
      </c>
      <c r="V2558" s="4" t="s">
        <v>362</v>
      </c>
      <c r="W2558" s="147">
        <v>674</v>
      </c>
      <c r="X2558" s="88">
        <v>816</v>
      </c>
      <c r="Y2558" s="88">
        <v>670</v>
      </c>
      <c r="Z2558" s="88">
        <v>830</v>
      </c>
      <c r="AA2558" s="88">
        <v>8.6999999999999993</v>
      </c>
      <c r="AB2558" s="148">
        <v>10</v>
      </c>
    </row>
    <row r="2559" spans="1:28" ht="15.75" customHeight="1">
      <c r="A2559"/>
      <c r="B2559" s="93"/>
      <c r="C2559" s="162"/>
      <c r="D2559" s="90" t="s">
        <v>100</v>
      </c>
      <c r="E2559" s="370">
        <v>2500.69</v>
      </c>
      <c r="F2559" s="370">
        <v>2436.0700000000002</v>
      </c>
      <c r="G2559" s="370">
        <v>2407.33</v>
      </c>
      <c r="H2559" s="370">
        <v>2405.5100000000002</v>
      </c>
      <c r="I2559" s="370">
        <v>2439.4699999999998</v>
      </c>
      <c r="J2559" s="370">
        <v>2454.8000000000002</v>
      </c>
      <c r="K2559" s="370">
        <v>2417.66</v>
      </c>
      <c r="L2559" s="370">
        <v>2395.5500000000002</v>
      </c>
      <c r="M2559" s="370">
        <v>2441.62</v>
      </c>
      <c r="N2559" s="99"/>
      <c r="O2559" s="99"/>
      <c r="P2559" s="99"/>
      <c r="Q2559" s="99"/>
      <c r="R2559" s="100"/>
      <c r="S2559" s="101"/>
      <c r="T2559" s="241"/>
      <c r="U2559" s="234"/>
      <c r="V2559" s="238"/>
    </row>
    <row r="2560" spans="1:28" ht="26.25" customHeight="1" thickBot="1">
      <c r="A2560"/>
      <c r="B2560" s="93"/>
      <c r="C2560" s="162"/>
      <c r="D2560" s="90" t="s">
        <v>120</v>
      </c>
      <c r="E2560" s="29">
        <f t="shared" ref="E2560:M2560" si="846">IF(((E2558="")*AND(E2559="")),"",(E2558-E2559)*2)</f>
        <v>790.61999999999989</v>
      </c>
      <c r="F2560" s="29">
        <f t="shared" si="846"/>
        <v>720.4399999999996</v>
      </c>
      <c r="G2560" s="29">
        <f t="shared" si="846"/>
        <v>696.96</v>
      </c>
      <c r="H2560" s="29">
        <f t="shared" si="846"/>
        <v>721.4399999999996</v>
      </c>
      <c r="I2560" s="29">
        <f t="shared" si="846"/>
        <v>795.52000000000044</v>
      </c>
      <c r="J2560" s="29">
        <f t="shared" si="846"/>
        <v>796.59999999999945</v>
      </c>
      <c r="K2560" s="29">
        <f t="shared" si="846"/>
        <v>721.5</v>
      </c>
      <c r="L2560" s="29">
        <f t="shared" si="846"/>
        <v>733.54</v>
      </c>
      <c r="M2560" s="29">
        <f t="shared" si="846"/>
        <v>794.30000000000018</v>
      </c>
      <c r="N2560" s="102"/>
      <c r="O2560" s="102"/>
      <c r="P2560" s="102"/>
      <c r="Q2560" s="102"/>
      <c r="R2560" s="103"/>
      <c r="S2560" s="104"/>
      <c r="T2560" s="282"/>
      <c r="U2560" s="281"/>
      <c r="V2560" s="285"/>
    </row>
    <row r="2561" spans="1:28" ht="15.75">
      <c r="A2561" s="3">
        <v>44099</v>
      </c>
      <c r="B2561" s="93" t="s">
        <v>18</v>
      </c>
      <c r="C2561" s="162" t="s">
        <v>121</v>
      </c>
      <c r="D2561" s="90" t="s">
        <v>99</v>
      </c>
      <c r="E2561">
        <v>2410.66</v>
      </c>
      <c r="F2561">
        <v>2376.8200000000002</v>
      </c>
      <c r="G2561">
        <v>2363.5100000000002</v>
      </c>
      <c r="H2561">
        <v>2354.6</v>
      </c>
      <c r="I2561">
        <v>2371.08</v>
      </c>
      <c r="J2561">
        <v>2370.1</v>
      </c>
      <c r="K2561">
        <v>2361.65</v>
      </c>
      <c r="L2561">
        <v>2324.0100000000002</v>
      </c>
      <c r="M2561">
        <v>2366.1999999999998</v>
      </c>
      <c r="N2561" s="94">
        <f>IF((M2562=""),"",MAX(E2563:M2563))</f>
        <v>999.7199999999998</v>
      </c>
      <c r="O2561" s="94">
        <f>IF(M2562="","",MIN(E2563:M2563))</f>
        <v>806.58000000000038</v>
      </c>
      <c r="P2561" s="94">
        <f>IF((M2563=""),"",AVERAGE(E2563:M2563))</f>
        <v>902.63111111111118</v>
      </c>
      <c r="Q2561" s="94">
        <f>IF((M2562=""),"",STDEV(E2563:M2563))</f>
        <v>83.319488783303427</v>
      </c>
      <c r="R2561" s="95">
        <f>IF((M2562=""),"",(N2561-O2561)/(N2561+O2561)*100)</f>
        <v>10.692575984055772</v>
      </c>
      <c r="S2561" s="96" t="str">
        <f>IF(M2562="","",IF(R2561&lt;15,IF(P2561&gt;830,IF(P2561&lt;960,"Pass","Fail"),"Fail"),"Fail"))</f>
        <v>Pass</v>
      </c>
      <c r="T2561" s="237">
        <v>1428</v>
      </c>
      <c r="U2561" s="236" t="s">
        <v>373</v>
      </c>
      <c r="V2561" s="4" t="s">
        <v>362</v>
      </c>
      <c r="W2561" s="135">
        <v>830</v>
      </c>
      <c r="X2561" s="135">
        <v>960</v>
      </c>
      <c r="Y2561" s="135">
        <v>710</v>
      </c>
      <c r="Z2561" s="135">
        <v>910</v>
      </c>
      <c r="AA2561" s="135">
        <v>14.5</v>
      </c>
      <c r="AB2561" s="139">
        <v>17</v>
      </c>
    </row>
    <row r="2562" spans="1:28" ht="15.75" customHeight="1">
      <c r="A2562"/>
      <c r="B2562" s="93"/>
      <c r="C2562" s="162"/>
      <c r="D2562" s="90" t="s">
        <v>100</v>
      </c>
      <c r="E2562" s="370">
        <v>1914.56</v>
      </c>
      <c r="F2562" s="370">
        <v>1950.65</v>
      </c>
      <c r="G2562" s="370">
        <v>1960.22</v>
      </c>
      <c r="H2562" s="370">
        <v>1929.69</v>
      </c>
      <c r="I2562" s="370">
        <v>1881.21</v>
      </c>
      <c r="J2562" s="370">
        <v>1870.24</v>
      </c>
      <c r="K2562" s="370">
        <v>1933.94</v>
      </c>
      <c r="L2562" s="370">
        <v>1920.66</v>
      </c>
      <c r="M2562" s="370">
        <v>1875.62</v>
      </c>
      <c r="N2562" s="99"/>
      <c r="O2562" s="99"/>
      <c r="P2562" s="99"/>
      <c r="Q2562" s="99"/>
      <c r="R2562" s="100"/>
      <c r="S2562" s="101"/>
      <c r="T2562" s="241"/>
      <c r="U2562" s="234"/>
      <c r="V2562" s="238"/>
    </row>
    <row r="2563" spans="1:28" ht="26.25" customHeight="1" thickBot="1">
      <c r="A2563"/>
      <c r="B2563" s="105"/>
      <c r="C2563" s="163"/>
      <c r="D2563" s="127" t="s">
        <v>120</v>
      </c>
      <c r="E2563" s="107">
        <f t="shared" ref="E2563:M2563" si="847">IF(((E2561="")*AND(E2562="")),"",(E2561-E2562)*2)</f>
        <v>992.19999999999982</v>
      </c>
      <c r="F2563" s="107">
        <f t="shared" si="847"/>
        <v>852.34000000000015</v>
      </c>
      <c r="G2563" s="107">
        <f t="shared" si="847"/>
        <v>806.58000000000038</v>
      </c>
      <c r="H2563" s="107">
        <f t="shared" si="847"/>
        <v>849.81999999999971</v>
      </c>
      <c r="I2563" s="107">
        <f t="shared" si="847"/>
        <v>979.73999999999978</v>
      </c>
      <c r="J2563" s="107">
        <f t="shared" si="847"/>
        <v>999.7199999999998</v>
      </c>
      <c r="K2563" s="107">
        <f t="shared" si="847"/>
        <v>855.42000000000007</v>
      </c>
      <c r="L2563" s="107">
        <f t="shared" si="847"/>
        <v>806.70000000000027</v>
      </c>
      <c r="M2563" s="107">
        <f t="shared" si="847"/>
        <v>981.15999999999985</v>
      </c>
      <c r="N2563" s="108"/>
      <c r="O2563" s="108"/>
      <c r="P2563" s="108"/>
      <c r="Q2563" s="108"/>
      <c r="R2563" s="109"/>
      <c r="S2563" s="110"/>
      <c r="T2563" s="284"/>
      <c r="U2563" s="283"/>
      <c r="V2563" s="286"/>
    </row>
    <row r="2564" spans="1:28" ht="15.75" customHeight="1">
      <c r="A2564" s="3">
        <v>44104</v>
      </c>
      <c r="B2564" s="111" t="s">
        <v>18</v>
      </c>
      <c r="C2564" s="164" t="s">
        <v>122</v>
      </c>
      <c r="D2564" s="112" t="s">
        <v>99</v>
      </c>
      <c r="E2564">
        <v>5202.87</v>
      </c>
      <c r="F2564">
        <v>5299.65</v>
      </c>
      <c r="G2564">
        <v>5483.24</v>
      </c>
      <c r="H2564">
        <v>5410.99</v>
      </c>
      <c r="I2564">
        <v>5347.24</v>
      </c>
      <c r="J2564">
        <v>5218.7</v>
      </c>
      <c r="K2564">
        <v>5365.4</v>
      </c>
      <c r="L2564">
        <v>5381.64</v>
      </c>
      <c r="M2564">
        <v>5281.47</v>
      </c>
      <c r="N2564" s="113">
        <f>IF((M2565=""),"",MAX(E2566:M2566))</f>
        <v>524.14000000000124</v>
      </c>
      <c r="O2564" s="113">
        <f>IF(M2565="","",MIN(E2566:M2566))</f>
        <v>505.85999999999876</v>
      </c>
      <c r="P2564" s="113">
        <f>IF((M2566=""),"",AVERAGE(E2566:M2566))</f>
        <v>514.81555555555519</v>
      </c>
      <c r="Q2564" s="113">
        <f>IF((M2565=""),"",STDEV(E2566:M2566))</f>
        <v>5.4420380169380422</v>
      </c>
      <c r="R2564" s="114">
        <f>IF((M2565=""),"",(N2564-O2564)/(N2564+O2564)*100)</f>
        <v>1.7747572815536381</v>
      </c>
      <c r="S2564" s="115" t="str">
        <f>IF(M2565="","",IF(R2564&lt;10,IF(P2564&gt;470,IF(P2564&lt;560,"Pass","Fail"),"Fail"),"Fail"))</f>
        <v>Pass</v>
      </c>
      <c r="T2564" s="242">
        <v>74</v>
      </c>
      <c r="U2564" s="415" t="s">
        <v>376</v>
      </c>
      <c r="V2564" s="4"/>
      <c r="W2564" s="138">
        <v>470</v>
      </c>
      <c r="X2564" s="135">
        <v>560</v>
      </c>
      <c r="Y2564" s="135">
        <v>430</v>
      </c>
      <c r="Z2564" s="135">
        <v>590</v>
      </c>
      <c r="AA2564" s="137">
        <v>6.3</v>
      </c>
      <c r="AB2564" s="148">
        <v>6.3</v>
      </c>
    </row>
    <row r="2565" spans="1:28" ht="15.75" customHeight="1">
      <c r="A2565"/>
      <c r="B2565" s="93"/>
      <c r="C2565" s="162"/>
      <c r="D2565" s="90" t="s">
        <v>100</v>
      </c>
      <c r="E2565">
        <v>4942.8900000000003</v>
      </c>
      <c r="F2565">
        <v>5043.92</v>
      </c>
      <c r="G2565">
        <v>5230.3100000000004</v>
      </c>
      <c r="H2565">
        <v>5154.93</v>
      </c>
      <c r="I2565">
        <v>5088.21</v>
      </c>
      <c r="J2565">
        <v>4960.42</v>
      </c>
      <c r="K2565">
        <v>5109.51</v>
      </c>
      <c r="L2565">
        <v>5124.9399999999996</v>
      </c>
      <c r="M2565">
        <v>5019.3999999999996</v>
      </c>
      <c r="N2565" s="99"/>
      <c r="O2565" s="99"/>
      <c r="P2565" s="99"/>
      <c r="Q2565" s="99"/>
      <c r="R2565" s="100"/>
      <c r="S2565" s="101"/>
      <c r="T2565" s="241"/>
      <c r="U2565" s="234"/>
      <c r="V2565" s="238"/>
    </row>
    <row r="2566" spans="1:28" ht="26.25" customHeight="1" thickBot="1">
      <c r="A2566"/>
      <c r="B2566" s="93"/>
      <c r="C2566" s="162"/>
      <c r="D2566" s="90" t="s">
        <v>120</v>
      </c>
      <c r="E2566" s="29">
        <f t="shared" ref="E2566:M2566" si="848">IF(((E2564="")*AND(E2565="")),"",(E2564-E2565)*2)</f>
        <v>519.95999999999913</v>
      </c>
      <c r="F2566" s="29">
        <f t="shared" si="848"/>
        <v>511.45999999999913</v>
      </c>
      <c r="G2566" s="29">
        <f t="shared" si="848"/>
        <v>505.85999999999876</v>
      </c>
      <c r="H2566" s="29">
        <f t="shared" si="848"/>
        <v>512.11999999999898</v>
      </c>
      <c r="I2566" s="29">
        <f t="shared" si="848"/>
        <v>518.05999999999949</v>
      </c>
      <c r="J2566" s="29">
        <f t="shared" si="848"/>
        <v>516.55999999999949</v>
      </c>
      <c r="K2566" s="29">
        <f t="shared" si="848"/>
        <v>511.77999999999884</v>
      </c>
      <c r="L2566" s="29">
        <f t="shared" si="848"/>
        <v>513.40000000000146</v>
      </c>
      <c r="M2566" s="29">
        <f t="shared" si="848"/>
        <v>524.14000000000124</v>
      </c>
      <c r="N2566" s="102"/>
      <c r="O2566" s="102"/>
      <c r="P2566" s="102"/>
      <c r="Q2566" s="102"/>
      <c r="R2566" s="103"/>
      <c r="S2566" s="104"/>
      <c r="T2566" s="282"/>
      <c r="U2566" s="281"/>
      <c r="V2566" s="285"/>
    </row>
    <row r="2567" spans="1:28" ht="15.75" customHeight="1">
      <c r="A2567" s="3">
        <v>44104</v>
      </c>
      <c r="B2567" s="93" t="s">
        <v>18</v>
      </c>
      <c r="C2567" s="162" t="s">
        <v>123</v>
      </c>
      <c r="D2567" s="90" t="s">
        <v>99</v>
      </c>
      <c r="E2567">
        <v>5721.44</v>
      </c>
      <c r="F2567">
        <v>5812.88</v>
      </c>
      <c r="G2567">
        <v>5981.99</v>
      </c>
      <c r="H2567">
        <v>5920.63</v>
      </c>
      <c r="I2567">
        <v>5866.98</v>
      </c>
      <c r="J2567">
        <v>5748.32</v>
      </c>
      <c r="K2567">
        <v>5878.93</v>
      </c>
      <c r="L2567">
        <v>5882.6</v>
      </c>
      <c r="M2567">
        <v>5794.27</v>
      </c>
      <c r="N2567" s="94">
        <f>IF((M2568=""),"",MAX(E2569:M2569))</f>
        <v>281.35999999999876</v>
      </c>
      <c r="O2567" s="94">
        <f>IF(M2568="","",MIN(E2569:M2569))</f>
        <v>230.53999999999905</v>
      </c>
      <c r="P2567" s="94">
        <f>IF((M2569=""),"",AVERAGE(E2569:M2569))</f>
        <v>258.9488888888892</v>
      </c>
      <c r="Q2567" s="94">
        <f>IF((M2568=""),"",STDEV(E2569:M2569))</f>
        <v>19.564887199038342</v>
      </c>
      <c r="R2567" s="95">
        <f>IF((M2568=""),"",(N2567-O2567)/(N2567+O2567)*100)</f>
        <v>9.9277202578628483</v>
      </c>
      <c r="S2567" s="96" t="str">
        <f>IF(M2568="","",IF(R2567&lt;15,IF(P2567&gt;225,IF(P2567&lt;280,"Pass","Fail"),"Fail"),"Fail"))</f>
        <v>Pass</v>
      </c>
      <c r="T2567" s="242">
        <v>74</v>
      </c>
      <c r="U2567" s="415" t="s">
        <v>376</v>
      </c>
      <c r="V2567" s="4"/>
      <c r="W2567" s="147">
        <v>225</v>
      </c>
      <c r="X2567" s="88">
        <v>280</v>
      </c>
      <c r="Y2567" s="88">
        <v>155</v>
      </c>
      <c r="Z2567" s="88">
        <v>315</v>
      </c>
      <c r="AA2567" s="148">
        <v>15</v>
      </c>
      <c r="AB2567" s="139">
        <v>15</v>
      </c>
    </row>
    <row r="2568" spans="1:28" ht="15.75" customHeight="1">
      <c r="A2568"/>
      <c r="B2568" s="93"/>
      <c r="C2568" s="162"/>
      <c r="D2568" s="90" t="s">
        <v>100</v>
      </c>
      <c r="E2568">
        <v>5581.8</v>
      </c>
      <c r="F2568">
        <v>5687.48</v>
      </c>
      <c r="G2568">
        <v>5866.72</v>
      </c>
      <c r="H2568">
        <v>5798.7</v>
      </c>
      <c r="I2568">
        <v>5729.23</v>
      </c>
      <c r="J2568">
        <v>5607.64</v>
      </c>
      <c r="K2568">
        <v>5754.23</v>
      </c>
      <c r="L2568">
        <v>5761.86</v>
      </c>
      <c r="M2568">
        <v>5655.11</v>
      </c>
      <c r="N2568" s="99"/>
      <c r="O2568" s="99"/>
      <c r="P2568" s="99"/>
      <c r="Q2568" s="99"/>
      <c r="R2568" s="100"/>
      <c r="S2568" s="101"/>
      <c r="T2568" s="241"/>
      <c r="U2568" s="234"/>
      <c r="V2568" s="238"/>
    </row>
    <row r="2569" spans="1:28" ht="26.25" customHeight="1" thickBot="1">
      <c r="A2569"/>
      <c r="B2569" s="93"/>
      <c r="C2569" s="162"/>
      <c r="D2569" s="90" t="s">
        <v>120</v>
      </c>
      <c r="E2569" s="29">
        <f t="shared" ref="E2569:M2569" si="849">IF(((E2567="")*AND(E2568="")),"",(E2567-E2568)*2)</f>
        <v>279.27999999999884</v>
      </c>
      <c r="F2569" s="29">
        <f t="shared" si="849"/>
        <v>250.80000000000109</v>
      </c>
      <c r="G2569" s="29">
        <f t="shared" si="849"/>
        <v>230.53999999999905</v>
      </c>
      <c r="H2569" s="29">
        <f t="shared" si="849"/>
        <v>243.86000000000058</v>
      </c>
      <c r="I2569" s="29">
        <f t="shared" si="849"/>
        <v>275.5</v>
      </c>
      <c r="J2569" s="29">
        <f t="shared" si="849"/>
        <v>281.35999999999876</v>
      </c>
      <c r="K2569" s="29">
        <f t="shared" si="849"/>
        <v>249.40000000000146</v>
      </c>
      <c r="L2569" s="29">
        <f t="shared" si="849"/>
        <v>241.48000000000138</v>
      </c>
      <c r="M2569" s="29">
        <f t="shared" si="849"/>
        <v>278.32000000000153</v>
      </c>
      <c r="N2569" s="102"/>
      <c r="O2569" s="102"/>
      <c r="P2569" s="102"/>
      <c r="Q2569" s="102"/>
      <c r="R2569" s="103"/>
      <c r="S2569" s="104"/>
      <c r="T2569" s="282"/>
      <c r="U2569" s="281"/>
      <c r="V2569" s="285"/>
    </row>
    <row r="2570" spans="1:28" ht="16.5" customHeight="1">
      <c r="A2570" s="3">
        <v>44104</v>
      </c>
      <c r="B2570" s="121" t="s">
        <v>18</v>
      </c>
      <c r="C2570" s="161" t="s">
        <v>119</v>
      </c>
      <c r="D2570" s="91" t="s">
        <v>99</v>
      </c>
      <c r="E2570">
        <v>1910.87</v>
      </c>
      <c r="F2570">
        <v>1946.94</v>
      </c>
      <c r="G2570">
        <v>1956.68</v>
      </c>
      <c r="H2570">
        <v>1925.69</v>
      </c>
      <c r="I2570">
        <v>1877.58</v>
      </c>
      <c r="J2570">
        <v>1866.31</v>
      </c>
      <c r="K2570">
        <v>1930.25</v>
      </c>
      <c r="L2570">
        <v>1901.03</v>
      </c>
      <c r="M2570">
        <v>1872.32</v>
      </c>
      <c r="N2570" s="94">
        <f>IF((M2571=""),"",MAX(E2572:M2572))</f>
        <v>761.94</v>
      </c>
      <c r="O2570" s="94">
        <f>IF(M2571="","",MIN(E2572:M2572))</f>
        <v>631.27999999999975</v>
      </c>
      <c r="P2570" s="94">
        <f>IF((M2572=""),"",AVERAGE(E2572:M2572))</f>
        <v>710.75555555555547</v>
      </c>
      <c r="Q2570" s="94">
        <f>IF((M2571=""),"",STDEV(E2572:M2572))</f>
        <v>47.731519751395894</v>
      </c>
      <c r="R2570" s="95">
        <f>IF((M2571=""),"",(N2570-O2570)/(N2570+O2570)*100)</f>
        <v>9.3782747879014323</v>
      </c>
      <c r="S2570" s="96" t="str">
        <f>IF(M2571="","",IF(R2570&lt;10,IF(P2570&gt;674,IF(P2570&lt;816,"Pass","Fail"),"Fail"),"Fail"))</f>
        <v>Pass</v>
      </c>
      <c r="T2570" s="242">
        <v>74</v>
      </c>
      <c r="U2570" s="236" t="s">
        <v>376</v>
      </c>
      <c r="V2570" s="4"/>
      <c r="W2570" s="147">
        <v>674</v>
      </c>
      <c r="X2570" s="88">
        <v>816</v>
      </c>
      <c r="Y2570" s="88">
        <v>670</v>
      </c>
      <c r="Z2570" s="88">
        <v>830</v>
      </c>
      <c r="AA2570" s="88">
        <v>8.6999999999999993</v>
      </c>
      <c r="AB2570" s="148">
        <v>10</v>
      </c>
    </row>
    <row r="2571" spans="1:28" ht="15.75" customHeight="1">
      <c r="A2571"/>
      <c r="B2571" s="93"/>
      <c r="C2571" s="162"/>
      <c r="D2571" s="90" t="s">
        <v>100</v>
      </c>
      <c r="E2571">
        <v>1536.58</v>
      </c>
      <c r="F2571">
        <v>1603.3</v>
      </c>
      <c r="G2571">
        <v>1622.49</v>
      </c>
      <c r="H2571">
        <v>1580.63</v>
      </c>
      <c r="I2571">
        <v>1496.78</v>
      </c>
      <c r="J2571">
        <v>1485.34</v>
      </c>
      <c r="K2571">
        <v>1584.78</v>
      </c>
      <c r="L2571">
        <v>1585.39</v>
      </c>
      <c r="M2571">
        <v>1493.98</v>
      </c>
      <c r="N2571" s="99"/>
      <c r="O2571" s="99"/>
      <c r="P2571" s="99"/>
      <c r="Q2571" s="99"/>
      <c r="R2571" s="100"/>
      <c r="S2571" s="101"/>
      <c r="T2571" s="241"/>
      <c r="U2571" s="234"/>
      <c r="V2571" s="238"/>
    </row>
    <row r="2572" spans="1:28" ht="26.25" customHeight="1" thickBot="1">
      <c r="A2572"/>
      <c r="B2572" s="93"/>
      <c r="C2572" s="162"/>
      <c r="D2572" s="90" t="s">
        <v>120</v>
      </c>
      <c r="E2572" s="29">
        <f t="shared" ref="E2572:M2572" si="850">IF(((E2570="")*AND(E2571="")),"",(E2570-E2571)*2)</f>
        <v>748.57999999999993</v>
      </c>
      <c r="F2572" s="29">
        <f t="shared" si="850"/>
        <v>687.2800000000002</v>
      </c>
      <c r="G2572" s="29">
        <f t="shared" si="850"/>
        <v>668.38000000000011</v>
      </c>
      <c r="H2572" s="29">
        <f t="shared" si="850"/>
        <v>690.11999999999989</v>
      </c>
      <c r="I2572" s="29">
        <f t="shared" si="850"/>
        <v>761.59999999999991</v>
      </c>
      <c r="J2572" s="29">
        <f t="shared" si="850"/>
        <v>761.94</v>
      </c>
      <c r="K2572" s="29">
        <f t="shared" si="850"/>
        <v>690.94</v>
      </c>
      <c r="L2572" s="29">
        <f t="shared" si="850"/>
        <v>631.27999999999975</v>
      </c>
      <c r="M2572" s="29">
        <f t="shared" si="850"/>
        <v>756.67999999999984</v>
      </c>
      <c r="N2572" s="102"/>
      <c r="O2572" s="102"/>
      <c r="P2572" s="102"/>
      <c r="Q2572" s="102"/>
      <c r="R2572" s="103"/>
      <c r="S2572" s="104"/>
      <c r="T2572" s="282"/>
      <c r="U2572" s="281"/>
      <c r="V2572" s="285"/>
    </row>
    <row r="2573" spans="1:28" ht="15.75">
      <c r="A2573" s="3">
        <v>44104</v>
      </c>
      <c r="B2573" s="93" t="s">
        <v>18</v>
      </c>
      <c r="C2573" s="162" t="s">
        <v>121</v>
      </c>
      <c r="D2573" s="90" t="s">
        <v>99</v>
      </c>
      <c r="E2573">
        <v>1536.58</v>
      </c>
      <c r="F2573">
        <v>1603.3</v>
      </c>
      <c r="G2573">
        <v>1622.49</v>
      </c>
      <c r="H2573">
        <v>1580.63</v>
      </c>
      <c r="I2573">
        <v>1496.78</v>
      </c>
      <c r="J2573">
        <v>1485.34</v>
      </c>
      <c r="K2573">
        <v>1584.78</v>
      </c>
      <c r="L2573">
        <v>1585.39</v>
      </c>
      <c r="M2573">
        <v>1493.98</v>
      </c>
      <c r="N2573" s="94">
        <f>IF((M2574=""),"",MAX(E2575:M2575))</f>
        <v>1004.6199999999999</v>
      </c>
      <c r="O2573" s="94">
        <f>IF(M2574="","",MIN(E2575:M2575))</f>
        <v>807.16000000000031</v>
      </c>
      <c r="P2573" s="94">
        <f>IF((M2575=""),"",AVERAGE(E2575:M2575))</f>
        <v>907.49777777777786</v>
      </c>
      <c r="Q2573" s="94">
        <f>IF((M2574=""),"",STDEV(E2575:M2575))</f>
        <v>80.222932783863754</v>
      </c>
      <c r="R2573" s="95">
        <f>IF((M2574=""),"",(N2573-O2573)/(N2573+O2573)*100)</f>
        <v>10.898674231970745</v>
      </c>
      <c r="S2573" s="96" t="str">
        <f>IF(M2574="","",IF(R2573&lt;15,IF(P2573&gt;830,IF(P2573&lt;960,"Pass","Fail"),"Fail"),"Fail"))</f>
        <v>Pass</v>
      </c>
      <c r="T2573" s="242">
        <v>74</v>
      </c>
      <c r="U2573" s="415" t="s">
        <v>376</v>
      </c>
      <c r="V2573" s="4"/>
      <c r="W2573" s="135">
        <v>830</v>
      </c>
      <c r="X2573" s="135">
        <v>960</v>
      </c>
      <c r="Y2573" s="135">
        <v>710</v>
      </c>
      <c r="Z2573" s="135">
        <v>910</v>
      </c>
      <c r="AA2573" s="135">
        <v>14.5</v>
      </c>
      <c r="AB2573" s="139">
        <v>17</v>
      </c>
    </row>
    <row r="2574" spans="1:28" ht="15.75" customHeight="1">
      <c r="A2574"/>
      <c r="B2574" s="93"/>
      <c r="C2574" s="162"/>
      <c r="D2574" s="90" t="s">
        <v>100</v>
      </c>
      <c r="E2574">
        <v>1034.27</v>
      </c>
      <c r="F2574">
        <v>1171.3599999999999</v>
      </c>
      <c r="G2574">
        <v>1215.4100000000001</v>
      </c>
      <c r="H2574">
        <v>1150.3</v>
      </c>
      <c r="I2574">
        <v>1000.12</v>
      </c>
      <c r="J2574">
        <v>1000.12</v>
      </c>
      <c r="K2574">
        <v>1151.3</v>
      </c>
      <c r="L2574">
        <v>1181.81</v>
      </c>
      <c r="M2574">
        <v>1000.84</v>
      </c>
      <c r="N2574" s="99"/>
      <c r="O2574" s="99"/>
      <c r="P2574" s="99"/>
      <c r="Q2574" s="99"/>
      <c r="R2574" s="100"/>
      <c r="S2574" s="101"/>
      <c r="T2574" s="241"/>
      <c r="U2574" s="234"/>
      <c r="V2574" s="238"/>
    </row>
    <row r="2575" spans="1:28" ht="26.25" customHeight="1" thickBot="1">
      <c r="A2575"/>
      <c r="B2575" s="105"/>
      <c r="C2575" s="163"/>
      <c r="D2575" s="127" t="s">
        <v>120</v>
      </c>
      <c r="E2575" s="107">
        <f t="shared" ref="E2575:M2575" si="851">IF(((E2573="")*AND(E2574="")),"",(E2573-E2574)*2)</f>
        <v>1004.6199999999999</v>
      </c>
      <c r="F2575" s="107">
        <f t="shared" si="851"/>
        <v>863.88000000000011</v>
      </c>
      <c r="G2575" s="107">
        <f t="shared" si="851"/>
        <v>814.15999999999985</v>
      </c>
      <c r="H2575" s="107">
        <f t="shared" si="851"/>
        <v>860.66000000000031</v>
      </c>
      <c r="I2575" s="107">
        <f t="shared" si="851"/>
        <v>993.31999999999994</v>
      </c>
      <c r="J2575" s="107">
        <f t="shared" si="851"/>
        <v>970.43999999999983</v>
      </c>
      <c r="K2575" s="107">
        <f t="shared" si="851"/>
        <v>866.96</v>
      </c>
      <c r="L2575" s="107">
        <f t="shared" si="851"/>
        <v>807.16000000000031</v>
      </c>
      <c r="M2575" s="107">
        <f t="shared" si="851"/>
        <v>986.28</v>
      </c>
      <c r="N2575" s="108"/>
      <c r="O2575" s="108"/>
      <c r="P2575" s="108"/>
      <c r="Q2575" s="108"/>
      <c r="R2575" s="109"/>
      <c r="S2575" s="110"/>
      <c r="T2575" s="284"/>
      <c r="U2575" s="283"/>
      <c r="V2575" s="286"/>
    </row>
    <row r="2576" spans="1:28" ht="15.75" customHeight="1">
      <c r="A2576" s="3">
        <v>44112</v>
      </c>
      <c r="B2576" s="111" t="s">
        <v>18</v>
      </c>
      <c r="C2576" s="164" t="s">
        <v>122</v>
      </c>
      <c r="D2576" s="112" t="s">
        <v>99</v>
      </c>
      <c r="E2576">
        <v>4950.8500000000004</v>
      </c>
      <c r="F2576">
        <v>5049.29</v>
      </c>
      <c r="G2576">
        <v>5235.45</v>
      </c>
      <c r="H2576">
        <v>5159.84</v>
      </c>
      <c r="I2576">
        <v>5093.79</v>
      </c>
      <c r="J2576">
        <v>4968.1099999999997</v>
      </c>
      <c r="K2576">
        <v>5114.92</v>
      </c>
      <c r="L2576">
        <v>5130.8100000000004</v>
      </c>
      <c r="M2576">
        <v>5024.49</v>
      </c>
      <c r="N2576" s="113">
        <f>IF((M2577=""),"",MAX(E2578:M2578))</f>
        <v>510.13999999999942</v>
      </c>
      <c r="O2576" s="113">
        <f>IF(M2577="","",MIN(E2578:M2578))</f>
        <v>496.31999999999971</v>
      </c>
      <c r="P2576" s="113">
        <f>IF((M2578=""),"",AVERAGE(E2578:M2578))</f>
        <v>502.65999999999963</v>
      </c>
      <c r="Q2576" s="113">
        <f>IF((M2577=""),"",STDEV(E2578:M2578))</f>
        <v>4.7466514512806572</v>
      </c>
      <c r="R2576" s="114">
        <f>IF((M2577=""),"",(N2576-O2576)/(N2576+O2576)*100)</f>
        <v>1.3731295828944738</v>
      </c>
      <c r="S2576" s="115" t="str">
        <f>IF(M2577="","",IF(R2576&lt;10,IF(P2576&gt;470,IF(P2576&lt;560,"Pass","Fail"),"Fail"),"Fail"))</f>
        <v>Pass</v>
      </c>
      <c r="T2576" s="242">
        <v>1159</v>
      </c>
      <c r="U2576" s="236" t="s">
        <v>379</v>
      </c>
      <c r="V2576" s="302"/>
      <c r="W2576" s="138">
        <v>470</v>
      </c>
      <c r="X2576" s="135">
        <v>560</v>
      </c>
      <c r="Y2576" s="135">
        <v>430</v>
      </c>
      <c r="Z2576" s="135">
        <v>590</v>
      </c>
      <c r="AA2576" s="137">
        <v>6.3</v>
      </c>
      <c r="AB2576" s="148">
        <v>6.3</v>
      </c>
    </row>
    <row r="2577" spans="1:28" ht="15.75" customHeight="1">
      <c r="A2577"/>
      <c r="B2577" s="93"/>
      <c r="C2577" s="162"/>
      <c r="D2577" s="90" t="s">
        <v>100</v>
      </c>
      <c r="E2577">
        <v>4698.22</v>
      </c>
      <c r="F2577">
        <v>4800.7700000000004</v>
      </c>
      <c r="G2577">
        <v>4984.7700000000004</v>
      </c>
      <c r="H2577">
        <v>4906.7</v>
      </c>
      <c r="I2577">
        <v>4838.72</v>
      </c>
      <c r="J2577">
        <v>4719.95</v>
      </c>
      <c r="K2577">
        <v>4861.51</v>
      </c>
      <c r="L2577">
        <v>4880.01</v>
      </c>
      <c r="M2577">
        <v>4774.93</v>
      </c>
      <c r="N2577" s="99"/>
      <c r="O2577" s="99"/>
      <c r="P2577" s="99"/>
      <c r="Q2577" s="99"/>
      <c r="R2577" s="100"/>
      <c r="S2577" s="101"/>
      <c r="T2577" s="241"/>
      <c r="U2577" s="234"/>
      <c r="V2577" s="238"/>
    </row>
    <row r="2578" spans="1:28" ht="26.25" customHeight="1" thickBot="1">
      <c r="A2578"/>
      <c r="B2578" s="93"/>
      <c r="C2578" s="162"/>
      <c r="D2578" s="90" t="s">
        <v>120</v>
      </c>
      <c r="E2578" s="29">
        <f t="shared" ref="E2578:M2578" si="852">IF(((E2576="")*AND(E2577="")),"",(E2576-E2577)*2)</f>
        <v>505.26000000000022</v>
      </c>
      <c r="F2578" s="29">
        <f t="shared" si="852"/>
        <v>497.03999999999905</v>
      </c>
      <c r="G2578" s="29">
        <f t="shared" si="852"/>
        <v>501.35999999999876</v>
      </c>
      <c r="H2578" s="29">
        <f t="shared" si="852"/>
        <v>506.28000000000065</v>
      </c>
      <c r="I2578" s="29">
        <f t="shared" si="852"/>
        <v>510.13999999999942</v>
      </c>
      <c r="J2578" s="29">
        <f t="shared" si="852"/>
        <v>496.31999999999971</v>
      </c>
      <c r="K2578" s="29">
        <f t="shared" si="852"/>
        <v>506.81999999999971</v>
      </c>
      <c r="L2578" s="29">
        <f t="shared" si="852"/>
        <v>501.60000000000036</v>
      </c>
      <c r="M2578" s="29">
        <f t="shared" si="852"/>
        <v>499.11999999999898</v>
      </c>
      <c r="N2578" s="102"/>
      <c r="O2578" s="102"/>
      <c r="P2578" s="102"/>
      <c r="Q2578" s="102"/>
      <c r="R2578" s="103"/>
      <c r="S2578" s="104"/>
      <c r="T2578" s="282"/>
      <c r="U2578" s="281"/>
      <c r="V2578" s="285"/>
    </row>
    <row r="2579" spans="1:28" ht="15.75" customHeight="1">
      <c r="A2579" s="3">
        <v>44112</v>
      </c>
      <c r="B2579" s="93" t="s">
        <v>18</v>
      </c>
      <c r="C2579" s="162" t="s">
        <v>123</v>
      </c>
      <c r="D2579" s="90" t="s">
        <v>99</v>
      </c>
      <c r="E2579">
        <v>5591</v>
      </c>
      <c r="F2579">
        <v>5694.28</v>
      </c>
      <c r="G2579">
        <v>5871.87</v>
      </c>
      <c r="H2579">
        <v>5805.07</v>
      </c>
      <c r="I2579">
        <v>5737.26</v>
      </c>
      <c r="J2579">
        <v>5617.33</v>
      </c>
      <c r="K2579">
        <v>5761.95</v>
      </c>
      <c r="L2579">
        <v>5774.67</v>
      </c>
      <c r="M2579">
        <v>5662.3</v>
      </c>
      <c r="N2579" s="94">
        <f>IF((M2580=""),"",MAX(E2581:M2581))</f>
        <v>286.52000000000044</v>
      </c>
      <c r="O2579" s="94">
        <f>IF(M2580="","",MIN(E2581:M2581))</f>
        <v>234.45999999999913</v>
      </c>
      <c r="P2579" s="94">
        <f>IF((M2581=""),"",AVERAGE(E2581:M2581))</f>
        <v>263.70444444444428</v>
      </c>
      <c r="Q2579" s="94">
        <f>IF((M2580=""),"",STDEV(E2581:M2581))</f>
        <v>18.393003500727669</v>
      </c>
      <c r="R2579" s="95">
        <f>IF((M2580=""),"",(N2579-O2579)/(N2579+O2579)*100)</f>
        <v>9.9927060539754606</v>
      </c>
      <c r="S2579" s="96" t="str">
        <f>IF(M2580="","",IF(R2579&lt;15,IF(P2579&gt;225,IF(P2579&lt;280,"Pass","Fail"),"Fail"),"Fail"))</f>
        <v>Pass</v>
      </c>
      <c r="T2579" s="237">
        <v>1159</v>
      </c>
      <c r="U2579" s="236" t="s">
        <v>379</v>
      </c>
      <c r="V2579" s="302"/>
      <c r="W2579" s="147">
        <v>225</v>
      </c>
      <c r="X2579" s="88">
        <v>280</v>
      </c>
      <c r="Y2579" s="88">
        <v>155</v>
      </c>
      <c r="Z2579" s="88">
        <v>315</v>
      </c>
      <c r="AA2579" s="148">
        <v>15</v>
      </c>
      <c r="AB2579" s="139">
        <v>15</v>
      </c>
    </row>
    <row r="2580" spans="1:28" ht="15.75" customHeight="1">
      <c r="A2580"/>
      <c r="B2580" s="93"/>
      <c r="C2580" s="162"/>
      <c r="D2580" s="90" t="s">
        <v>100</v>
      </c>
      <c r="E2580">
        <v>5450.6</v>
      </c>
      <c r="F2580">
        <v>5567.72</v>
      </c>
      <c r="G2580">
        <v>5754.64</v>
      </c>
      <c r="H2580">
        <v>5681.24</v>
      </c>
      <c r="I2580">
        <v>5596.39</v>
      </c>
      <c r="J2580">
        <v>5474.07</v>
      </c>
      <c r="K2580">
        <v>5635.51</v>
      </c>
      <c r="L2580">
        <v>5645.48</v>
      </c>
      <c r="M2580">
        <v>5523.41</v>
      </c>
      <c r="N2580" s="99"/>
      <c r="O2580" s="99"/>
      <c r="P2580" s="99"/>
      <c r="Q2580" s="99"/>
      <c r="R2580" s="100"/>
      <c r="S2580" s="101"/>
      <c r="T2580" s="241"/>
      <c r="U2580" s="234"/>
      <c r="V2580" s="238"/>
    </row>
    <row r="2581" spans="1:28" ht="26.25" customHeight="1" thickBot="1">
      <c r="A2581"/>
      <c r="B2581" s="93"/>
      <c r="C2581" s="162"/>
      <c r="D2581" s="90" t="s">
        <v>120</v>
      </c>
      <c r="E2581" s="29">
        <f t="shared" ref="E2581:M2581" si="853">IF(((E2579="")*AND(E2580="")),"",(E2579-E2580)*2)</f>
        <v>280.79999999999927</v>
      </c>
      <c r="F2581" s="29">
        <f t="shared" si="853"/>
        <v>253.11999999999898</v>
      </c>
      <c r="G2581" s="29">
        <f t="shared" si="853"/>
        <v>234.45999999999913</v>
      </c>
      <c r="H2581" s="29">
        <f t="shared" si="853"/>
        <v>247.65999999999985</v>
      </c>
      <c r="I2581" s="29">
        <f t="shared" si="853"/>
        <v>281.73999999999978</v>
      </c>
      <c r="J2581" s="29">
        <f t="shared" si="853"/>
        <v>286.52000000000044</v>
      </c>
      <c r="K2581" s="29">
        <f t="shared" si="853"/>
        <v>252.8799999999992</v>
      </c>
      <c r="L2581" s="29">
        <f t="shared" si="853"/>
        <v>258.38000000000102</v>
      </c>
      <c r="M2581" s="29">
        <f t="shared" si="853"/>
        <v>277.78000000000065</v>
      </c>
      <c r="N2581" s="102"/>
      <c r="O2581" s="102"/>
      <c r="P2581" s="102"/>
      <c r="Q2581" s="102"/>
      <c r="R2581" s="103"/>
      <c r="S2581" s="104"/>
      <c r="T2581" s="282"/>
      <c r="U2581" s="281"/>
      <c r="V2581" s="285"/>
    </row>
    <row r="2582" spans="1:28" ht="16.5" customHeight="1">
      <c r="A2582" s="3">
        <v>44112</v>
      </c>
      <c r="B2582" s="121" t="s">
        <v>18</v>
      </c>
      <c r="C2582" s="161" t="s">
        <v>119</v>
      </c>
      <c r="D2582" s="91" t="s">
        <v>99</v>
      </c>
      <c r="E2582">
        <v>2891.96</v>
      </c>
      <c r="F2582">
        <v>2787.24</v>
      </c>
      <c r="G2582">
        <v>2749.17</v>
      </c>
      <c r="H2582">
        <v>2768.49</v>
      </c>
      <c r="I2582">
        <v>2859.65</v>
      </c>
      <c r="J2582">
        <v>2859.46</v>
      </c>
      <c r="K2582">
        <v>2779.96</v>
      </c>
      <c r="L2582">
        <v>2759.47</v>
      </c>
      <c r="M2582">
        <v>2816.81</v>
      </c>
      <c r="N2582" s="94">
        <f>IF((M2583=""),"",MAX(E2584:M2584))</f>
        <v>784.14000000000033</v>
      </c>
      <c r="O2582" s="94">
        <f>IF(M2583="","",MIN(E2584:M2584))</f>
        <v>689.90000000000055</v>
      </c>
      <c r="P2582" s="94">
        <f>IF((M2584=""),"",AVERAGE(E2584:M2584))</f>
        <v>747.71333333333325</v>
      </c>
      <c r="Q2582" s="94">
        <f>IF((M2583=""),"",STDEV(E2584:M2584))</f>
        <v>39.269196579508161</v>
      </c>
      <c r="R2582" s="95">
        <f>IF((M2583=""),"",(N2582-O2582)/(N2582+O2582)*100)</f>
        <v>6.3933136142845317</v>
      </c>
      <c r="S2582" s="96" t="str">
        <f>IF(M2583="","",IF(R2582&lt;10,IF(P2582&gt;674,IF(P2582&lt;816,"Pass","Fail"),"Fail"),"Fail"))</f>
        <v>Pass</v>
      </c>
      <c r="T2582" s="237">
        <v>1159</v>
      </c>
      <c r="U2582" s="236" t="s">
        <v>379</v>
      </c>
      <c r="V2582" s="4"/>
      <c r="W2582" s="147">
        <v>674</v>
      </c>
      <c r="X2582" s="88">
        <v>816</v>
      </c>
      <c r="Y2582" s="88">
        <v>670</v>
      </c>
      <c r="Z2582" s="88">
        <v>830</v>
      </c>
      <c r="AA2582" s="88">
        <v>8.6999999999999993</v>
      </c>
      <c r="AB2582" s="148">
        <v>10</v>
      </c>
    </row>
    <row r="2583" spans="1:28" ht="15.75" customHeight="1">
      <c r="A2583"/>
      <c r="B2583" s="93"/>
      <c r="C2583" s="162"/>
      <c r="D2583" s="90" t="s">
        <v>100</v>
      </c>
      <c r="E2583">
        <v>2504</v>
      </c>
      <c r="F2583">
        <v>2432.5100000000002</v>
      </c>
      <c r="G2583">
        <v>2404.2199999999998</v>
      </c>
      <c r="H2583">
        <v>2412</v>
      </c>
      <c r="I2583">
        <v>2467.75</v>
      </c>
      <c r="J2583">
        <v>2467.39</v>
      </c>
      <c r="K2583">
        <v>2421.89</v>
      </c>
      <c r="L2583">
        <v>2369.67</v>
      </c>
      <c r="M2583">
        <v>2428.0700000000002</v>
      </c>
      <c r="N2583" s="99"/>
      <c r="O2583" s="99"/>
      <c r="P2583" s="99"/>
      <c r="Q2583" s="99"/>
      <c r="R2583" s="100"/>
      <c r="S2583" s="101"/>
      <c r="T2583" s="241"/>
      <c r="U2583" s="234"/>
      <c r="V2583" s="238"/>
    </row>
    <row r="2584" spans="1:28" ht="26.25" customHeight="1" thickBot="1">
      <c r="A2584"/>
      <c r="B2584" s="93"/>
      <c r="C2584" s="162"/>
      <c r="D2584" s="90" t="s">
        <v>120</v>
      </c>
      <c r="E2584" s="29">
        <f t="shared" ref="E2584:M2584" si="854">IF(((E2582="")*AND(E2583="")),"",(E2582-E2583)*2)</f>
        <v>775.92000000000007</v>
      </c>
      <c r="F2584" s="29">
        <f t="shared" si="854"/>
        <v>709.45999999999913</v>
      </c>
      <c r="G2584" s="29">
        <f t="shared" si="854"/>
        <v>689.90000000000055</v>
      </c>
      <c r="H2584" s="29">
        <f t="shared" si="854"/>
        <v>712.97999999999956</v>
      </c>
      <c r="I2584" s="29">
        <f t="shared" si="854"/>
        <v>783.80000000000018</v>
      </c>
      <c r="J2584" s="29">
        <f t="shared" si="854"/>
        <v>784.14000000000033</v>
      </c>
      <c r="K2584" s="29">
        <f t="shared" si="854"/>
        <v>716.14000000000033</v>
      </c>
      <c r="L2584" s="29">
        <f t="shared" si="854"/>
        <v>779.59999999999945</v>
      </c>
      <c r="M2584" s="29">
        <f t="shared" si="854"/>
        <v>777.47999999999956</v>
      </c>
      <c r="N2584" s="102"/>
      <c r="O2584" s="102"/>
      <c r="P2584" s="102"/>
      <c r="Q2584" s="102"/>
      <c r="R2584" s="103"/>
      <c r="S2584" s="104"/>
      <c r="T2584" s="282"/>
      <c r="U2584" s="281"/>
      <c r="V2584" s="285"/>
    </row>
    <row r="2585" spans="1:28" ht="12.75" customHeight="1">
      <c r="A2585" s="3">
        <v>44112</v>
      </c>
      <c r="B2585" s="93" t="s">
        <v>18</v>
      </c>
      <c r="C2585" s="162" t="s">
        <v>121</v>
      </c>
      <c r="D2585" s="90" t="s">
        <v>99</v>
      </c>
      <c r="E2585">
        <v>2890.59</v>
      </c>
      <c r="F2585">
        <v>2790.04</v>
      </c>
      <c r="G2585">
        <v>2751.99</v>
      </c>
      <c r="H2585">
        <v>2771.84</v>
      </c>
      <c r="I2585">
        <v>2862.93</v>
      </c>
      <c r="J2585">
        <v>2858.95</v>
      </c>
      <c r="K2585">
        <v>2783.99</v>
      </c>
      <c r="L2585">
        <v>2730.83</v>
      </c>
      <c r="M2585">
        <v>2818.2</v>
      </c>
      <c r="N2585" s="94">
        <f>IF((M2586=""),"",MAX(E2587:M2587))</f>
        <v>1008.2800000000007</v>
      </c>
      <c r="O2585" s="94">
        <f>IF(M2586="","",MIN(E2587:M2587))</f>
        <v>802.80000000000018</v>
      </c>
      <c r="P2585" s="94">
        <f>IF((M2587=""),"",AVERAGE(E2587:M2587))</f>
        <v>914.88888888888891</v>
      </c>
      <c r="Q2585" s="94">
        <f>IF((M2586=""),"",STDEV(E2587:M2587))</f>
        <v>84.049379599797589</v>
      </c>
      <c r="R2585" s="95">
        <f>IF((M2586=""),"",(N2585-O2585)/(N2585+O2585)*100)</f>
        <v>11.345716368133953</v>
      </c>
      <c r="S2585" s="96" t="str">
        <f>IF(M2586="","",IF(R2585&lt;15,IF(P2585&gt;850,IF(P2585&lt;1000,"Pass","Fail"),"Fail"),"Fail"))</f>
        <v>Pass</v>
      </c>
      <c r="T2585" s="237">
        <v>1159</v>
      </c>
      <c r="U2585" s="236" t="s">
        <v>379</v>
      </c>
      <c r="V2585" s="302"/>
      <c r="W2585" s="135">
        <v>830</v>
      </c>
      <c r="X2585" s="135">
        <v>960</v>
      </c>
      <c r="Y2585" s="135">
        <v>710</v>
      </c>
      <c r="Z2585" s="135">
        <v>910</v>
      </c>
      <c r="AA2585" s="135">
        <v>14.5</v>
      </c>
      <c r="AB2585" s="139">
        <v>17</v>
      </c>
    </row>
    <row r="2586" spans="1:28" ht="15.75" customHeight="1">
      <c r="A2586"/>
      <c r="B2586" s="93"/>
      <c r="C2586" s="162"/>
      <c r="D2586" s="90" t="s">
        <v>100</v>
      </c>
      <c r="E2586">
        <v>2386.4499999999998</v>
      </c>
      <c r="F2586">
        <v>2353.0300000000002</v>
      </c>
      <c r="G2586">
        <v>2340.9299999999998</v>
      </c>
      <c r="H2586">
        <v>2339.3200000000002</v>
      </c>
      <c r="I2586">
        <v>2369.83</v>
      </c>
      <c r="J2586">
        <v>2355.11</v>
      </c>
      <c r="K2586">
        <v>2348.7399999999998</v>
      </c>
      <c r="L2586">
        <v>2329.4299999999998</v>
      </c>
      <c r="M2586">
        <v>2319.52</v>
      </c>
      <c r="N2586" s="99"/>
      <c r="O2586" s="99"/>
      <c r="P2586" s="99"/>
      <c r="Q2586" s="99"/>
      <c r="R2586" s="100"/>
      <c r="S2586" s="101"/>
      <c r="T2586" s="241"/>
      <c r="U2586" s="234"/>
      <c r="V2586" s="238"/>
    </row>
    <row r="2587" spans="1:28" ht="26.25" customHeight="1" thickBot="1">
      <c r="A2587"/>
      <c r="B2587" s="105"/>
      <c r="C2587" s="163"/>
      <c r="D2587" s="127" t="s">
        <v>120</v>
      </c>
      <c r="E2587" s="107">
        <f t="shared" ref="E2587:M2587" si="855">IF(((E2585="")*AND(E2586="")),"",(E2585-E2586)*2)</f>
        <v>1008.2800000000007</v>
      </c>
      <c r="F2587" s="107">
        <f t="shared" si="855"/>
        <v>874.01999999999953</v>
      </c>
      <c r="G2587" s="107">
        <f t="shared" si="855"/>
        <v>822.11999999999989</v>
      </c>
      <c r="H2587" s="107">
        <f t="shared" si="855"/>
        <v>865.04</v>
      </c>
      <c r="I2587" s="107">
        <f t="shared" si="855"/>
        <v>986.19999999999982</v>
      </c>
      <c r="J2587" s="107">
        <f t="shared" si="855"/>
        <v>1007.6799999999994</v>
      </c>
      <c r="K2587" s="107">
        <f t="shared" si="855"/>
        <v>870.5</v>
      </c>
      <c r="L2587" s="107">
        <f t="shared" si="855"/>
        <v>802.80000000000018</v>
      </c>
      <c r="M2587" s="107">
        <f t="shared" si="855"/>
        <v>997.35999999999967</v>
      </c>
      <c r="N2587" s="108"/>
      <c r="O2587" s="108"/>
      <c r="P2587" s="108"/>
      <c r="Q2587" s="108"/>
      <c r="R2587" s="109"/>
      <c r="S2587" s="110"/>
      <c r="T2587" s="284"/>
      <c r="U2587" s="283"/>
      <c r="V2587" s="286"/>
    </row>
    <row r="2588" spans="1:28" ht="15.75" customHeight="1">
      <c r="A2588" s="3">
        <v>44123</v>
      </c>
      <c r="B2588" s="111" t="s">
        <v>18</v>
      </c>
      <c r="C2588" s="164" t="s">
        <v>122</v>
      </c>
      <c r="D2588" s="112" t="s">
        <v>99</v>
      </c>
      <c r="E2588" s="370">
        <v>4698.22</v>
      </c>
      <c r="F2588" s="370">
        <v>4800.7700000000004</v>
      </c>
      <c r="G2588" s="370">
        <v>4984.7700000000004</v>
      </c>
      <c r="H2588" s="370">
        <v>4906.7</v>
      </c>
      <c r="I2588" s="370">
        <v>4838.72</v>
      </c>
      <c r="J2588" s="370">
        <v>4719.95</v>
      </c>
      <c r="K2588" s="370">
        <v>4861.51</v>
      </c>
      <c r="L2588" s="370">
        <v>4880.01</v>
      </c>
      <c r="M2588" s="370">
        <v>4774.93</v>
      </c>
      <c r="N2588" s="113">
        <f>IF((M2589=""),"",MAX(E2590:M2590))</f>
        <v>503.34000000000015</v>
      </c>
      <c r="O2588" s="113">
        <f>IF(M2589="","",MIN(E2590:M2590))</f>
        <v>444.5</v>
      </c>
      <c r="P2588" s="113">
        <f>IF((M2590=""),"",AVERAGE(E2590:M2590))</f>
        <v>474.9844444444447</v>
      </c>
      <c r="Q2588" s="113">
        <f>IF((M2589=""),"",STDEV(E2590:M2590))</f>
        <v>20.82138750846849</v>
      </c>
      <c r="R2588" s="114">
        <f>IF((M2589=""),"",(N2588-O2588)/(N2588+O2588)*100)</f>
        <v>6.2077987846050116</v>
      </c>
      <c r="S2588" s="115" t="str">
        <f>IF(M2589="","",IF(R2588&lt;10,IF(P2588&gt;470,IF(P2588&lt;560,"Pass","Fail"),"Fail"),"Fail"))</f>
        <v>Pass</v>
      </c>
      <c r="T2588" s="242">
        <v>1428</v>
      </c>
      <c r="U2588" s="236" t="s">
        <v>387</v>
      </c>
      <c r="V2588" s="302" t="s">
        <v>388</v>
      </c>
      <c r="W2588" s="138">
        <v>470</v>
      </c>
      <c r="X2588" s="135">
        <v>560</v>
      </c>
      <c r="Y2588" s="135">
        <v>430</v>
      </c>
      <c r="Z2588" s="135">
        <v>590</v>
      </c>
      <c r="AA2588" s="137">
        <v>6.3</v>
      </c>
      <c r="AB2588" s="148">
        <v>6.3</v>
      </c>
    </row>
    <row r="2589" spans="1:28" ht="15.75" customHeight="1">
      <c r="A2589"/>
      <c r="B2589" s="93"/>
      <c r="C2589" s="162"/>
      <c r="D2589" s="90" t="s">
        <v>100</v>
      </c>
      <c r="E2589" s="370">
        <v>4475.97</v>
      </c>
      <c r="F2589" s="370">
        <v>4555.33</v>
      </c>
      <c r="G2589" s="370">
        <v>4752.13</v>
      </c>
      <c r="H2589" s="370">
        <v>4667.05</v>
      </c>
      <c r="I2589" s="370">
        <v>4587.05</v>
      </c>
      <c r="J2589" s="370">
        <v>4493.92</v>
      </c>
      <c r="K2589" s="370">
        <v>4612.95</v>
      </c>
      <c r="L2589" s="370">
        <v>4650.79</v>
      </c>
      <c r="M2589" s="370">
        <v>4532.96</v>
      </c>
      <c r="N2589" s="99"/>
      <c r="O2589" s="99"/>
      <c r="P2589" s="99"/>
      <c r="Q2589" s="99"/>
      <c r="R2589" s="100"/>
      <c r="S2589" s="101"/>
      <c r="T2589" s="241"/>
      <c r="U2589" s="234"/>
      <c r="V2589" s="238"/>
    </row>
    <row r="2590" spans="1:28" ht="26.25" customHeight="1" thickBot="1">
      <c r="A2590"/>
      <c r="B2590" s="93"/>
      <c r="C2590" s="162"/>
      <c r="D2590" s="90" t="s">
        <v>120</v>
      </c>
      <c r="E2590" s="29">
        <f t="shared" ref="E2590:M2590" si="856">IF(((E2588="")*AND(E2589="")),"",(E2588-E2589)*2)</f>
        <v>444.5</v>
      </c>
      <c r="F2590" s="29">
        <f t="shared" si="856"/>
        <v>490.88000000000102</v>
      </c>
      <c r="G2590" s="29">
        <f t="shared" si="856"/>
        <v>465.28000000000065</v>
      </c>
      <c r="H2590" s="29">
        <f t="shared" si="856"/>
        <v>479.29999999999927</v>
      </c>
      <c r="I2590" s="29">
        <f t="shared" si="856"/>
        <v>503.34000000000015</v>
      </c>
      <c r="J2590" s="29">
        <f t="shared" si="856"/>
        <v>452.05999999999949</v>
      </c>
      <c r="K2590" s="29">
        <f t="shared" si="856"/>
        <v>497.1200000000008</v>
      </c>
      <c r="L2590" s="29">
        <f t="shared" si="856"/>
        <v>458.44000000000051</v>
      </c>
      <c r="M2590" s="29">
        <f t="shared" si="856"/>
        <v>483.94000000000051</v>
      </c>
      <c r="N2590" s="102"/>
      <c r="O2590" s="102"/>
      <c r="P2590" s="102"/>
      <c r="Q2590" s="102"/>
      <c r="R2590" s="103"/>
      <c r="S2590" s="104"/>
      <c r="T2590" s="282"/>
      <c r="U2590" s="281"/>
      <c r="V2590" s="285"/>
    </row>
    <row r="2591" spans="1:28" ht="15.75" customHeight="1">
      <c r="A2591" s="3">
        <v>44123</v>
      </c>
      <c r="B2591" s="93" t="s">
        <v>18</v>
      </c>
      <c r="C2591" s="162" t="s">
        <v>123</v>
      </c>
      <c r="D2591" s="90" t="s">
        <v>99</v>
      </c>
      <c r="E2591" s="370">
        <v>5450.6</v>
      </c>
      <c r="F2591" s="370">
        <v>5567.72</v>
      </c>
      <c r="G2591" s="370">
        <v>5754.64</v>
      </c>
      <c r="H2591" s="370">
        <v>5681.24</v>
      </c>
      <c r="I2591" s="370">
        <v>5596.39</v>
      </c>
      <c r="J2591" s="370">
        <v>5474.07</v>
      </c>
      <c r="K2591" s="370">
        <v>5635.51</v>
      </c>
      <c r="L2591" s="370">
        <v>5645.48</v>
      </c>
      <c r="M2591" s="370">
        <v>5523.41</v>
      </c>
      <c r="N2591" s="94">
        <f>IF((M2592=""),"",MAX(E2593:M2593))</f>
        <v>277.88000000000102</v>
      </c>
      <c r="O2591" s="94">
        <f>IF(M2592="","",MIN(E2593:M2593))</f>
        <v>210.7599999999984</v>
      </c>
      <c r="P2591" s="94">
        <f>IF((M2593=""),"",AVERAGE(E2593:M2593))</f>
        <v>237.07555555555538</v>
      </c>
      <c r="Q2591" s="94">
        <f>IF((M2592=""),"",STDEV(E2593:M2593))</f>
        <v>22.529393639816469</v>
      </c>
      <c r="R2591" s="95">
        <f>IF((M2592=""),"",(N2591-O2591)/(N2591+O2591)*100)</f>
        <v>13.73608382449302</v>
      </c>
      <c r="S2591" s="96" t="str">
        <f>IF(M2592="","",IF(R2591&lt;15,IF(P2591&gt;225,IF(P2591&lt;280,"Pass","Fail"),"Fail"),"Fail"))</f>
        <v>Pass</v>
      </c>
      <c r="T2591" s="237">
        <v>1428</v>
      </c>
      <c r="U2591" s="236" t="s">
        <v>387</v>
      </c>
      <c r="V2591" s="302" t="s">
        <v>388</v>
      </c>
      <c r="W2591" s="147">
        <v>225</v>
      </c>
      <c r="X2591" s="88">
        <v>280</v>
      </c>
      <c r="Y2591" s="88">
        <v>155</v>
      </c>
      <c r="Z2591" s="88">
        <v>315</v>
      </c>
      <c r="AA2591" s="148">
        <v>15</v>
      </c>
      <c r="AB2591" s="139">
        <v>15</v>
      </c>
    </row>
    <row r="2592" spans="1:28" ht="15.75" customHeight="1">
      <c r="A2592"/>
      <c r="B2592" s="93"/>
      <c r="C2592" s="162"/>
      <c r="D2592" s="90" t="s">
        <v>100</v>
      </c>
      <c r="E2592" s="370">
        <v>5343.85</v>
      </c>
      <c r="F2592" s="370">
        <v>5447.1</v>
      </c>
      <c r="G2592" s="370">
        <v>5641.97</v>
      </c>
      <c r="H2592" s="370">
        <v>5567.45</v>
      </c>
      <c r="I2592" s="370">
        <v>5457.45</v>
      </c>
      <c r="J2592" s="370">
        <v>5361.77</v>
      </c>
      <c r="K2592" s="370">
        <v>5507.12</v>
      </c>
      <c r="L2592" s="370">
        <v>5540.1</v>
      </c>
      <c r="M2592" s="370">
        <v>5395.41</v>
      </c>
      <c r="N2592" s="99"/>
      <c r="O2592" s="99"/>
      <c r="P2592" s="99"/>
      <c r="Q2592" s="99"/>
      <c r="R2592" s="100"/>
      <c r="S2592" s="101"/>
      <c r="T2592" s="241"/>
      <c r="U2592" s="234"/>
      <c r="V2592" s="238"/>
    </row>
    <row r="2593" spans="1:28" ht="26.25" customHeight="1" thickBot="1">
      <c r="A2593"/>
      <c r="B2593" s="93"/>
      <c r="C2593" s="162"/>
      <c r="D2593" s="90" t="s">
        <v>120</v>
      </c>
      <c r="E2593" s="29">
        <f t="shared" ref="E2593:M2593" si="857">IF(((E2591="")*AND(E2592="")),"",(E2591-E2592)*2)</f>
        <v>213.5</v>
      </c>
      <c r="F2593" s="29">
        <f t="shared" si="857"/>
        <v>241.23999999999978</v>
      </c>
      <c r="G2593" s="29">
        <f t="shared" si="857"/>
        <v>225.34000000000015</v>
      </c>
      <c r="H2593" s="29">
        <f t="shared" si="857"/>
        <v>227.57999999999993</v>
      </c>
      <c r="I2593" s="29">
        <f t="shared" si="857"/>
        <v>277.88000000000102</v>
      </c>
      <c r="J2593" s="29">
        <f t="shared" si="857"/>
        <v>224.59999999999854</v>
      </c>
      <c r="K2593" s="29">
        <f t="shared" si="857"/>
        <v>256.78000000000065</v>
      </c>
      <c r="L2593" s="29">
        <f t="shared" si="857"/>
        <v>210.7599999999984</v>
      </c>
      <c r="M2593" s="29">
        <f t="shared" si="857"/>
        <v>256</v>
      </c>
      <c r="N2593" s="102"/>
      <c r="O2593" s="102"/>
      <c r="P2593" s="102"/>
      <c r="Q2593" s="102"/>
      <c r="R2593" s="103"/>
      <c r="S2593" s="104"/>
      <c r="T2593" s="282"/>
      <c r="U2593" s="281"/>
      <c r="V2593" s="285"/>
    </row>
    <row r="2594" spans="1:28" ht="16.5" customHeight="1">
      <c r="A2594" s="3">
        <v>44123</v>
      </c>
      <c r="B2594" s="121" t="s">
        <v>18</v>
      </c>
      <c r="C2594" s="161" t="s">
        <v>119</v>
      </c>
      <c r="D2594" s="91" t="s">
        <v>99</v>
      </c>
      <c r="E2594" s="370">
        <v>2413.6</v>
      </c>
      <c r="F2594" s="370">
        <v>2432.5100000000002</v>
      </c>
      <c r="G2594" s="370">
        <v>2404.2199999999998</v>
      </c>
      <c r="H2594" s="370">
        <v>2412</v>
      </c>
      <c r="I2594" s="370">
        <v>2467.75</v>
      </c>
      <c r="J2594" s="370">
        <v>2467.39</v>
      </c>
      <c r="K2594" s="370">
        <v>2421.89</v>
      </c>
      <c r="L2594" s="370">
        <v>2412.5</v>
      </c>
      <c r="M2594" s="370">
        <v>2428.0700000000002</v>
      </c>
      <c r="N2594" s="94">
        <f>IF((M2595=""),"",MAX(E2596:M2596))</f>
        <v>767.59999999999945</v>
      </c>
      <c r="O2594" s="94">
        <f>IF(M2595="","",MIN(E2596:M2596))</f>
        <v>629</v>
      </c>
      <c r="P2594" s="94">
        <f>IF((M2596=""),"",AVERAGE(E2596:M2596))</f>
        <v>694.90222222222212</v>
      </c>
      <c r="Q2594" s="94">
        <f>IF((M2595=""),"",STDEV(E2596:M2596))</f>
        <v>48.284589098847015</v>
      </c>
      <c r="R2594" s="95">
        <f>IF((M2595=""),"",(N2594-O2594)/(N2594+O2594)*100)</f>
        <v>9.9241013890877507</v>
      </c>
      <c r="S2594" s="96" t="str">
        <f>IF(M2595="","",IF(R2594&lt;10,IF(P2594&gt;674,IF(P2594&lt;816,"Pass","Fail"),"Fail"),"Fail"))</f>
        <v>Pass</v>
      </c>
      <c r="T2594" s="237">
        <v>1428</v>
      </c>
      <c r="U2594" s="236" t="s">
        <v>387</v>
      </c>
      <c r="V2594" s="302" t="s">
        <v>388</v>
      </c>
      <c r="W2594" s="147">
        <v>674</v>
      </c>
      <c r="X2594" s="88">
        <v>816</v>
      </c>
      <c r="Y2594" s="88">
        <v>670</v>
      </c>
      <c r="Z2594" s="88">
        <v>830</v>
      </c>
      <c r="AA2594" s="88">
        <v>8.6999999999999993</v>
      </c>
      <c r="AB2594" s="148">
        <v>10</v>
      </c>
    </row>
    <row r="2595" spans="1:28" ht="15.75" customHeight="1">
      <c r="A2595"/>
      <c r="B2595" s="93"/>
      <c r="C2595" s="162"/>
      <c r="D2595" s="90" t="s">
        <v>100</v>
      </c>
      <c r="E2595" s="370">
        <v>2078.3200000000002</v>
      </c>
      <c r="F2595" s="370">
        <v>2075.19</v>
      </c>
      <c r="G2595" s="370">
        <v>2072.02</v>
      </c>
      <c r="H2595" s="370">
        <v>2097.5</v>
      </c>
      <c r="I2595" s="370">
        <v>2084.39</v>
      </c>
      <c r="J2595" s="370">
        <v>2083.59</v>
      </c>
      <c r="K2595" s="370">
        <v>2084.39</v>
      </c>
      <c r="L2595" s="370">
        <v>2083.59</v>
      </c>
      <c r="M2595" s="370">
        <v>2073.88</v>
      </c>
      <c r="N2595" s="99"/>
      <c r="O2595" s="99"/>
      <c r="P2595" s="99"/>
      <c r="Q2595" s="99"/>
      <c r="R2595" s="100"/>
      <c r="S2595" s="101"/>
      <c r="T2595" s="241"/>
      <c r="U2595" s="234"/>
      <c r="V2595" s="238"/>
    </row>
    <row r="2596" spans="1:28" ht="26.25" customHeight="1" thickBot="1">
      <c r="A2596"/>
      <c r="B2596" s="93"/>
      <c r="C2596" s="162"/>
      <c r="D2596" s="90" t="s">
        <v>120</v>
      </c>
      <c r="E2596" s="29">
        <f t="shared" ref="E2596:M2596" si="858">IF(((E2594="")*AND(E2595="")),"",(E2594-E2595)*2)</f>
        <v>670.55999999999949</v>
      </c>
      <c r="F2596" s="29">
        <f t="shared" si="858"/>
        <v>714.64000000000033</v>
      </c>
      <c r="G2596" s="29">
        <f t="shared" si="858"/>
        <v>664.39999999999964</v>
      </c>
      <c r="H2596" s="29">
        <f t="shared" si="858"/>
        <v>629</v>
      </c>
      <c r="I2596" s="29">
        <f t="shared" si="858"/>
        <v>766.72000000000025</v>
      </c>
      <c r="J2596" s="29">
        <f t="shared" si="858"/>
        <v>767.59999999999945</v>
      </c>
      <c r="K2596" s="29">
        <f t="shared" si="858"/>
        <v>675</v>
      </c>
      <c r="L2596" s="29">
        <f t="shared" si="858"/>
        <v>657.81999999999971</v>
      </c>
      <c r="M2596" s="29">
        <f t="shared" si="858"/>
        <v>708.38000000000011</v>
      </c>
      <c r="N2596" s="102"/>
      <c r="O2596" s="102"/>
      <c r="P2596" s="102"/>
      <c r="Q2596" s="102"/>
      <c r="R2596" s="103"/>
      <c r="S2596" s="104"/>
      <c r="T2596" s="282"/>
      <c r="U2596" s="281"/>
      <c r="V2596" s="285"/>
    </row>
    <row r="2597" spans="1:28" ht="12.75" customHeight="1">
      <c r="A2597" s="3">
        <v>44123</v>
      </c>
      <c r="B2597" s="93" t="s">
        <v>18</v>
      </c>
      <c r="C2597" s="162" t="s">
        <v>121</v>
      </c>
      <c r="D2597" s="90" t="s">
        <v>99</v>
      </c>
      <c r="E2597" s="370">
        <v>2386.4499999999998</v>
      </c>
      <c r="F2597" s="370">
        <v>2353.0300000000002</v>
      </c>
      <c r="G2597" s="370">
        <v>2340.9299999999998</v>
      </c>
      <c r="H2597" s="370">
        <v>2339.3200000000002</v>
      </c>
      <c r="I2597" s="370">
        <v>2369.83</v>
      </c>
      <c r="J2597" s="370">
        <v>2355.11</v>
      </c>
      <c r="K2597" s="370">
        <v>2348.7399999999998</v>
      </c>
      <c r="L2597" s="370">
        <v>2329.4299999999998</v>
      </c>
      <c r="M2597" s="370">
        <v>2319.52</v>
      </c>
      <c r="N2597" s="94">
        <f>IF((M2598=""),"",MAX(E2599:M2599))</f>
        <v>972.65999999999985</v>
      </c>
      <c r="O2597" s="94">
        <f>IF(M2598="","",MIN(E2599:M2599))</f>
        <v>781.56</v>
      </c>
      <c r="P2597" s="94">
        <f>IF((M2599=""),"",AVERAGE(E2599:M2599))</f>
        <v>846.07333333333327</v>
      </c>
      <c r="Q2597" s="94">
        <f>IF((M2598=""),"",STDEV(E2599:M2599))</f>
        <v>63.800526643595262</v>
      </c>
      <c r="R2597" s="95">
        <f>IF((M2598=""),"",(N2597-O2597)/(N2597+O2597)*100)</f>
        <v>10.893730546909735</v>
      </c>
      <c r="S2597" s="96" t="str">
        <f>IF(M2598="","",IF(R2597&lt;15,IF(P2597&gt;850,IF(P2597&lt;1000,"Pass","Fail"),"Fail"),"Fail"))</f>
        <v>Fail</v>
      </c>
      <c r="T2597" s="237">
        <v>1428</v>
      </c>
      <c r="U2597" s="236" t="s">
        <v>387</v>
      </c>
      <c r="V2597" s="302" t="s">
        <v>388</v>
      </c>
      <c r="W2597" s="135">
        <v>830</v>
      </c>
      <c r="X2597" s="135">
        <v>960</v>
      </c>
      <c r="Y2597" s="135">
        <v>710</v>
      </c>
      <c r="Z2597" s="135">
        <v>910</v>
      </c>
      <c r="AA2597" s="135">
        <v>14.5</v>
      </c>
      <c r="AB2597" s="139">
        <v>17</v>
      </c>
    </row>
    <row r="2598" spans="1:28" ht="15.75" customHeight="1">
      <c r="A2598"/>
      <c r="B2598" s="93"/>
      <c r="C2598" s="162"/>
      <c r="D2598" s="90" t="s">
        <v>100</v>
      </c>
      <c r="E2598" s="370">
        <v>1900.12</v>
      </c>
      <c r="F2598" s="370">
        <v>1923.83</v>
      </c>
      <c r="G2598" s="370">
        <v>1938.86</v>
      </c>
      <c r="H2598" s="370">
        <v>1945.91</v>
      </c>
      <c r="I2598" s="370">
        <v>1933.2</v>
      </c>
      <c r="J2598" s="370">
        <v>1912.28</v>
      </c>
      <c r="K2598" s="370">
        <v>1913.76</v>
      </c>
      <c r="L2598" s="370">
        <v>1938.33</v>
      </c>
      <c r="M2598" s="370">
        <v>1928.74</v>
      </c>
      <c r="N2598" s="99"/>
      <c r="O2598" s="99"/>
      <c r="P2598" s="99"/>
      <c r="Q2598" s="99"/>
      <c r="R2598" s="100"/>
      <c r="S2598" s="101"/>
      <c r="T2598" s="241"/>
      <c r="U2598" s="234"/>
      <c r="V2598" s="238"/>
    </row>
    <row r="2599" spans="1:28" ht="26.25" customHeight="1" thickBot="1">
      <c r="A2599"/>
      <c r="B2599" s="105"/>
      <c r="C2599" s="163"/>
      <c r="D2599" s="127" t="s">
        <v>120</v>
      </c>
      <c r="E2599" s="107">
        <f t="shared" ref="E2599:M2599" si="859">IF(((E2597="")*AND(E2598="")),"",(E2597-E2598)*2)</f>
        <v>972.65999999999985</v>
      </c>
      <c r="F2599" s="107">
        <f t="shared" si="859"/>
        <v>858.40000000000055</v>
      </c>
      <c r="G2599" s="107">
        <f t="shared" si="859"/>
        <v>804.13999999999987</v>
      </c>
      <c r="H2599" s="107">
        <f t="shared" si="859"/>
        <v>786.82000000000016</v>
      </c>
      <c r="I2599" s="107">
        <f t="shared" si="859"/>
        <v>873.25999999999976</v>
      </c>
      <c r="J2599" s="107">
        <f t="shared" si="859"/>
        <v>885.66000000000031</v>
      </c>
      <c r="K2599" s="107">
        <f t="shared" si="859"/>
        <v>869.95999999999958</v>
      </c>
      <c r="L2599" s="107">
        <f t="shared" si="859"/>
        <v>782.19999999999982</v>
      </c>
      <c r="M2599" s="107">
        <f t="shared" si="859"/>
        <v>781.56</v>
      </c>
      <c r="N2599" s="108"/>
      <c r="O2599" s="108"/>
      <c r="P2599" s="108"/>
      <c r="Q2599" s="108"/>
      <c r="R2599" s="109"/>
      <c r="S2599" s="110"/>
      <c r="T2599" s="284"/>
      <c r="U2599" s="283"/>
      <c r="V2599" s="286"/>
    </row>
    <row r="2600" spans="1:28" ht="12.75" customHeight="1">
      <c r="A2600" s="3">
        <v>44123</v>
      </c>
      <c r="B2600" s="93" t="s">
        <v>18</v>
      </c>
      <c r="C2600" s="162" t="s">
        <v>121</v>
      </c>
      <c r="D2600" s="90" t="s">
        <v>99</v>
      </c>
      <c r="E2600" s="419">
        <v>2404</v>
      </c>
      <c r="F2600" s="419">
        <v>2364</v>
      </c>
      <c r="G2600" s="419">
        <v>2350</v>
      </c>
      <c r="H2600" s="419">
        <v>2346</v>
      </c>
      <c r="I2600" s="419">
        <v>2378</v>
      </c>
      <c r="J2600" s="419">
        <v>2371</v>
      </c>
      <c r="K2600" s="419">
        <v>2355</v>
      </c>
      <c r="L2600" s="419">
        <v>2341</v>
      </c>
      <c r="M2600" s="419">
        <v>2335</v>
      </c>
      <c r="N2600" s="94">
        <f>IF((M2601=""),"",MAX(E2602:M2602))</f>
        <v>986</v>
      </c>
      <c r="O2600" s="94">
        <f>IF(M2601="","",MIN(E2602:M2602))</f>
        <v>806</v>
      </c>
      <c r="P2600" s="94">
        <f>IF((M2602=""),"",AVERAGE(E2602:M2602))</f>
        <v>900.66666666666663</v>
      </c>
      <c r="Q2600" s="94">
        <f>IF((M2601=""),"",STDEV(E2602:M2602))</f>
        <v>70.285133563222317</v>
      </c>
      <c r="R2600" s="95">
        <f>IF((M2601=""),"",(N2600-O2600)/(N2600+O2600)*100)</f>
        <v>10.044642857142858</v>
      </c>
      <c r="S2600" s="96" t="str">
        <f>IF(M2601="","",IF(R2600&lt;15,IF(P2600&gt;850,IF(P2600&lt;1000,"Pass","Fail"),"Fail"),"Fail"))</f>
        <v>Pass</v>
      </c>
      <c r="T2600" s="237">
        <v>1519</v>
      </c>
      <c r="U2600" s="236" t="s">
        <v>386</v>
      </c>
      <c r="V2600" s="302" t="s">
        <v>385</v>
      </c>
      <c r="W2600" s="135">
        <v>830</v>
      </c>
      <c r="X2600" s="135">
        <v>960</v>
      </c>
      <c r="Y2600" s="135">
        <v>710</v>
      </c>
      <c r="Z2600" s="135">
        <v>910</v>
      </c>
      <c r="AA2600" s="135">
        <v>14.5</v>
      </c>
      <c r="AB2600" s="139">
        <v>17</v>
      </c>
    </row>
    <row r="2601" spans="1:28" ht="15.75" customHeight="1">
      <c r="A2601"/>
      <c r="B2601" s="93"/>
      <c r="C2601" s="162"/>
      <c r="D2601" s="90" t="s">
        <v>100</v>
      </c>
      <c r="E2601" s="419">
        <v>1914</v>
      </c>
      <c r="F2601" s="419">
        <v>1937</v>
      </c>
      <c r="G2601" s="419">
        <v>1947</v>
      </c>
      <c r="H2601" s="419">
        <v>1921</v>
      </c>
      <c r="I2601" s="419">
        <v>1896</v>
      </c>
      <c r="J2601" s="419">
        <v>1878</v>
      </c>
      <c r="K2601" s="419">
        <v>1924</v>
      </c>
      <c r="L2601" s="419">
        <v>1919</v>
      </c>
      <c r="M2601" s="419">
        <v>1855</v>
      </c>
      <c r="N2601" s="99"/>
      <c r="O2601" s="99"/>
      <c r="P2601" s="99"/>
      <c r="Q2601" s="99"/>
      <c r="R2601" s="100"/>
      <c r="S2601" s="101"/>
      <c r="T2601" s="241"/>
      <c r="U2601" s="234"/>
      <c r="V2601" s="238"/>
    </row>
    <row r="2602" spans="1:28" ht="26.25" customHeight="1" thickBot="1">
      <c r="A2602"/>
      <c r="B2602" s="105"/>
      <c r="C2602" s="163"/>
      <c r="D2602" s="127" t="s">
        <v>120</v>
      </c>
      <c r="E2602" s="107">
        <f t="shared" ref="E2602:M2602" si="860">IF(((E2600="")*AND(E2601="")),"",(E2600-E2601)*2)</f>
        <v>980</v>
      </c>
      <c r="F2602" s="107">
        <f t="shared" si="860"/>
        <v>854</v>
      </c>
      <c r="G2602" s="107">
        <f t="shared" si="860"/>
        <v>806</v>
      </c>
      <c r="H2602" s="107">
        <f t="shared" si="860"/>
        <v>850</v>
      </c>
      <c r="I2602" s="107">
        <f t="shared" si="860"/>
        <v>964</v>
      </c>
      <c r="J2602" s="107">
        <f t="shared" si="860"/>
        <v>986</v>
      </c>
      <c r="K2602" s="107">
        <f t="shared" si="860"/>
        <v>862</v>
      </c>
      <c r="L2602" s="107">
        <f t="shared" si="860"/>
        <v>844</v>
      </c>
      <c r="M2602" s="107">
        <f t="shared" si="860"/>
        <v>960</v>
      </c>
      <c r="N2602" s="108"/>
      <c r="O2602" s="108"/>
      <c r="P2602" s="108"/>
      <c r="Q2602" s="108"/>
      <c r="R2602" s="109"/>
      <c r="S2602" s="110"/>
      <c r="T2602" s="284"/>
      <c r="U2602" s="283"/>
      <c r="V2602" s="286"/>
    </row>
    <row r="2603" spans="1:28" ht="15.75" customHeight="1">
      <c r="A2603" s="3">
        <v>44126</v>
      </c>
      <c r="B2603" s="111" t="s">
        <v>18</v>
      </c>
      <c r="C2603" s="164" t="s">
        <v>122</v>
      </c>
      <c r="D2603" s="112" t="s">
        <v>99</v>
      </c>
      <c r="E2603" s="370">
        <v>4475.97</v>
      </c>
      <c r="F2603" s="370">
        <v>4555.33</v>
      </c>
      <c r="G2603" s="370">
        <v>4752.13</v>
      </c>
      <c r="H2603" s="370">
        <v>4667.05</v>
      </c>
      <c r="I2603" s="370">
        <v>4587.05</v>
      </c>
      <c r="J2603" s="370">
        <v>4493.92</v>
      </c>
      <c r="K2603" s="370">
        <v>4612.95</v>
      </c>
      <c r="L2603" s="370">
        <v>4650.79</v>
      </c>
      <c r="M2603" s="370">
        <v>4532.96</v>
      </c>
      <c r="N2603" s="113">
        <f>IF((M2604=""),"",MAX(E2605:M2605))</f>
        <v>575.65999999999985</v>
      </c>
      <c r="O2603" s="113">
        <f>IF(M2604="","",MIN(E2605:M2605))</f>
        <v>495.61999999999898</v>
      </c>
      <c r="P2603" s="113">
        <f>IF((M2605=""),"",AVERAGE(E2605:M2605))</f>
        <v>520.6066666666668</v>
      </c>
      <c r="Q2603" s="113">
        <f>IF((M2604=""),"",STDEV(E2605:M2605))</f>
        <v>30.636909113028139</v>
      </c>
      <c r="R2603" s="114">
        <f>IF((M2604=""),"",(N2603-O2603)/(N2603+O2603)*100)</f>
        <v>7.4714360391308494</v>
      </c>
      <c r="S2603" s="115" t="str">
        <f>IF(M2604="","",IF(R2603&lt;10,IF(P2603&gt;470,IF(P2603&lt;560,"Pass","Fail"),"Fail"),"Fail"))</f>
        <v>Pass</v>
      </c>
      <c r="T2603" s="242">
        <v>1428</v>
      </c>
      <c r="U2603" s="236" t="s">
        <v>391</v>
      </c>
      <c r="V2603" s="302" t="s">
        <v>388</v>
      </c>
      <c r="W2603" s="138">
        <v>470</v>
      </c>
      <c r="X2603" s="135">
        <v>560</v>
      </c>
      <c r="Y2603" s="135">
        <v>430</v>
      </c>
      <c r="Z2603" s="135">
        <v>590</v>
      </c>
      <c r="AA2603" s="137">
        <v>6.3</v>
      </c>
      <c r="AB2603" s="148">
        <v>6.3</v>
      </c>
    </row>
    <row r="2604" spans="1:28" ht="15.75" customHeight="1">
      <c r="A2604"/>
      <c r="B2604" s="93"/>
      <c r="C2604" s="162"/>
      <c r="D2604" s="90" t="s">
        <v>100</v>
      </c>
      <c r="E2604">
        <v>4188.1400000000003</v>
      </c>
      <c r="F2604">
        <v>4304.09</v>
      </c>
      <c r="G2604">
        <v>4502.49</v>
      </c>
      <c r="H2604">
        <v>4415.82</v>
      </c>
      <c r="I2604">
        <v>4336.18</v>
      </c>
      <c r="J2604">
        <v>4209.32</v>
      </c>
      <c r="K2604">
        <v>4365.1400000000003</v>
      </c>
      <c r="L2604">
        <v>4392.67</v>
      </c>
      <c r="M2604">
        <v>4271.57</v>
      </c>
      <c r="N2604" s="99"/>
      <c r="O2604" s="99"/>
      <c r="P2604" s="99"/>
      <c r="Q2604" s="99"/>
      <c r="R2604" s="100"/>
      <c r="S2604" s="101"/>
      <c r="T2604" s="241"/>
      <c r="U2604" s="234"/>
      <c r="V2604" s="238"/>
    </row>
    <row r="2605" spans="1:28" ht="26.25" customHeight="1" thickBot="1">
      <c r="A2605"/>
      <c r="B2605" s="93"/>
      <c r="C2605" s="162"/>
      <c r="D2605" s="90" t="s">
        <v>120</v>
      </c>
      <c r="E2605" s="29">
        <f t="shared" ref="E2605:M2605" si="861">IF(((E2603="")*AND(E2604="")),"",(E2603-E2604)*2)</f>
        <v>575.65999999999985</v>
      </c>
      <c r="F2605" s="29">
        <f t="shared" si="861"/>
        <v>502.47999999999956</v>
      </c>
      <c r="G2605" s="29">
        <f t="shared" si="861"/>
        <v>499.28000000000065</v>
      </c>
      <c r="H2605" s="29">
        <f t="shared" si="861"/>
        <v>502.46000000000095</v>
      </c>
      <c r="I2605" s="29">
        <f t="shared" si="861"/>
        <v>501.73999999999978</v>
      </c>
      <c r="J2605" s="29">
        <f t="shared" si="861"/>
        <v>569.20000000000073</v>
      </c>
      <c r="K2605" s="29">
        <f t="shared" si="861"/>
        <v>495.61999999999898</v>
      </c>
      <c r="L2605" s="29">
        <f t="shared" si="861"/>
        <v>516.23999999999978</v>
      </c>
      <c r="M2605" s="29">
        <f t="shared" si="861"/>
        <v>522.78000000000065</v>
      </c>
      <c r="N2605" s="102"/>
      <c r="O2605" s="102"/>
      <c r="P2605" s="102"/>
      <c r="Q2605" s="102"/>
      <c r="R2605" s="103"/>
      <c r="S2605" s="104"/>
      <c r="T2605" s="282"/>
      <c r="U2605" s="281"/>
      <c r="V2605" s="285"/>
    </row>
    <row r="2606" spans="1:28" ht="15.75" customHeight="1">
      <c r="A2606" s="3">
        <v>44126</v>
      </c>
      <c r="B2606" s="93" t="s">
        <v>18</v>
      </c>
      <c r="C2606" s="162" t="s">
        <v>123</v>
      </c>
      <c r="D2606" s="90" t="s">
        <v>99</v>
      </c>
      <c r="E2606" s="370">
        <v>5343.85</v>
      </c>
      <c r="F2606" s="370">
        <v>5447.1</v>
      </c>
      <c r="G2606" s="370">
        <v>5641.97</v>
      </c>
      <c r="H2606" s="370">
        <v>5567.45</v>
      </c>
      <c r="I2606" s="370">
        <v>5457.45</v>
      </c>
      <c r="J2606" s="370">
        <v>5491.56</v>
      </c>
      <c r="K2606" s="370">
        <v>5507.12</v>
      </c>
      <c r="L2606" s="370">
        <v>5540.1</v>
      </c>
      <c r="M2606" s="370">
        <v>5395.41</v>
      </c>
      <c r="N2606" s="94">
        <f>IF((M2607=""),"",MAX(E2608:M2608))</f>
        <v>296.15999999999985</v>
      </c>
      <c r="O2606" s="94">
        <f>IF(M2607="","",MIN(E2608:M2608))</f>
        <v>226.64000000000124</v>
      </c>
      <c r="P2606" s="94">
        <f>IF((M2608=""),"",AVERAGE(E2608:M2608))</f>
        <v>250.46666666666695</v>
      </c>
      <c r="Q2606" s="94">
        <f>IF((M2607=""),"",STDEV(E2608:M2608))</f>
        <v>21.11296521097837</v>
      </c>
      <c r="R2606" s="95">
        <f>IF((M2607=""),"",(N2606-O2606)/(N2606+O2606)*100)</f>
        <v>13.29762815608234</v>
      </c>
      <c r="S2606" s="96" t="str">
        <f>IF(M2607="","",IF(R2606&lt;15,IF(P2606&gt;225,IF(P2606&lt;280,"Pass","Fail"),"Fail"),"Fail"))</f>
        <v>Pass</v>
      </c>
      <c r="T2606" s="237">
        <v>1428</v>
      </c>
      <c r="U2606" s="236" t="s">
        <v>391</v>
      </c>
      <c r="V2606" s="302" t="s">
        <v>388</v>
      </c>
      <c r="W2606" s="147">
        <v>225</v>
      </c>
      <c r="X2606" s="88">
        <v>280</v>
      </c>
      <c r="Y2606" s="88">
        <v>155</v>
      </c>
      <c r="Z2606" s="88">
        <v>315</v>
      </c>
      <c r="AA2606" s="148">
        <v>15</v>
      </c>
      <c r="AB2606" s="139">
        <v>15</v>
      </c>
    </row>
    <row r="2607" spans="1:28" ht="15.75" customHeight="1">
      <c r="A2607"/>
      <c r="B2607" s="93"/>
      <c r="C2607" s="162"/>
      <c r="D2607" s="90" t="s">
        <v>100</v>
      </c>
      <c r="E2607">
        <v>5195.7700000000004</v>
      </c>
      <c r="F2607">
        <v>5333.45</v>
      </c>
      <c r="G2607">
        <v>5528.65</v>
      </c>
      <c r="H2607">
        <v>5444.31</v>
      </c>
      <c r="I2607">
        <v>5333.23</v>
      </c>
      <c r="J2607">
        <v>5367.08</v>
      </c>
      <c r="K2607">
        <v>5384.7</v>
      </c>
      <c r="L2607">
        <v>5416.34</v>
      </c>
      <c r="M2607">
        <v>5261.38</v>
      </c>
      <c r="N2607" s="99"/>
      <c r="O2607" s="99"/>
      <c r="P2607" s="99"/>
      <c r="Q2607" s="99"/>
      <c r="R2607" s="100"/>
      <c r="S2607" s="101"/>
      <c r="T2607" s="241"/>
      <c r="U2607" s="234"/>
      <c r="V2607" s="238"/>
    </row>
    <row r="2608" spans="1:28" ht="26.25" customHeight="1" thickBot="1">
      <c r="A2608"/>
      <c r="B2608" s="93"/>
      <c r="C2608" s="162"/>
      <c r="D2608" s="90" t="s">
        <v>120</v>
      </c>
      <c r="E2608" s="29">
        <f t="shared" ref="E2608:M2608" si="862">IF(((E2606="")*AND(E2607="")),"",(E2606-E2607)*2)</f>
        <v>296.15999999999985</v>
      </c>
      <c r="F2608" s="29">
        <f t="shared" si="862"/>
        <v>227.30000000000109</v>
      </c>
      <c r="G2608" s="29">
        <f t="shared" si="862"/>
        <v>226.64000000000124</v>
      </c>
      <c r="H2608" s="29">
        <f t="shared" si="862"/>
        <v>246.27999999999884</v>
      </c>
      <c r="I2608" s="29">
        <f t="shared" si="862"/>
        <v>248.44000000000051</v>
      </c>
      <c r="J2608" s="29">
        <f t="shared" si="862"/>
        <v>248.96000000000095</v>
      </c>
      <c r="K2608" s="29">
        <f t="shared" si="862"/>
        <v>244.84000000000015</v>
      </c>
      <c r="L2608" s="29">
        <f t="shared" si="862"/>
        <v>247.52000000000044</v>
      </c>
      <c r="M2608" s="29">
        <f t="shared" si="862"/>
        <v>268.05999999999949</v>
      </c>
      <c r="N2608" s="102"/>
      <c r="O2608" s="102"/>
      <c r="P2608" s="102"/>
      <c r="Q2608" s="102"/>
      <c r="R2608" s="103"/>
      <c r="S2608" s="104"/>
      <c r="T2608" s="282"/>
      <c r="U2608" s="281"/>
      <c r="V2608" s="285"/>
    </row>
    <row r="2609" spans="1:28" ht="16.5" customHeight="1">
      <c r="A2609" s="3">
        <v>44126</v>
      </c>
      <c r="B2609" s="121" t="s">
        <v>18</v>
      </c>
      <c r="C2609" s="161" t="s">
        <v>119</v>
      </c>
      <c r="D2609" s="91" t="s">
        <v>99</v>
      </c>
      <c r="E2609" s="370">
        <v>2078.3200000000002</v>
      </c>
      <c r="F2609" s="370">
        <v>2075.19</v>
      </c>
      <c r="G2609" s="370">
        <v>2072.02</v>
      </c>
      <c r="H2609" s="370">
        <v>2097.5</v>
      </c>
      <c r="I2609" s="370">
        <v>2084.39</v>
      </c>
      <c r="J2609" s="370">
        <v>2083.59</v>
      </c>
      <c r="K2609" s="370">
        <v>2084.39</v>
      </c>
      <c r="L2609" s="370">
        <v>2083.59</v>
      </c>
      <c r="M2609" s="370">
        <v>2073.88</v>
      </c>
      <c r="N2609" s="94">
        <f>IF((M2610=""),"",MAX(E2611:M2611))</f>
        <v>747.19999999999982</v>
      </c>
      <c r="O2609" s="94">
        <f>IF(M2610="","",MIN(E2611:M2611))</f>
        <v>640.2800000000002</v>
      </c>
      <c r="P2609" s="94">
        <f>IF((M2611=""),"",AVERAGE(E2611:M2611))</f>
        <v>700.02</v>
      </c>
      <c r="Q2609" s="94">
        <f>IF((M2610=""),"",STDEV(E2611:M2611))</f>
        <v>38.520845006308768</v>
      </c>
      <c r="R2609" s="95">
        <f>IF((M2610=""),"",(N2609-O2609)/(N2609+O2609)*100)</f>
        <v>7.7060570242453661</v>
      </c>
      <c r="S2609" s="96" t="str">
        <f>IF(M2610="","",IF(R2609&lt;10,IF(P2609&gt;674,IF(P2609&lt;816,"Pass","Fail"),"Fail"),"Fail"))</f>
        <v>Pass</v>
      </c>
      <c r="T2609" s="237">
        <v>1428</v>
      </c>
      <c r="U2609" s="236" t="s">
        <v>391</v>
      </c>
      <c r="V2609" s="302" t="s">
        <v>388</v>
      </c>
      <c r="W2609" s="147">
        <v>674</v>
      </c>
      <c r="X2609" s="88">
        <v>816</v>
      </c>
      <c r="Y2609" s="88">
        <v>670</v>
      </c>
      <c r="Z2609" s="88">
        <v>830</v>
      </c>
      <c r="AA2609" s="88">
        <v>8.6999999999999993</v>
      </c>
      <c r="AB2609" s="148">
        <v>10</v>
      </c>
    </row>
    <row r="2610" spans="1:28" ht="15.75" customHeight="1">
      <c r="A2610"/>
      <c r="B2610" s="93"/>
      <c r="C2610" s="162"/>
      <c r="D2610" s="90" t="s">
        <v>100</v>
      </c>
      <c r="E2610">
        <v>1758.18</v>
      </c>
      <c r="F2610">
        <v>1746.37</v>
      </c>
      <c r="G2610">
        <v>1735.22</v>
      </c>
      <c r="H2610">
        <v>1723.9</v>
      </c>
      <c r="I2610">
        <v>1713.65</v>
      </c>
      <c r="J2610">
        <v>1718.31</v>
      </c>
      <c r="K2610">
        <v>1735.32</v>
      </c>
      <c r="L2610">
        <v>1720.38</v>
      </c>
      <c r="M2610">
        <v>1731.45</v>
      </c>
      <c r="N2610" s="99"/>
      <c r="O2610" s="99"/>
      <c r="P2610" s="99"/>
      <c r="Q2610" s="99"/>
      <c r="R2610" s="100"/>
      <c r="S2610" s="101"/>
      <c r="T2610" s="241"/>
      <c r="U2610" s="234"/>
      <c r="V2610" s="238"/>
    </row>
    <row r="2611" spans="1:28" ht="26.25" customHeight="1" thickBot="1">
      <c r="A2611"/>
      <c r="B2611" s="93"/>
      <c r="C2611" s="162"/>
      <c r="D2611" s="90" t="s">
        <v>120</v>
      </c>
      <c r="E2611" s="29">
        <f t="shared" ref="E2611:M2611" si="863">IF(((E2609="")*AND(E2610="")),"",(E2609-E2610)*2)</f>
        <v>640.2800000000002</v>
      </c>
      <c r="F2611" s="29">
        <f t="shared" si="863"/>
        <v>657.64000000000033</v>
      </c>
      <c r="G2611" s="29">
        <f t="shared" si="863"/>
        <v>673.59999999999991</v>
      </c>
      <c r="H2611" s="29">
        <f t="shared" si="863"/>
        <v>747.19999999999982</v>
      </c>
      <c r="I2611" s="29">
        <f t="shared" si="863"/>
        <v>741.47999999999956</v>
      </c>
      <c r="J2611" s="29">
        <f t="shared" si="863"/>
        <v>730.5600000000004</v>
      </c>
      <c r="K2611" s="29">
        <f t="shared" si="863"/>
        <v>698.13999999999987</v>
      </c>
      <c r="L2611" s="29">
        <f t="shared" si="863"/>
        <v>726.42000000000007</v>
      </c>
      <c r="M2611" s="29">
        <f t="shared" si="863"/>
        <v>684.86000000000013</v>
      </c>
      <c r="N2611" s="102"/>
      <c r="O2611" s="102"/>
      <c r="P2611" s="102"/>
      <c r="Q2611" s="102"/>
      <c r="R2611" s="103"/>
      <c r="S2611" s="104"/>
      <c r="T2611" s="282"/>
      <c r="U2611" s="281"/>
      <c r="V2611" s="285"/>
    </row>
    <row r="2612" spans="1:28" ht="12.75" customHeight="1">
      <c r="A2612" s="3">
        <v>44126</v>
      </c>
      <c r="B2612" s="93" t="s">
        <v>18</v>
      </c>
      <c r="C2612" s="162" t="s">
        <v>121</v>
      </c>
      <c r="D2612" s="90" t="s">
        <v>99</v>
      </c>
      <c r="E2612" s="370">
        <v>1900.12</v>
      </c>
      <c r="F2612" s="370">
        <v>1923.83</v>
      </c>
      <c r="G2612" s="370">
        <v>1938.86</v>
      </c>
      <c r="H2612" s="370">
        <v>1945.91</v>
      </c>
      <c r="I2612" s="370">
        <v>1933.2</v>
      </c>
      <c r="J2612" s="370">
        <v>1912.28</v>
      </c>
      <c r="K2612" s="370">
        <v>1913.76</v>
      </c>
      <c r="L2612" s="370">
        <v>1938.33</v>
      </c>
      <c r="M2612" s="370">
        <v>1928.74</v>
      </c>
      <c r="N2612" s="94">
        <f>IF((M2613=""),"",MAX(E2614:M2614))</f>
        <v>1022.1199999999999</v>
      </c>
      <c r="O2612" s="94">
        <f>IF(M2613="","",MIN(E2614:M2614))</f>
        <v>773.75999999999976</v>
      </c>
      <c r="P2612" s="94">
        <f>IF((M2614=""),"",AVERAGE(E2614:M2614))</f>
        <v>867.26444444444439</v>
      </c>
      <c r="Q2612" s="94">
        <f>IF((M2613=""),"",STDEV(E2614:M2614))</f>
        <v>72.558948295698215</v>
      </c>
      <c r="R2612" s="95">
        <f>IF((M2613=""),"",(N2612-O2612)/(N2612+O2612)*100)</f>
        <v>13.829431810588691</v>
      </c>
      <c r="S2612" s="96" t="str">
        <f>IF(M2613="","",IF(R2612&lt;15,IF(P2612&gt;850,IF(P2612&lt;1000,"Pass","Fail"),"Fail"),"Fail"))</f>
        <v>Pass</v>
      </c>
      <c r="T2612" s="237">
        <v>1428</v>
      </c>
      <c r="U2612" s="236" t="s">
        <v>391</v>
      </c>
      <c r="V2612" s="302" t="s">
        <v>388</v>
      </c>
      <c r="W2612" s="135">
        <v>830</v>
      </c>
      <c r="X2612" s="135">
        <v>960</v>
      </c>
      <c r="Y2612" s="135">
        <v>710</v>
      </c>
      <c r="Z2612" s="135">
        <v>910</v>
      </c>
      <c r="AA2612" s="135">
        <v>14.5</v>
      </c>
      <c r="AB2612" s="139">
        <v>17</v>
      </c>
    </row>
    <row r="2613" spans="1:28" ht="15.75" customHeight="1">
      <c r="A2613"/>
      <c r="B2613" s="93"/>
      <c r="C2613" s="162"/>
      <c r="D2613" s="90" t="s">
        <v>100</v>
      </c>
      <c r="E2613" s="370">
        <v>1440.27</v>
      </c>
      <c r="F2613" s="370">
        <v>1518.64</v>
      </c>
      <c r="G2613" s="370">
        <v>1551.98</v>
      </c>
      <c r="H2613" s="370">
        <v>1507.24</v>
      </c>
      <c r="I2613" s="370">
        <v>1422.14</v>
      </c>
      <c r="J2613" s="370">
        <v>1488.04</v>
      </c>
      <c r="K2613" s="370">
        <v>1507.2</v>
      </c>
      <c r="L2613" s="370">
        <v>1504.08</v>
      </c>
      <c r="M2613" s="370">
        <v>1492.75</v>
      </c>
      <c r="N2613" s="99"/>
      <c r="O2613" s="99"/>
      <c r="P2613" s="99"/>
      <c r="Q2613" s="99"/>
      <c r="R2613" s="100"/>
      <c r="S2613" s="101"/>
      <c r="T2613" s="241"/>
      <c r="U2613" s="234"/>
      <c r="V2613" s="238"/>
    </row>
    <row r="2614" spans="1:28" ht="26.25" customHeight="1" thickBot="1">
      <c r="A2614"/>
      <c r="B2614" s="105"/>
      <c r="C2614" s="163"/>
      <c r="D2614" s="127" t="s">
        <v>120</v>
      </c>
      <c r="E2614" s="107">
        <f t="shared" ref="E2614:M2614" si="864">IF(((E2612="")*AND(E2613="")),"",(E2612-E2613)*2)</f>
        <v>919.69999999999982</v>
      </c>
      <c r="F2614" s="107">
        <f t="shared" si="864"/>
        <v>810.37999999999965</v>
      </c>
      <c r="G2614" s="107">
        <f t="shared" si="864"/>
        <v>773.75999999999976</v>
      </c>
      <c r="H2614" s="107">
        <f t="shared" si="864"/>
        <v>877.34000000000015</v>
      </c>
      <c r="I2614" s="107">
        <f t="shared" si="864"/>
        <v>1022.1199999999999</v>
      </c>
      <c r="J2614" s="107">
        <f t="shared" si="864"/>
        <v>848.48</v>
      </c>
      <c r="K2614" s="107">
        <f t="shared" si="864"/>
        <v>813.11999999999989</v>
      </c>
      <c r="L2614" s="107">
        <f t="shared" si="864"/>
        <v>868.5</v>
      </c>
      <c r="M2614" s="107">
        <f t="shared" si="864"/>
        <v>871.98</v>
      </c>
      <c r="N2614" s="108"/>
      <c r="O2614" s="108"/>
      <c r="P2614" s="108"/>
      <c r="Q2614" s="108"/>
      <c r="R2614" s="109"/>
      <c r="S2614" s="110"/>
      <c r="T2614" s="284"/>
      <c r="U2614" s="283"/>
      <c r="V2614" s="286"/>
    </row>
    <row r="2615" spans="1:28" ht="15.75" customHeight="1">
      <c r="A2615" s="3">
        <v>44130</v>
      </c>
      <c r="B2615" s="111" t="s">
        <v>18</v>
      </c>
      <c r="C2615" s="164" t="s">
        <v>122</v>
      </c>
      <c r="D2615" s="112" t="s">
        <v>99</v>
      </c>
      <c r="E2615">
        <v>4187.8500000000004</v>
      </c>
      <c r="F2615">
        <v>4304.6499999999996</v>
      </c>
      <c r="G2615">
        <v>4502</v>
      </c>
      <c r="H2615">
        <v>4416.3100000000004</v>
      </c>
      <c r="I2615">
        <v>4337.3100000000004</v>
      </c>
      <c r="J2615">
        <v>4347.5200000000004</v>
      </c>
      <c r="K2615">
        <v>4365.2</v>
      </c>
      <c r="L2615">
        <v>4394.34</v>
      </c>
      <c r="M2615">
        <v>4272.5</v>
      </c>
      <c r="N2615" s="113">
        <f>IF((M2616=""),"",MAX(E2617:M2617))</f>
        <v>535.46000000000095</v>
      </c>
      <c r="O2615" s="113">
        <f>IF(M2616="","",MIN(E2617:M2617))</f>
        <v>513.60000000000036</v>
      </c>
      <c r="P2615" s="113">
        <f>IF((M2617=""),"",AVERAGE(E2617:M2617))</f>
        <v>526.16666666666697</v>
      </c>
      <c r="Q2615" s="113">
        <f>IF((M2616=""),"",STDEV(E2617:M2617))</f>
        <v>7.5179784516823682</v>
      </c>
      <c r="R2615" s="114">
        <f>IF((M2616=""),"",(N2615-O2615)/(N2615+O2615)*100)</f>
        <v>2.0837702323985812</v>
      </c>
      <c r="S2615" s="115" t="str">
        <f>IF(M2616="","",IF(R2615&lt;10,IF(P2615&gt;470,IF(P2615&lt;560,"Pass","Fail"),"Fail"),"Fail"))</f>
        <v>Pass</v>
      </c>
      <c r="T2615" s="237" t="s">
        <v>394</v>
      </c>
      <c r="U2615" s="236" t="s">
        <v>393</v>
      </c>
      <c r="V2615" s="302" t="s">
        <v>388</v>
      </c>
      <c r="W2615" s="138">
        <v>470</v>
      </c>
      <c r="X2615" s="135">
        <v>560</v>
      </c>
      <c r="Y2615" s="135">
        <v>430</v>
      </c>
      <c r="Z2615" s="135">
        <v>590</v>
      </c>
      <c r="AA2615" s="137">
        <v>6.3</v>
      </c>
      <c r="AB2615" s="148">
        <v>6.3</v>
      </c>
    </row>
    <row r="2616" spans="1:28" ht="15.75" customHeight="1">
      <c r="A2616"/>
      <c r="B2616" s="93"/>
      <c r="C2616" s="162"/>
      <c r="D2616" s="90" t="s">
        <v>100</v>
      </c>
      <c r="E2616">
        <v>3920.12</v>
      </c>
      <c r="F2616">
        <v>4042.73</v>
      </c>
      <c r="G2616">
        <v>4245.2</v>
      </c>
      <c r="H2616">
        <v>4153.7700000000004</v>
      </c>
      <c r="I2616">
        <v>4070.66</v>
      </c>
      <c r="J2616">
        <v>4084.43</v>
      </c>
      <c r="K2616">
        <v>4106.1499999999996</v>
      </c>
      <c r="L2616">
        <v>4132.01</v>
      </c>
      <c r="M2616">
        <v>4004.86</v>
      </c>
      <c r="N2616" s="99"/>
      <c r="O2616" s="99"/>
      <c r="P2616" s="99"/>
      <c r="Q2616" s="99"/>
      <c r="R2616" s="100"/>
      <c r="S2616" s="101"/>
      <c r="T2616" s="241"/>
      <c r="U2616" s="234"/>
      <c r="V2616" s="238"/>
    </row>
    <row r="2617" spans="1:28" ht="26.25" customHeight="1" thickBot="1">
      <c r="A2617"/>
      <c r="B2617" s="93"/>
      <c r="C2617" s="162"/>
      <c r="D2617" s="90" t="s">
        <v>120</v>
      </c>
      <c r="E2617" s="29">
        <f t="shared" ref="E2617:M2617" si="865">IF(((E2615="")*AND(E2616="")),"",(E2615-E2616)*2)</f>
        <v>535.46000000000095</v>
      </c>
      <c r="F2617" s="29">
        <f t="shared" si="865"/>
        <v>523.83999999999924</v>
      </c>
      <c r="G2617" s="29">
        <f t="shared" si="865"/>
        <v>513.60000000000036</v>
      </c>
      <c r="H2617" s="29">
        <f t="shared" si="865"/>
        <v>525.07999999999993</v>
      </c>
      <c r="I2617" s="29">
        <f t="shared" si="865"/>
        <v>533.30000000000109</v>
      </c>
      <c r="J2617" s="29">
        <f t="shared" si="865"/>
        <v>526.1800000000012</v>
      </c>
      <c r="K2617" s="29">
        <f t="shared" si="865"/>
        <v>518.10000000000036</v>
      </c>
      <c r="L2617" s="29">
        <f t="shared" si="865"/>
        <v>524.65999999999985</v>
      </c>
      <c r="M2617" s="29">
        <f t="shared" si="865"/>
        <v>535.27999999999975</v>
      </c>
      <c r="N2617" s="102"/>
      <c r="O2617" s="102"/>
      <c r="P2617" s="102"/>
      <c r="Q2617" s="102"/>
      <c r="R2617" s="103"/>
      <c r="S2617" s="104"/>
      <c r="T2617" s="282"/>
      <c r="U2617" s="281"/>
      <c r="V2617" s="285"/>
    </row>
    <row r="2618" spans="1:28" ht="15.75" customHeight="1">
      <c r="A2618" s="3">
        <v>44130</v>
      </c>
      <c r="B2618" s="93" t="s">
        <v>18</v>
      </c>
      <c r="C2618" s="162" t="s">
        <v>123</v>
      </c>
      <c r="D2618" s="90" t="s">
        <v>99</v>
      </c>
      <c r="E2618">
        <v>5196.6499999999996</v>
      </c>
      <c r="F2618">
        <v>5334.28</v>
      </c>
      <c r="G2618">
        <v>5529.2</v>
      </c>
      <c r="H2618">
        <v>5445.49</v>
      </c>
      <c r="I2618">
        <v>5333.6</v>
      </c>
      <c r="J2618">
        <v>5364.75</v>
      </c>
      <c r="K2618">
        <v>5400.4</v>
      </c>
      <c r="L2618">
        <v>5417.26</v>
      </c>
      <c r="M2618">
        <v>5261.1</v>
      </c>
      <c r="N2618" s="94">
        <f>IF((M2619=""),"",MAX(E2620:M2620))</f>
        <v>275.88000000000102</v>
      </c>
      <c r="O2618" s="94">
        <f>IF(M2619="","",MIN(E2620:M2620))</f>
        <v>236.05999999999949</v>
      </c>
      <c r="P2618" s="94">
        <f>IF((M2620=""),"",AVERAGE(E2620:M2620))</f>
        <v>254.6933333333333</v>
      </c>
      <c r="Q2618" s="94">
        <f>IF((M2619=""),"",STDEV(E2620:M2620))</f>
        <v>13.710988294065604</v>
      </c>
      <c r="R2618" s="95">
        <f>IF((M2619=""),"",(N2618-O2618)/(N2618+O2618)*100)</f>
        <v>7.7782552642890748</v>
      </c>
      <c r="S2618" s="96" t="str">
        <f>IF(M2619="","",IF(R2618&lt;15,IF(P2618&gt;225,IF(P2618&lt;280,"Pass","Fail"),"Fail"),"Fail"))</f>
        <v>Pass</v>
      </c>
      <c r="T2618" s="237" t="s">
        <v>394</v>
      </c>
      <c r="U2618" s="236" t="s">
        <v>393</v>
      </c>
      <c r="V2618" s="302" t="s">
        <v>388</v>
      </c>
      <c r="W2618" s="147">
        <v>225</v>
      </c>
      <c r="X2618" s="88">
        <v>280</v>
      </c>
      <c r="Y2618" s="88">
        <v>155</v>
      </c>
      <c r="Z2618" s="88">
        <v>315</v>
      </c>
      <c r="AA2618" s="148">
        <v>15</v>
      </c>
      <c r="AB2618" s="139">
        <v>15</v>
      </c>
    </row>
    <row r="2619" spans="1:28" ht="15.75" customHeight="1">
      <c r="A2619"/>
      <c r="B2619" s="93"/>
      <c r="C2619" s="162"/>
      <c r="D2619" s="90" t="s">
        <v>100</v>
      </c>
      <c r="E2619">
        <v>5065.1000000000004</v>
      </c>
      <c r="F2619">
        <v>5209.47</v>
      </c>
      <c r="G2619">
        <v>5411.17</v>
      </c>
      <c r="H2619">
        <v>5323.33</v>
      </c>
      <c r="I2619">
        <v>5196.4399999999996</v>
      </c>
      <c r="J2619">
        <v>5237.3999999999996</v>
      </c>
      <c r="K2619">
        <v>5276.14</v>
      </c>
      <c r="L2619">
        <v>5294.4</v>
      </c>
      <c r="M2619">
        <v>5123.16</v>
      </c>
      <c r="N2619" s="99"/>
      <c r="O2619" s="99"/>
      <c r="P2619" s="99"/>
      <c r="Q2619" s="99"/>
      <c r="R2619" s="100"/>
      <c r="S2619" s="101"/>
      <c r="T2619" s="241"/>
      <c r="U2619" s="234"/>
      <c r="V2619" s="238"/>
    </row>
    <row r="2620" spans="1:28" ht="26.25" customHeight="1" thickBot="1">
      <c r="A2620"/>
      <c r="B2620" s="93"/>
      <c r="C2620" s="162"/>
      <c r="D2620" s="90" t="s">
        <v>120</v>
      </c>
      <c r="E2620" s="29">
        <f t="shared" ref="E2620:M2620" si="866">IF(((E2618="")*AND(E2619="")),"",(E2618-E2619)*2)</f>
        <v>263.09999999999854</v>
      </c>
      <c r="F2620" s="29">
        <f t="shared" si="866"/>
        <v>249.61999999999898</v>
      </c>
      <c r="G2620" s="29">
        <f t="shared" si="866"/>
        <v>236.05999999999949</v>
      </c>
      <c r="H2620" s="29">
        <f t="shared" si="866"/>
        <v>244.31999999999971</v>
      </c>
      <c r="I2620" s="29">
        <f t="shared" si="866"/>
        <v>274.32000000000153</v>
      </c>
      <c r="J2620" s="29">
        <f t="shared" si="866"/>
        <v>254.70000000000073</v>
      </c>
      <c r="K2620" s="29">
        <f t="shared" si="866"/>
        <v>248.51999999999862</v>
      </c>
      <c r="L2620" s="29">
        <f t="shared" si="866"/>
        <v>245.72000000000116</v>
      </c>
      <c r="M2620" s="29">
        <f t="shared" si="866"/>
        <v>275.88000000000102</v>
      </c>
      <c r="N2620" s="102"/>
      <c r="O2620" s="102"/>
      <c r="P2620" s="102"/>
      <c r="Q2620" s="102"/>
      <c r="R2620" s="103"/>
      <c r="S2620" s="104"/>
      <c r="T2620" s="282"/>
      <c r="U2620" s="281"/>
      <c r="V2620" s="285"/>
    </row>
    <row r="2621" spans="1:28" ht="16.5" customHeight="1">
      <c r="A2621" s="3">
        <v>44130</v>
      </c>
      <c r="B2621" s="121" t="s">
        <v>18</v>
      </c>
      <c r="C2621" s="161" t="s">
        <v>119</v>
      </c>
      <c r="D2621" s="91" t="s">
        <v>99</v>
      </c>
      <c r="E2621">
        <v>2826.45</v>
      </c>
      <c r="F2621">
        <v>2846.69</v>
      </c>
      <c r="G2621">
        <v>2795.95</v>
      </c>
      <c r="H2621">
        <v>2796.38</v>
      </c>
      <c r="I2621">
        <v>2833.45</v>
      </c>
      <c r="J2621">
        <v>2826.45</v>
      </c>
      <c r="K2621">
        <v>2821.76</v>
      </c>
      <c r="L2621">
        <v>2813.16</v>
      </c>
      <c r="M2621">
        <v>2877.73</v>
      </c>
      <c r="N2621" s="94">
        <f>IF((M2622=""),"",MAX(E2623:M2623))</f>
        <v>768.47999999999956</v>
      </c>
      <c r="O2621" s="94">
        <f>IF(M2622="","",MIN(E2623:M2623))</f>
        <v>683.71999999999935</v>
      </c>
      <c r="P2621" s="94">
        <f>IF((M2623=""),"",AVERAGE(E2623:M2623))</f>
        <v>720.3111111111109</v>
      </c>
      <c r="Q2621" s="94">
        <f>IF((M2622=""),"",STDEV(E2623:M2623))</f>
        <v>28.625761319326433</v>
      </c>
      <c r="R2621" s="95">
        <f>IF((M2622=""),"",(N2621-O2621)/(N2621+O2621)*100)</f>
        <v>5.8366616168572012</v>
      </c>
      <c r="S2621" s="96" t="str">
        <f>IF(M2622="","",IF(R2621&lt;10,IF(P2621&gt;674,IF(P2621&lt;816,"Pass","Fail"),"Fail"),"Fail"))</f>
        <v>Pass</v>
      </c>
      <c r="T2621" s="237" t="s">
        <v>394</v>
      </c>
      <c r="U2621" s="236" t="s">
        <v>393</v>
      </c>
      <c r="V2621" s="302" t="s">
        <v>388</v>
      </c>
      <c r="W2621" s="147">
        <v>674</v>
      </c>
      <c r="X2621" s="88">
        <v>816</v>
      </c>
      <c r="Y2621" s="88">
        <v>670</v>
      </c>
      <c r="Z2621" s="88">
        <v>830</v>
      </c>
      <c r="AA2621" s="88">
        <v>8.6999999999999993</v>
      </c>
      <c r="AB2621" s="148">
        <v>10</v>
      </c>
    </row>
    <row r="2622" spans="1:28" ht="15.75" customHeight="1">
      <c r="A2622"/>
      <c r="B2622" s="93"/>
      <c r="C2622" s="162"/>
      <c r="D2622" s="90" t="s">
        <v>100</v>
      </c>
      <c r="E2622">
        <v>2466.29</v>
      </c>
      <c r="F2622">
        <v>2490.3200000000002</v>
      </c>
      <c r="G2622">
        <v>2454.09</v>
      </c>
      <c r="H2622">
        <v>2443.96</v>
      </c>
      <c r="I2622">
        <v>2449.21</v>
      </c>
      <c r="J2622">
        <v>2466.29</v>
      </c>
      <c r="K2622">
        <v>2467.1</v>
      </c>
      <c r="L2622">
        <v>2464.08</v>
      </c>
      <c r="M2622">
        <v>2495.2800000000002</v>
      </c>
      <c r="N2622" s="99"/>
      <c r="O2622" s="99"/>
      <c r="P2622" s="99"/>
      <c r="Q2622" s="99"/>
      <c r="R2622" s="100"/>
      <c r="S2622" s="101"/>
      <c r="T2622" s="241"/>
      <c r="U2622" s="234"/>
      <c r="V2622" s="238"/>
    </row>
    <row r="2623" spans="1:28" ht="26.25" customHeight="1" thickBot="1">
      <c r="A2623"/>
      <c r="B2623" s="93"/>
      <c r="C2623" s="162"/>
      <c r="D2623" s="90" t="s">
        <v>120</v>
      </c>
      <c r="E2623" s="29">
        <f t="shared" ref="E2623:M2623" si="867">IF(((E2621="")*AND(E2622="")),"",(E2621-E2622)*2)</f>
        <v>720.31999999999971</v>
      </c>
      <c r="F2623" s="29">
        <f t="shared" si="867"/>
        <v>712.73999999999978</v>
      </c>
      <c r="G2623" s="29">
        <f t="shared" si="867"/>
        <v>683.71999999999935</v>
      </c>
      <c r="H2623" s="29">
        <f t="shared" si="867"/>
        <v>704.84000000000015</v>
      </c>
      <c r="I2623" s="29">
        <f t="shared" si="867"/>
        <v>768.47999999999956</v>
      </c>
      <c r="J2623" s="29">
        <f t="shared" si="867"/>
        <v>720.31999999999971</v>
      </c>
      <c r="K2623" s="29">
        <f t="shared" si="867"/>
        <v>709.32000000000062</v>
      </c>
      <c r="L2623" s="29">
        <f t="shared" si="867"/>
        <v>698.15999999999985</v>
      </c>
      <c r="M2623" s="29">
        <f t="shared" si="867"/>
        <v>764.89999999999964</v>
      </c>
      <c r="N2623" s="102"/>
      <c r="O2623" s="102"/>
      <c r="P2623" s="102"/>
      <c r="Q2623" s="102"/>
      <c r="R2623" s="103"/>
      <c r="S2623" s="104"/>
      <c r="T2623" s="282"/>
      <c r="U2623" s="281"/>
      <c r="V2623" s="285"/>
    </row>
    <row r="2624" spans="1:28" ht="12.75" customHeight="1">
      <c r="A2624" s="3">
        <v>44130</v>
      </c>
      <c r="B2624" s="93" t="s">
        <v>18</v>
      </c>
      <c r="C2624" s="162" t="s">
        <v>121</v>
      </c>
      <c r="D2624" s="90" t="s">
        <v>99</v>
      </c>
      <c r="E2624">
        <v>2892.99</v>
      </c>
      <c r="F2624">
        <v>2790.88</v>
      </c>
      <c r="G2624">
        <v>2750.82</v>
      </c>
      <c r="H2624">
        <v>2769.31</v>
      </c>
      <c r="I2624">
        <v>2858.49</v>
      </c>
      <c r="J2624">
        <v>2801.81</v>
      </c>
      <c r="K2624">
        <v>2778.16</v>
      </c>
      <c r="L2624">
        <v>2756.59</v>
      </c>
      <c r="M2624">
        <v>2817.29</v>
      </c>
      <c r="N2624" s="94">
        <f>IF((M2625=""),"",MAX(E2626:M2626))</f>
        <v>967.33999999999924</v>
      </c>
      <c r="O2624" s="94">
        <f>IF(M2625="","",MIN(E2626:M2626))</f>
        <v>800.84000000000015</v>
      </c>
      <c r="P2624" s="94">
        <f>IF((M2626=""),"",AVERAGE(E2626:M2626))</f>
        <v>876.50222222222214</v>
      </c>
      <c r="Q2624" s="94">
        <f>IF((M2625=""),"",STDEV(E2626:M2626))</f>
        <v>58.215177955963476</v>
      </c>
      <c r="R2624" s="95">
        <f>IF((M2625=""),"",(N2624-O2624)/(N2624+O2624)*100)</f>
        <v>9.4164621248967375</v>
      </c>
      <c r="S2624" s="96" t="str">
        <f>IF(M2625="","",IF(R2624&lt;15,IF(P2624&gt;850,IF(P2624&lt;1000,"Pass","Fail"),"Fail"),"Fail"))</f>
        <v>Pass</v>
      </c>
      <c r="T2624" s="237" t="s">
        <v>394</v>
      </c>
      <c r="U2624" s="236" t="s">
        <v>393</v>
      </c>
      <c r="V2624" s="302" t="s">
        <v>388</v>
      </c>
      <c r="W2624" s="135">
        <v>830</v>
      </c>
      <c r="X2624" s="135">
        <v>960</v>
      </c>
      <c r="Y2624" s="135">
        <v>710</v>
      </c>
      <c r="Z2624" s="135">
        <v>910</v>
      </c>
      <c r="AA2624" s="135">
        <v>14.5</v>
      </c>
      <c r="AB2624" s="139">
        <v>17</v>
      </c>
    </row>
    <row r="2625" spans="1:28" ht="15.75" customHeight="1">
      <c r="A2625"/>
      <c r="B2625" s="93"/>
      <c r="C2625" s="162"/>
      <c r="D2625" s="90" t="s">
        <v>100</v>
      </c>
      <c r="E2625">
        <v>2441.92</v>
      </c>
      <c r="F2625">
        <v>2362.87</v>
      </c>
      <c r="G2625">
        <v>2350.4</v>
      </c>
      <c r="H2625">
        <v>2347.61</v>
      </c>
      <c r="I2625">
        <v>2374.8200000000002</v>
      </c>
      <c r="J2625">
        <v>2363.56</v>
      </c>
      <c r="K2625">
        <v>2357.9699999999998</v>
      </c>
      <c r="L2625">
        <v>2338.64</v>
      </c>
      <c r="M2625">
        <v>2334.29</v>
      </c>
      <c r="N2625" s="99"/>
      <c r="O2625" s="99"/>
      <c r="P2625" s="99"/>
      <c r="Q2625" s="99"/>
      <c r="R2625" s="100"/>
      <c r="S2625" s="101"/>
      <c r="T2625" s="241"/>
      <c r="U2625" s="234"/>
      <c r="V2625" s="238"/>
    </row>
    <row r="2626" spans="1:28" ht="26.25" customHeight="1" thickBot="1">
      <c r="A2626"/>
      <c r="B2626" s="105"/>
      <c r="C2626" s="163"/>
      <c r="D2626" s="127" t="s">
        <v>120</v>
      </c>
      <c r="E2626" s="107">
        <f t="shared" ref="E2626:M2626" si="868">IF(((E2624="")*AND(E2625="")),"",(E2624-E2625)*2)</f>
        <v>902.13999999999942</v>
      </c>
      <c r="F2626" s="107">
        <f t="shared" si="868"/>
        <v>856.02000000000044</v>
      </c>
      <c r="G2626" s="107">
        <f t="shared" si="868"/>
        <v>800.84000000000015</v>
      </c>
      <c r="H2626" s="107">
        <f t="shared" si="868"/>
        <v>843.39999999999964</v>
      </c>
      <c r="I2626" s="107">
        <f t="shared" si="868"/>
        <v>967.33999999999924</v>
      </c>
      <c r="J2626" s="107">
        <f t="shared" si="868"/>
        <v>876.5</v>
      </c>
      <c r="K2626" s="107">
        <f t="shared" si="868"/>
        <v>840.38000000000011</v>
      </c>
      <c r="L2626" s="107">
        <f t="shared" si="868"/>
        <v>835.90000000000055</v>
      </c>
      <c r="M2626" s="107">
        <f t="shared" si="868"/>
        <v>966</v>
      </c>
      <c r="N2626" s="108"/>
      <c r="O2626" s="108"/>
      <c r="P2626" s="108"/>
      <c r="Q2626" s="108"/>
      <c r="R2626" s="109"/>
      <c r="S2626" s="110"/>
      <c r="T2626" s="284"/>
      <c r="U2626" s="283"/>
      <c r="V2626" s="286"/>
    </row>
    <row r="2627" spans="1:28" ht="15.75" customHeight="1">
      <c r="A2627" s="3">
        <v>44151</v>
      </c>
      <c r="B2627" s="111" t="s">
        <v>18</v>
      </c>
      <c r="C2627" s="164" t="s">
        <v>122</v>
      </c>
      <c r="D2627" s="112" t="s">
        <v>99</v>
      </c>
      <c r="E2627">
        <v>3965</v>
      </c>
      <c r="F2627">
        <v>4050</v>
      </c>
      <c r="G2627">
        <v>4258</v>
      </c>
      <c r="H2627">
        <v>4165</v>
      </c>
      <c r="I2627">
        <v>4078</v>
      </c>
      <c r="J2627">
        <v>3986</v>
      </c>
      <c r="K2627">
        <v>4112</v>
      </c>
      <c r="L2627">
        <v>4148</v>
      </c>
      <c r="M2627">
        <v>4023</v>
      </c>
      <c r="N2627" s="113">
        <f>IF((M2628=""),"",MAX(E2629:M2629))</f>
        <v>526</v>
      </c>
      <c r="O2627" s="113">
        <f>IF(M2628="","",MIN(E2629:M2629))</f>
        <v>508</v>
      </c>
      <c r="P2627" s="113">
        <f>IF((M2629=""),"",AVERAGE(E2629:M2629))</f>
        <v>518.44444444444446</v>
      </c>
      <c r="Q2627" s="113">
        <f>IF((M2628=""),"",STDEV(E2629:M2629))</f>
        <v>7.0553368295037417</v>
      </c>
      <c r="R2627" s="114">
        <f>IF((M2628=""),"",(N2627-O2627)/(N2627+O2627)*100)</f>
        <v>1.7408123791102514</v>
      </c>
      <c r="S2627" s="115" t="str">
        <f>IF(M2628="","",IF(R2627&lt;10,IF(P2627&gt;470,IF(P2627&lt;560,"Pass","Fail"),"Fail"),"Fail"))</f>
        <v>Pass</v>
      </c>
      <c r="T2627" s="237">
        <v>1159</v>
      </c>
      <c r="U2627" s="236" t="s">
        <v>396</v>
      </c>
      <c r="V2627" s="302" t="s">
        <v>388</v>
      </c>
      <c r="W2627" s="138">
        <v>470</v>
      </c>
      <c r="X2627" s="135">
        <v>560</v>
      </c>
      <c r="Y2627" s="135">
        <v>430</v>
      </c>
      <c r="Z2627" s="135">
        <v>590</v>
      </c>
      <c r="AA2627" s="137">
        <v>6.3</v>
      </c>
      <c r="AB2627" s="148">
        <v>6.3</v>
      </c>
    </row>
    <row r="2628" spans="1:28" ht="15.75" customHeight="1">
      <c r="A2628"/>
      <c r="B2628" s="93"/>
      <c r="C2628" s="162"/>
      <c r="D2628" s="90" t="s">
        <v>100</v>
      </c>
      <c r="E2628">
        <v>3702</v>
      </c>
      <c r="F2628">
        <v>3794</v>
      </c>
      <c r="G2628">
        <v>4004</v>
      </c>
      <c r="H2628">
        <v>3908</v>
      </c>
      <c r="I2628">
        <v>3816</v>
      </c>
      <c r="J2628">
        <v>3723</v>
      </c>
      <c r="K2628">
        <v>3854</v>
      </c>
      <c r="L2628">
        <v>3891</v>
      </c>
      <c r="M2628">
        <v>3760</v>
      </c>
      <c r="N2628" s="99"/>
      <c r="O2628" s="99"/>
      <c r="P2628" s="99"/>
      <c r="Q2628" s="99"/>
      <c r="R2628" s="100"/>
      <c r="S2628" s="101"/>
      <c r="T2628" s="241"/>
      <c r="U2628" s="234"/>
      <c r="V2628" s="238"/>
    </row>
    <row r="2629" spans="1:28" ht="26.25" customHeight="1" thickBot="1">
      <c r="A2629"/>
      <c r="B2629" s="93"/>
      <c r="C2629" s="162"/>
      <c r="D2629" s="90" t="s">
        <v>120</v>
      </c>
      <c r="E2629" s="29">
        <f t="shared" ref="E2629:M2629" si="869">IF(((E2627="")*AND(E2628="")),"",(E2627-E2628)*2)</f>
        <v>526</v>
      </c>
      <c r="F2629" s="29">
        <f t="shared" si="869"/>
        <v>512</v>
      </c>
      <c r="G2629" s="29">
        <f t="shared" si="869"/>
        <v>508</v>
      </c>
      <c r="H2629" s="29">
        <f t="shared" si="869"/>
        <v>514</v>
      </c>
      <c r="I2629" s="29">
        <f t="shared" si="869"/>
        <v>524</v>
      </c>
      <c r="J2629" s="29">
        <f t="shared" si="869"/>
        <v>526</v>
      </c>
      <c r="K2629" s="29">
        <f t="shared" si="869"/>
        <v>516</v>
      </c>
      <c r="L2629" s="29">
        <f t="shared" si="869"/>
        <v>514</v>
      </c>
      <c r="M2629" s="29">
        <f t="shared" si="869"/>
        <v>526</v>
      </c>
      <c r="N2629" s="102"/>
      <c r="O2629" s="102"/>
      <c r="P2629" s="102"/>
      <c r="Q2629" s="102"/>
      <c r="R2629" s="103"/>
      <c r="S2629" s="104"/>
      <c r="T2629" s="282"/>
      <c r="U2629" s="281"/>
      <c r="V2629" s="285"/>
    </row>
    <row r="2630" spans="1:28" ht="15.75" customHeight="1">
      <c r="A2630" s="3">
        <v>44151</v>
      </c>
      <c r="B2630" s="93" t="s">
        <v>18</v>
      </c>
      <c r="C2630" s="162" t="s">
        <v>123</v>
      </c>
      <c r="D2630" s="90" t="s">
        <v>99</v>
      </c>
      <c r="E2630">
        <v>5086</v>
      </c>
      <c r="F2630">
        <v>5214</v>
      </c>
      <c r="G2630">
        <v>5418</v>
      </c>
      <c r="H2630">
        <v>5331</v>
      </c>
      <c r="I2630">
        <v>5197</v>
      </c>
      <c r="J2630">
        <v>5100</v>
      </c>
      <c r="K2630">
        <v>5274</v>
      </c>
      <c r="L2630">
        <v>5308</v>
      </c>
      <c r="M2630">
        <v>5136</v>
      </c>
      <c r="N2630" s="94">
        <f>IF((M2631=""),"",MAX(E2632:M2632))</f>
        <v>286</v>
      </c>
      <c r="O2630" s="94">
        <f>IF(M2631="","",MIN(E2632:M2632))</f>
        <v>240</v>
      </c>
      <c r="P2630" s="94">
        <f>IF((M2632=""),"",AVERAGE(E2632:M2632))</f>
        <v>264</v>
      </c>
      <c r="Q2630" s="94">
        <f>IF((M2631=""),"",STDEV(E2632:M2632))</f>
        <v>16.792855623746664</v>
      </c>
      <c r="R2630" s="95">
        <f>IF((M2631=""),"",(N2630-O2630)/(N2630+O2630)*100)</f>
        <v>8.7452471482889731</v>
      </c>
      <c r="S2630" s="96" t="str">
        <f>IF(M2631="","",IF(R2630&lt;15,IF(P2630&gt;225,IF(P2630&lt;280,"Pass","Fail"),"Fail"),"Fail"))</f>
        <v>Pass</v>
      </c>
      <c r="T2630" s="237">
        <v>1159</v>
      </c>
      <c r="U2630" s="236" t="s">
        <v>396</v>
      </c>
      <c r="V2630" s="302" t="s">
        <v>388</v>
      </c>
      <c r="W2630" s="147">
        <v>225</v>
      </c>
      <c r="X2630" s="88">
        <v>280</v>
      </c>
      <c r="Y2630" s="88">
        <v>155</v>
      </c>
      <c r="Z2630" s="88">
        <v>315</v>
      </c>
      <c r="AA2630" s="148">
        <v>15</v>
      </c>
      <c r="AB2630" s="139">
        <v>15</v>
      </c>
    </row>
    <row r="2631" spans="1:28" ht="15.75" customHeight="1">
      <c r="A2631"/>
      <c r="B2631" s="93"/>
      <c r="C2631" s="162"/>
      <c r="D2631" s="90" t="s">
        <v>100</v>
      </c>
      <c r="E2631">
        <v>4943</v>
      </c>
      <c r="F2631">
        <v>5089</v>
      </c>
      <c r="G2631">
        <v>5298</v>
      </c>
      <c r="H2631">
        <v>5202</v>
      </c>
      <c r="I2631">
        <v>5061</v>
      </c>
      <c r="J2631">
        <v>4960</v>
      </c>
      <c r="K2631">
        <v>5148</v>
      </c>
      <c r="L2631">
        <v>5181</v>
      </c>
      <c r="M2631">
        <v>4994</v>
      </c>
      <c r="N2631" s="99"/>
      <c r="O2631" s="99"/>
      <c r="P2631" s="99"/>
      <c r="Q2631" s="99"/>
      <c r="R2631" s="100"/>
      <c r="S2631" s="101"/>
      <c r="T2631" s="241"/>
      <c r="U2631" s="234"/>
      <c r="V2631" s="238"/>
    </row>
    <row r="2632" spans="1:28" ht="26.25" customHeight="1" thickBot="1">
      <c r="A2632"/>
      <c r="B2632" s="93"/>
      <c r="C2632" s="162"/>
      <c r="D2632" s="90" t="s">
        <v>120</v>
      </c>
      <c r="E2632" s="29">
        <f t="shared" ref="E2632:M2632" si="870">IF(((E2630="")*AND(E2631="")),"",(E2630-E2631)*2)</f>
        <v>286</v>
      </c>
      <c r="F2632" s="29">
        <f t="shared" si="870"/>
        <v>250</v>
      </c>
      <c r="G2632" s="29">
        <f t="shared" si="870"/>
        <v>240</v>
      </c>
      <c r="H2632" s="29">
        <f t="shared" si="870"/>
        <v>258</v>
      </c>
      <c r="I2632" s="29">
        <f t="shared" si="870"/>
        <v>272</v>
      </c>
      <c r="J2632" s="29">
        <f t="shared" si="870"/>
        <v>280</v>
      </c>
      <c r="K2632" s="29">
        <f t="shared" si="870"/>
        <v>252</v>
      </c>
      <c r="L2632" s="29">
        <f t="shared" si="870"/>
        <v>254</v>
      </c>
      <c r="M2632" s="29">
        <f t="shared" si="870"/>
        <v>284</v>
      </c>
      <c r="N2632" s="102"/>
      <c r="O2632" s="102"/>
      <c r="P2632" s="102"/>
      <c r="Q2632" s="102"/>
      <c r="R2632" s="103"/>
      <c r="S2632" s="104"/>
      <c r="T2632" s="282"/>
      <c r="U2632" s="281"/>
      <c r="V2632" s="285"/>
    </row>
    <row r="2633" spans="1:28" ht="16.5" customHeight="1">
      <c r="A2633" s="3">
        <v>44151</v>
      </c>
      <c r="B2633" s="121" t="s">
        <v>18</v>
      </c>
      <c r="C2633" s="161" t="s">
        <v>119</v>
      </c>
      <c r="D2633" s="91" t="s">
        <v>99</v>
      </c>
      <c r="E2633">
        <v>2898</v>
      </c>
      <c r="F2633">
        <v>2798</v>
      </c>
      <c r="G2633">
        <v>2760</v>
      </c>
      <c r="H2633">
        <v>2778</v>
      </c>
      <c r="I2633">
        <v>2867</v>
      </c>
      <c r="J2633">
        <v>2870</v>
      </c>
      <c r="K2633">
        <v>2789</v>
      </c>
      <c r="L2633">
        <v>2772</v>
      </c>
      <c r="M2633">
        <v>2827</v>
      </c>
      <c r="N2633" s="94">
        <f>IF((M2634=""),"",MAX(E2635:M2635))</f>
        <v>786</v>
      </c>
      <c r="O2633" s="94">
        <f>IF(M2634="","",MIN(E2635:M2635))</f>
        <v>690</v>
      </c>
      <c r="P2633" s="94">
        <f>IF((M2635=""),"",AVERAGE(E2635:M2635))</f>
        <v>738.88888888888891</v>
      </c>
      <c r="Q2633" s="94">
        <f>IF((M2634=""),"",STDEV(E2635:M2635))</f>
        <v>38.407175255557704</v>
      </c>
      <c r="R2633" s="95">
        <f>IF((M2634=""),"",(N2633-O2633)/(N2633+O2633)*100)</f>
        <v>6.5040650406504072</v>
      </c>
      <c r="S2633" s="96" t="str">
        <f>IF(M2634="","",IF(R2633&lt;10,IF(P2633&gt;674,IF(P2633&lt;816,"Pass","Fail"),"Fail"),"Fail"))</f>
        <v>Pass</v>
      </c>
      <c r="T2633" s="237">
        <v>1159</v>
      </c>
      <c r="U2633" s="236" t="s">
        <v>396</v>
      </c>
      <c r="V2633" s="302" t="s">
        <v>388</v>
      </c>
      <c r="W2633" s="147">
        <v>674</v>
      </c>
      <c r="X2633" s="88">
        <v>816</v>
      </c>
      <c r="Y2633" s="88">
        <v>670</v>
      </c>
      <c r="Z2633" s="88">
        <v>830</v>
      </c>
      <c r="AA2633" s="88">
        <v>8.6999999999999993</v>
      </c>
      <c r="AB2633" s="148">
        <v>10</v>
      </c>
    </row>
    <row r="2634" spans="1:28" ht="15.75" customHeight="1">
      <c r="A2634"/>
      <c r="B2634" s="93"/>
      <c r="C2634" s="162"/>
      <c r="D2634" s="90" t="s">
        <v>100</v>
      </c>
      <c r="E2634">
        <v>2508</v>
      </c>
      <c r="F2634">
        <v>2441</v>
      </c>
      <c r="G2634">
        <v>2415</v>
      </c>
      <c r="H2634">
        <v>2423</v>
      </c>
      <c r="I2634">
        <v>2479</v>
      </c>
      <c r="J2634">
        <v>2477</v>
      </c>
      <c r="K2634">
        <v>2432</v>
      </c>
      <c r="L2634">
        <v>2418</v>
      </c>
      <c r="M2634">
        <v>2441</v>
      </c>
      <c r="N2634" s="99"/>
      <c r="O2634" s="99"/>
      <c r="P2634" s="99"/>
      <c r="Q2634" s="99"/>
      <c r="R2634" s="100"/>
      <c r="S2634" s="101"/>
      <c r="T2634" s="241"/>
      <c r="U2634" s="234"/>
      <c r="V2634" s="238"/>
    </row>
    <row r="2635" spans="1:28" ht="26.25" customHeight="1" thickBot="1">
      <c r="A2635"/>
      <c r="B2635" s="93"/>
      <c r="C2635" s="162"/>
      <c r="D2635" s="90" t="s">
        <v>120</v>
      </c>
      <c r="E2635" s="29">
        <f t="shared" ref="E2635:M2635" si="871">IF(((E2633="")*AND(E2634="")),"",(E2633-E2634)*2)</f>
        <v>780</v>
      </c>
      <c r="F2635" s="29">
        <f t="shared" si="871"/>
        <v>714</v>
      </c>
      <c r="G2635" s="29">
        <f t="shared" si="871"/>
        <v>690</v>
      </c>
      <c r="H2635" s="29">
        <f t="shared" si="871"/>
        <v>710</v>
      </c>
      <c r="I2635" s="29">
        <f t="shared" si="871"/>
        <v>776</v>
      </c>
      <c r="J2635" s="29">
        <f t="shared" si="871"/>
        <v>786</v>
      </c>
      <c r="K2635" s="29">
        <f t="shared" si="871"/>
        <v>714</v>
      </c>
      <c r="L2635" s="29">
        <f t="shared" si="871"/>
        <v>708</v>
      </c>
      <c r="M2635" s="29">
        <f t="shared" si="871"/>
        <v>772</v>
      </c>
      <c r="N2635" s="102"/>
      <c r="O2635" s="102"/>
      <c r="P2635" s="102"/>
      <c r="Q2635" s="102"/>
      <c r="R2635" s="103"/>
      <c r="S2635" s="104"/>
      <c r="T2635" s="282"/>
      <c r="U2635" s="281"/>
      <c r="V2635" s="285"/>
    </row>
    <row r="2636" spans="1:28" ht="12.75" customHeight="1">
      <c r="A2636" s="3">
        <v>44151</v>
      </c>
      <c r="B2636" s="93" t="s">
        <v>18</v>
      </c>
      <c r="C2636" s="162" t="s">
        <v>121</v>
      </c>
      <c r="D2636" s="90" t="s">
        <v>99</v>
      </c>
      <c r="E2636">
        <v>2899</v>
      </c>
      <c r="F2636">
        <v>2796</v>
      </c>
      <c r="G2636">
        <v>2757</v>
      </c>
      <c r="H2636">
        <v>2775</v>
      </c>
      <c r="I2636">
        <v>2865</v>
      </c>
      <c r="J2636">
        <v>2871</v>
      </c>
      <c r="K2636">
        <v>2787</v>
      </c>
      <c r="L2636">
        <v>2770</v>
      </c>
      <c r="M2636">
        <v>2825</v>
      </c>
      <c r="N2636" s="94">
        <f>IF((M2637=""),"",MAX(E2638:M2638))</f>
        <v>1004</v>
      </c>
      <c r="O2636" s="94">
        <f>IF(M2637="","",MIN(E2638:M2638))</f>
        <v>818</v>
      </c>
      <c r="P2636" s="94">
        <f>IF((M2638=""),"",AVERAGE(E2638:M2638))</f>
        <v>919.77777777777783</v>
      </c>
      <c r="Q2636" s="94">
        <f>IF((M2637=""),"",STDEV(E2638:M2638))</f>
        <v>78.034892480508333</v>
      </c>
      <c r="R2636" s="95">
        <f>IF((M2637=""),"",(N2636-O2636)/(N2636+O2636)*100)</f>
        <v>10.208562019758508</v>
      </c>
      <c r="S2636" s="96" t="str">
        <f>IF(M2637="","",IF(R2636&lt;15,IF(P2636&gt;850,IF(P2636&lt;1000,"Pass","Fail"),"Fail"),"Fail"))</f>
        <v>Pass</v>
      </c>
      <c r="T2636" s="237">
        <v>1159</v>
      </c>
      <c r="U2636" s="236" t="s">
        <v>396</v>
      </c>
      <c r="V2636" s="302" t="s">
        <v>388</v>
      </c>
      <c r="W2636" s="135">
        <v>830</v>
      </c>
      <c r="X2636" s="135">
        <v>960</v>
      </c>
      <c r="Y2636" s="135">
        <v>710</v>
      </c>
      <c r="Z2636" s="135">
        <v>910</v>
      </c>
      <c r="AA2636" s="135">
        <v>14.5</v>
      </c>
      <c r="AB2636" s="139">
        <v>17</v>
      </c>
    </row>
    <row r="2637" spans="1:28" ht="15.75" customHeight="1">
      <c r="A2637"/>
      <c r="B2637" s="93"/>
      <c r="C2637" s="162"/>
      <c r="D2637" s="90" t="s">
        <v>100</v>
      </c>
      <c r="E2637">
        <v>2402</v>
      </c>
      <c r="F2637">
        <v>2364</v>
      </c>
      <c r="G2637">
        <v>2348</v>
      </c>
      <c r="H2637">
        <v>2342</v>
      </c>
      <c r="I2637">
        <v>2365</v>
      </c>
      <c r="J2637">
        <v>2369</v>
      </c>
      <c r="K2637">
        <v>2355</v>
      </c>
      <c r="L2637">
        <v>2338</v>
      </c>
      <c r="M2637">
        <v>2323</v>
      </c>
      <c r="N2637" s="99"/>
      <c r="O2637" s="99"/>
      <c r="P2637" s="99"/>
      <c r="Q2637" s="99"/>
      <c r="R2637" s="100"/>
      <c r="S2637" s="101"/>
      <c r="T2637" s="241"/>
      <c r="U2637" s="234"/>
      <c r="V2637" s="238"/>
    </row>
    <row r="2638" spans="1:28" ht="26.25" customHeight="1" thickBot="1">
      <c r="A2638"/>
      <c r="B2638" s="105"/>
      <c r="C2638" s="163"/>
      <c r="D2638" s="127" t="s">
        <v>120</v>
      </c>
      <c r="E2638" s="107">
        <f t="shared" ref="E2638:M2638" si="872">IF(((E2636="")*AND(E2637="")),"",(E2636-E2637)*2)</f>
        <v>994</v>
      </c>
      <c r="F2638" s="107">
        <f t="shared" si="872"/>
        <v>864</v>
      </c>
      <c r="G2638" s="107">
        <f t="shared" si="872"/>
        <v>818</v>
      </c>
      <c r="H2638" s="107">
        <f t="shared" si="872"/>
        <v>866</v>
      </c>
      <c r="I2638" s="107">
        <f t="shared" si="872"/>
        <v>1000</v>
      </c>
      <c r="J2638" s="107">
        <f t="shared" si="872"/>
        <v>1004</v>
      </c>
      <c r="K2638" s="107">
        <f t="shared" si="872"/>
        <v>864</v>
      </c>
      <c r="L2638" s="107">
        <f t="shared" si="872"/>
        <v>864</v>
      </c>
      <c r="M2638" s="107">
        <f t="shared" si="872"/>
        <v>1004</v>
      </c>
      <c r="N2638" s="108"/>
      <c r="O2638" s="108"/>
      <c r="P2638" s="108"/>
      <c r="Q2638" s="108"/>
      <c r="R2638" s="109"/>
      <c r="S2638" s="110"/>
      <c r="T2638" s="284"/>
      <c r="U2638" s="283"/>
      <c r="V2638" s="286"/>
    </row>
    <row r="2639" spans="1:28" ht="15.75" customHeight="1">
      <c r="A2639" s="3">
        <v>44159</v>
      </c>
      <c r="B2639" s="111" t="s">
        <v>18</v>
      </c>
      <c r="C2639" s="164" t="s">
        <v>122</v>
      </c>
      <c r="D2639" s="112" t="s">
        <v>99</v>
      </c>
      <c r="E2639">
        <v>3687.41</v>
      </c>
      <c r="F2639">
        <v>3806.22</v>
      </c>
      <c r="G2639">
        <v>4026.31</v>
      </c>
      <c r="H2639">
        <v>3915.98</v>
      </c>
      <c r="I2639">
        <v>3827.55</v>
      </c>
      <c r="J2639">
        <v>3675.71</v>
      </c>
      <c r="K2639">
        <v>3887.61</v>
      </c>
      <c r="L2639">
        <v>3876.98</v>
      </c>
      <c r="M2639">
        <v>3764.91</v>
      </c>
      <c r="N2639" s="113">
        <f>IF((M2640=""),"",MAX(E2641:M2641))</f>
        <v>509.03999999999996</v>
      </c>
      <c r="O2639" s="113">
        <f>IF(M2640="","",MIN(E2641:M2641))</f>
        <v>484.41999999999916</v>
      </c>
      <c r="P2639" s="113">
        <f>IF((M2641=""),"",AVERAGE(E2641:M2641))</f>
        <v>497.4755555555555</v>
      </c>
      <c r="Q2639" s="113">
        <f>IF((M2640=""),"",STDEV(E2641:M2641))</f>
        <v>6.9270612656289172</v>
      </c>
      <c r="R2639" s="114">
        <f>IF((M2640=""),"",(N2639-O2639)/(N2639+O2639)*100)</f>
        <v>2.4782074768990014</v>
      </c>
      <c r="S2639" s="115" t="str">
        <f>IF(M2640="","",IF(R2639&lt;10,IF(P2639&gt;470,IF(P2639&lt;560,"Pass","Fail"),"Fail"),"Fail"))</f>
        <v>Pass</v>
      </c>
      <c r="T2639" s="237"/>
      <c r="U2639" s="236" t="s">
        <v>398</v>
      </c>
      <c r="V2639" s="302" t="s">
        <v>388</v>
      </c>
      <c r="W2639" s="138">
        <v>470</v>
      </c>
      <c r="X2639" s="135">
        <v>560</v>
      </c>
      <c r="Y2639" s="135">
        <v>430</v>
      </c>
      <c r="Z2639" s="135">
        <v>590</v>
      </c>
      <c r="AA2639" s="137">
        <v>6.3</v>
      </c>
      <c r="AB2639" s="148">
        <v>6.3</v>
      </c>
    </row>
    <row r="2640" spans="1:28" ht="15.75" customHeight="1">
      <c r="A2640"/>
      <c r="B2640" s="93"/>
      <c r="C2640" s="162"/>
      <c r="D2640" s="90" t="s">
        <v>100</v>
      </c>
      <c r="E2640">
        <v>3440.61</v>
      </c>
      <c r="F2640">
        <v>3564.01</v>
      </c>
      <c r="G2640">
        <v>3778.49</v>
      </c>
      <c r="H2640">
        <v>3665.39</v>
      </c>
      <c r="I2640">
        <v>3576.34</v>
      </c>
      <c r="J2640">
        <v>3421.19</v>
      </c>
      <c r="K2640">
        <v>3637.21</v>
      </c>
      <c r="L2640">
        <v>3629.14</v>
      </c>
      <c r="M2640">
        <v>3517.66</v>
      </c>
      <c r="N2640" s="99"/>
      <c r="O2640" s="99"/>
      <c r="P2640" s="99"/>
      <c r="Q2640" s="99"/>
      <c r="R2640" s="100"/>
      <c r="S2640" s="101"/>
      <c r="T2640" s="241"/>
      <c r="U2640" s="234"/>
      <c r="V2640" s="238"/>
    </row>
    <row r="2641" spans="1:28" ht="26.25" customHeight="1" thickBot="1">
      <c r="A2641"/>
      <c r="B2641" s="93"/>
      <c r="C2641" s="162"/>
      <c r="D2641" s="90" t="s">
        <v>120</v>
      </c>
      <c r="E2641" s="29">
        <f t="shared" ref="E2641:M2641" si="873">IF(((E2639="")*AND(E2640="")),"",(E2639-E2640)*2)</f>
        <v>493.59999999999945</v>
      </c>
      <c r="F2641" s="29">
        <f t="shared" si="873"/>
        <v>484.41999999999916</v>
      </c>
      <c r="G2641" s="29">
        <f t="shared" si="873"/>
        <v>495.64000000000033</v>
      </c>
      <c r="H2641" s="29">
        <f t="shared" si="873"/>
        <v>501.18000000000029</v>
      </c>
      <c r="I2641" s="29">
        <f t="shared" si="873"/>
        <v>502.42000000000007</v>
      </c>
      <c r="J2641" s="29">
        <f t="shared" si="873"/>
        <v>509.03999999999996</v>
      </c>
      <c r="K2641" s="29">
        <f t="shared" si="873"/>
        <v>500.80000000000018</v>
      </c>
      <c r="L2641" s="29">
        <f t="shared" si="873"/>
        <v>495.68000000000029</v>
      </c>
      <c r="M2641" s="29">
        <f t="shared" si="873"/>
        <v>494.5</v>
      </c>
      <c r="N2641" s="102"/>
      <c r="O2641" s="102"/>
      <c r="P2641" s="102"/>
      <c r="Q2641" s="102"/>
      <c r="R2641" s="103"/>
      <c r="S2641" s="104"/>
      <c r="T2641" s="282"/>
      <c r="U2641" s="281"/>
      <c r="V2641" s="285"/>
    </row>
    <row r="2642" spans="1:28" ht="15.75" customHeight="1">
      <c r="A2642" s="3">
        <v>44159</v>
      </c>
      <c r="B2642" s="93" t="s">
        <v>18</v>
      </c>
      <c r="C2642" s="162" t="s">
        <v>123</v>
      </c>
      <c r="D2642" s="90" t="s">
        <v>99</v>
      </c>
      <c r="E2642">
        <v>4937.93</v>
      </c>
      <c r="F2642">
        <v>5100.12</v>
      </c>
      <c r="G2642">
        <v>5321.87</v>
      </c>
      <c r="H2642">
        <v>5207.68</v>
      </c>
      <c r="I2642">
        <v>5069.7</v>
      </c>
      <c r="J2642">
        <v>4944.62</v>
      </c>
      <c r="K2642">
        <v>5187.24</v>
      </c>
      <c r="L2642">
        <v>5166.97</v>
      </c>
      <c r="M2642">
        <v>4982.96</v>
      </c>
      <c r="N2642" s="94">
        <f>IF((M2643=""),"",MAX(E2644:M2644))</f>
        <v>287.30000000000109</v>
      </c>
      <c r="O2642" s="94">
        <f>IF(M2643="","",MIN(E2644:M2644))</f>
        <v>241.57999999999993</v>
      </c>
      <c r="P2642" s="94">
        <f>IF((M2644=""),"",AVERAGE(E2644:M2644))</f>
        <v>259.47333333333313</v>
      </c>
      <c r="Q2642" s="94">
        <f>IF((M2643=""),"",STDEV(E2644:M2644))</f>
        <v>15.526670602547071</v>
      </c>
      <c r="R2642" s="95">
        <f>IF((M2643=""),"",(N2642-O2642)/(N2642+O2642)*100)</f>
        <v>8.6446831039179166</v>
      </c>
      <c r="S2642" s="96" t="str">
        <f>IF(M2643="","",IF(R2642&lt;15,IF(P2642&gt;225,IF(P2642&lt;280,"Pass","Fail"),"Fail"),"Fail"))</f>
        <v>Pass</v>
      </c>
      <c r="T2642" s="237"/>
      <c r="U2642" s="236" t="s">
        <v>398</v>
      </c>
      <c r="V2642" s="302" t="s">
        <v>388</v>
      </c>
      <c r="W2642" s="147">
        <v>225</v>
      </c>
      <c r="X2642" s="88">
        <v>280</v>
      </c>
      <c r="Y2642" s="88">
        <v>155</v>
      </c>
      <c r="Z2642" s="88">
        <v>315</v>
      </c>
      <c r="AA2642" s="148">
        <v>15</v>
      </c>
      <c r="AB2642" s="139">
        <v>15</v>
      </c>
    </row>
    <row r="2643" spans="1:28" ht="15.75" customHeight="1">
      <c r="A2643"/>
      <c r="B2643" s="93"/>
      <c r="C2643" s="162"/>
      <c r="D2643" s="90" t="s">
        <v>100</v>
      </c>
      <c r="E2643">
        <v>4794.28</v>
      </c>
      <c r="F2643">
        <v>4975.96</v>
      </c>
      <c r="G2643">
        <v>5201.08</v>
      </c>
      <c r="H2643">
        <v>5083.76</v>
      </c>
      <c r="I2643">
        <v>4933.3100000000004</v>
      </c>
      <c r="J2643">
        <v>4810.71</v>
      </c>
      <c r="K2643">
        <v>5063.09</v>
      </c>
      <c r="L2643">
        <v>5041.6400000000003</v>
      </c>
      <c r="M2643">
        <v>4847.63</v>
      </c>
      <c r="N2643" s="99"/>
      <c r="O2643" s="99"/>
      <c r="P2643" s="99"/>
      <c r="Q2643" s="99"/>
      <c r="R2643" s="100"/>
      <c r="S2643" s="101"/>
      <c r="T2643" s="241"/>
      <c r="U2643" s="234"/>
      <c r="V2643" s="238"/>
    </row>
    <row r="2644" spans="1:28" ht="26.25" customHeight="1" thickBot="1">
      <c r="A2644"/>
      <c r="B2644" s="93"/>
      <c r="C2644" s="162"/>
      <c r="D2644" s="90" t="s">
        <v>120</v>
      </c>
      <c r="E2644" s="29">
        <f t="shared" ref="E2644:M2644" si="874">IF(((E2642="")*AND(E2643="")),"",(E2642-E2643)*2)</f>
        <v>287.30000000000109</v>
      </c>
      <c r="F2644" s="29">
        <f t="shared" si="874"/>
        <v>248.31999999999971</v>
      </c>
      <c r="G2644" s="29">
        <f t="shared" si="874"/>
        <v>241.57999999999993</v>
      </c>
      <c r="H2644" s="29">
        <f t="shared" si="874"/>
        <v>247.84000000000015</v>
      </c>
      <c r="I2644" s="29">
        <f t="shared" si="874"/>
        <v>272.77999999999884</v>
      </c>
      <c r="J2644" s="29">
        <f t="shared" si="874"/>
        <v>267.81999999999971</v>
      </c>
      <c r="K2644" s="29">
        <f t="shared" si="874"/>
        <v>248.29999999999927</v>
      </c>
      <c r="L2644" s="29">
        <f t="shared" si="874"/>
        <v>250.65999999999985</v>
      </c>
      <c r="M2644" s="29">
        <f t="shared" si="874"/>
        <v>270.65999999999985</v>
      </c>
      <c r="N2644" s="102"/>
      <c r="O2644" s="102"/>
      <c r="P2644" s="102"/>
      <c r="Q2644" s="102"/>
      <c r="R2644" s="103"/>
      <c r="S2644" s="104"/>
      <c r="T2644" s="282"/>
      <c r="U2644" s="281"/>
      <c r="V2644" s="285"/>
    </row>
    <row r="2645" spans="1:28" ht="16.5" customHeight="1">
      <c r="A2645" s="3">
        <v>44159</v>
      </c>
      <c r="B2645" s="121" t="s">
        <v>18</v>
      </c>
      <c r="C2645" s="161" t="s">
        <v>119</v>
      </c>
      <c r="D2645" s="91" t="s">
        <v>99</v>
      </c>
      <c r="E2645">
        <v>2526.25</v>
      </c>
      <c r="F2645">
        <v>2431.37</v>
      </c>
      <c r="G2645">
        <v>2405.7199999999998</v>
      </c>
      <c r="H2645">
        <v>2413.16</v>
      </c>
      <c r="I2645">
        <v>2468.4</v>
      </c>
      <c r="J2645">
        <v>2457.77</v>
      </c>
      <c r="K2645">
        <v>2420.23</v>
      </c>
      <c r="L2645">
        <v>2411.0700000000002</v>
      </c>
      <c r="M2645">
        <v>2433.12</v>
      </c>
      <c r="N2645" s="94">
        <f>IF((M2646=""),"",MAX(E2647:M2647))</f>
        <v>830.31999999999971</v>
      </c>
      <c r="O2645" s="94">
        <f>IF(M2646="","",MIN(E2647:M2647))</f>
        <v>680.47999999999956</v>
      </c>
      <c r="P2645" s="94">
        <f>IF((M2647=""),"",AVERAGE(E2647:M2647))</f>
        <v>738.53555555555556</v>
      </c>
      <c r="Q2645" s="94">
        <f>IF((M2646=""),"",STDEV(E2647:M2647))</f>
        <v>49.499881593572326</v>
      </c>
      <c r="R2645" s="95">
        <f>IF((M2646=""),"",(N2645-O2645)/(N2645+O2645)*100)</f>
        <v>9.9179242785279467</v>
      </c>
      <c r="S2645" s="96" t="str">
        <f>IF(M2646="","",IF(R2645&lt;10,IF(P2645&gt;674,IF(P2645&lt;816,"Pass","Fail"),"Fail"),"Fail"))</f>
        <v>Pass</v>
      </c>
      <c r="T2645" s="237"/>
      <c r="U2645" s="236" t="s">
        <v>398</v>
      </c>
      <c r="V2645" s="302" t="s">
        <v>388</v>
      </c>
      <c r="W2645" s="147">
        <v>674</v>
      </c>
      <c r="X2645" s="88">
        <v>816</v>
      </c>
      <c r="Y2645" s="88">
        <v>670</v>
      </c>
      <c r="Z2645" s="88">
        <v>830</v>
      </c>
      <c r="AA2645" s="88">
        <v>8.6999999999999993</v>
      </c>
      <c r="AB2645" s="148">
        <v>10</v>
      </c>
    </row>
    <row r="2646" spans="1:28" ht="15.75" customHeight="1">
      <c r="A2646"/>
      <c r="B2646" s="93"/>
      <c r="C2646" s="162"/>
      <c r="D2646" s="90" t="s">
        <v>100</v>
      </c>
      <c r="E2646">
        <v>2111.09</v>
      </c>
      <c r="F2646">
        <v>2071.5100000000002</v>
      </c>
      <c r="G2646">
        <v>2065.48</v>
      </c>
      <c r="H2646">
        <v>2062.89</v>
      </c>
      <c r="I2646">
        <v>2084.4899999999998</v>
      </c>
      <c r="J2646">
        <v>2075.91</v>
      </c>
      <c r="K2646">
        <v>2071.84</v>
      </c>
      <c r="L2646">
        <v>2057.65</v>
      </c>
      <c r="M2646">
        <v>2042.82</v>
      </c>
      <c r="N2646" s="99"/>
      <c r="O2646" s="99"/>
      <c r="P2646" s="99"/>
      <c r="Q2646" s="99"/>
      <c r="R2646" s="100"/>
      <c r="S2646" s="101"/>
      <c r="T2646" s="241"/>
      <c r="U2646" s="234"/>
      <c r="V2646" s="238"/>
    </row>
    <row r="2647" spans="1:28" ht="26.25" customHeight="1" thickBot="1">
      <c r="A2647"/>
      <c r="B2647" s="93"/>
      <c r="C2647" s="162"/>
      <c r="D2647" s="90" t="s">
        <v>120</v>
      </c>
      <c r="E2647" s="29">
        <f t="shared" ref="E2647:M2647" si="875">IF(((E2645="")*AND(E2646="")),"",(E2645-E2646)*2)</f>
        <v>830.31999999999971</v>
      </c>
      <c r="F2647" s="29">
        <f t="shared" si="875"/>
        <v>719.71999999999935</v>
      </c>
      <c r="G2647" s="29">
        <f t="shared" si="875"/>
        <v>680.47999999999956</v>
      </c>
      <c r="H2647" s="29">
        <f t="shared" si="875"/>
        <v>700.54</v>
      </c>
      <c r="I2647" s="29">
        <f t="shared" si="875"/>
        <v>767.82000000000062</v>
      </c>
      <c r="J2647" s="29">
        <f t="shared" si="875"/>
        <v>763.72000000000025</v>
      </c>
      <c r="K2647" s="29">
        <f t="shared" si="875"/>
        <v>696.77999999999975</v>
      </c>
      <c r="L2647" s="29">
        <f t="shared" si="875"/>
        <v>706.84000000000015</v>
      </c>
      <c r="M2647" s="29">
        <f t="shared" si="875"/>
        <v>780.59999999999991</v>
      </c>
      <c r="N2647" s="102"/>
      <c r="O2647" s="102"/>
      <c r="P2647" s="102"/>
      <c r="Q2647" s="102"/>
      <c r="R2647" s="103"/>
      <c r="S2647" s="104"/>
      <c r="T2647" s="282"/>
      <c r="U2647" s="281"/>
      <c r="V2647" s="285"/>
    </row>
    <row r="2648" spans="1:28" ht="12.75" customHeight="1">
      <c r="A2648" s="3">
        <v>44159</v>
      </c>
      <c r="B2648" s="93" t="s">
        <v>18</v>
      </c>
      <c r="C2648" s="162" t="s">
        <v>121</v>
      </c>
      <c r="D2648" s="90" t="s">
        <v>99</v>
      </c>
      <c r="E2648">
        <v>2430.0300000000002</v>
      </c>
      <c r="F2648">
        <v>2356.25</v>
      </c>
      <c r="G2648">
        <v>2339.4</v>
      </c>
      <c r="H2648">
        <v>2333.84</v>
      </c>
      <c r="I2648">
        <v>2355.91</v>
      </c>
      <c r="J2648">
        <v>2358.16</v>
      </c>
      <c r="K2648">
        <v>2346.2600000000002</v>
      </c>
      <c r="L2648">
        <v>2330.2199999999998</v>
      </c>
      <c r="M2648">
        <v>2346.3000000000002</v>
      </c>
      <c r="N2648" s="94">
        <f>IF((M2649=""),"",MAX(E2650:M2650))</f>
        <v>1038.2600000000002</v>
      </c>
      <c r="O2648" s="94">
        <f>IF(M2649="","",MIN(E2650:M2650))</f>
        <v>790.22000000000025</v>
      </c>
      <c r="P2648" s="94">
        <f>IF((M2650=""),"",AVERAGE(E2650:M2650))</f>
        <v>895.23777777777786</v>
      </c>
      <c r="Q2648" s="94">
        <f>IF((M2649=""),"",STDEV(E2650:M2650))</f>
        <v>86.539124934588443</v>
      </c>
      <c r="R2648" s="95">
        <f>IF((M2649=""),"",(N2648-O2648)/(N2648+O2648)*100)</f>
        <v>13.565365768288409</v>
      </c>
      <c r="S2648" s="96" t="str">
        <f>IF(M2649="","",IF(R2648&lt;15,IF(P2648&gt;850,IF(P2648&lt;1000,"Pass","Fail"),"Fail"),"Fail"))</f>
        <v>Pass</v>
      </c>
      <c r="T2648" s="237"/>
      <c r="U2648" s="236" t="s">
        <v>398</v>
      </c>
      <c r="V2648" s="302" t="s">
        <v>388</v>
      </c>
      <c r="W2648" s="135">
        <v>830</v>
      </c>
      <c r="X2648" s="135">
        <v>960</v>
      </c>
      <c r="Y2648" s="135">
        <v>710</v>
      </c>
      <c r="Z2648" s="135">
        <v>910</v>
      </c>
      <c r="AA2648" s="135">
        <v>14.5</v>
      </c>
      <c r="AB2648" s="139">
        <v>17</v>
      </c>
    </row>
    <row r="2649" spans="1:28" ht="15.75" customHeight="1">
      <c r="A2649"/>
      <c r="B2649" s="93"/>
      <c r="C2649" s="162"/>
      <c r="D2649" s="90" t="s">
        <v>100</v>
      </c>
      <c r="E2649">
        <v>1910.9</v>
      </c>
      <c r="F2649">
        <v>1939.06</v>
      </c>
      <c r="G2649">
        <v>1944.29</v>
      </c>
      <c r="H2649">
        <v>1915.81</v>
      </c>
      <c r="I2649">
        <v>1869.39</v>
      </c>
      <c r="J2649">
        <v>1877.41</v>
      </c>
      <c r="K2649">
        <v>1931.51</v>
      </c>
      <c r="L2649">
        <v>1910.07</v>
      </c>
      <c r="M2649">
        <v>1869.36</v>
      </c>
      <c r="N2649" s="99"/>
      <c r="O2649" s="99"/>
      <c r="P2649" s="99"/>
      <c r="Q2649" s="99"/>
      <c r="R2649" s="100"/>
      <c r="S2649" s="101"/>
      <c r="T2649" s="241"/>
      <c r="U2649" s="234"/>
      <c r="V2649" s="238"/>
    </row>
    <row r="2650" spans="1:28" ht="26.25" customHeight="1" thickBot="1">
      <c r="A2650"/>
      <c r="B2650" s="105"/>
      <c r="C2650" s="163"/>
      <c r="D2650" s="127" t="s">
        <v>120</v>
      </c>
      <c r="E2650" s="107">
        <f t="shared" ref="E2650:M2650" si="876">IF(((E2648="")*AND(E2649="")),"",(E2648-E2649)*2)</f>
        <v>1038.2600000000002</v>
      </c>
      <c r="F2650" s="107">
        <f t="shared" si="876"/>
        <v>834.38000000000011</v>
      </c>
      <c r="G2650" s="107">
        <f t="shared" si="876"/>
        <v>790.22000000000025</v>
      </c>
      <c r="H2650" s="107">
        <f t="shared" si="876"/>
        <v>836.0600000000004</v>
      </c>
      <c r="I2650" s="107">
        <f t="shared" si="876"/>
        <v>973.03999999999951</v>
      </c>
      <c r="J2650" s="107">
        <f t="shared" si="876"/>
        <v>961.49999999999955</v>
      </c>
      <c r="K2650" s="107">
        <f t="shared" si="876"/>
        <v>829.50000000000045</v>
      </c>
      <c r="L2650" s="107">
        <f t="shared" si="876"/>
        <v>840.29999999999973</v>
      </c>
      <c r="M2650" s="107">
        <f t="shared" si="876"/>
        <v>953.88000000000056</v>
      </c>
      <c r="N2650" s="108"/>
      <c r="O2650" s="108"/>
      <c r="P2650" s="108"/>
      <c r="Q2650" s="108"/>
      <c r="R2650" s="109"/>
      <c r="S2650" s="110"/>
      <c r="T2650" s="284"/>
      <c r="U2650" s="283"/>
      <c r="V2650" s="286"/>
    </row>
    <row r="2651" spans="1:28" ht="15.75" customHeight="1">
      <c r="A2651" s="3">
        <v>44166</v>
      </c>
      <c r="B2651" s="111" t="s">
        <v>18</v>
      </c>
      <c r="C2651" s="164" t="s">
        <v>122</v>
      </c>
      <c r="D2651" s="112" t="s">
        <v>99</v>
      </c>
      <c r="E2651">
        <v>4794.28</v>
      </c>
      <c r="F2651">
        <v>4975.96</v>
      </c>
      <c r="G2651">
        <v>5201.08</v>
      </c>
      <c r="H2651">
        <v>5083.76</v>
      </c>
      <c r="I2651">
        <v>4933.3100000000004</v>
      </c>
      <c r="J2651">
        <v>4810.71</v>
      </c>
      <c r="K2651">
        <v>5063.09</v>
      </c>
      <c r="L2651">
        <v>5041.6400000000003</v>
      </c>
      <c r="M2651">
        <v>4847.63</v>
      </c>
      <c r="N2651" s="113">
        <f>IF((M2652=""),"",MAX(E2653:M2653))</f>
        <v>522.29999999999927</v>
      </c>
      <c r="O2651" s="113">
        <f>IF(M2652="","",MIN(E2653:M2653))</f>
        <v>501.60000000000036</v>
      </c>
      <c r="P2651" s="113">
        <f>IF((M2653=""),"",AVERAGE(E2653:M2653))</f>
        <v>512.77555555555546</v>
      </c>
      <c r="Q2651" s="113">
        <f>IF((M2652=""),"",STDEV(E2653:M2653))</f>
        <v>6.9289882217900978</v>
      </c>
      <c r="R2651" s="114">
        <f>IF((M2652=""),"",(N2651-O2651)/(N2651+O2651)*100)</f>
        <v>2.02168180486365</v>
      </c>
      <c r="S2651" s="115" t="str">
        <f>IF(M2652="","",IF(R2651&lt;10,IF(P2651&gt;470,IF(P2651&lt;560,"Pass","Fail"),"Fail"),"Fail"))</f>
        <v>Pass</v>
      </c>
      <c r="T2651" s="237">
        <v>121</v>
      </c>
      <c r="U2651" s="236" t="s">
        <v>400</v>
      </c>
      <c r="V2651" s="302" t="s">
        <v>388</v>
      </c>
      <c r="W2651" s="138">
        <v>470</v>
      </c>
      <c r="X2651" s="135">
        <v>560</v>
      </c>
      <c r="Y2651" s="135">
        <v>430</v>
      </c>
      <c r="Z2651" s="135">
        <v>590</v>
      </c>
      <c r="AA2651" s="137">
        <v>6.3</v>
      </c>
      <c r="AB2651" s="148">
        <v>6.3</v>
      </c>
    </row>
    <row r="2652" spans="1:28" ht="15.75" customHeight="1">
      <c r="A2652"/>
      <c r="B2652" s="93"/>
      <c r="C2652" s="162"/>
      <c r="D2652" s="90" t="s">
        <v>100</v>
      </c>
      <c r="E2652">
        <v>4533.13</v>
      </c>
      <c r="F2652">
        <v>4721.18</v>
      </c>
      <c r="G2652">
        <v>4944.26</v>
      </c>
      <c r="H2652">
        <v>4828.55</v>
      </c>
      <c r="I2652">
        <v>4682.51</v>
      </c>
      <c r="J2652">
        <v>4550.13</v>
      </c>
      <c r="K2652">
        <v>4804.51</v>
      </c>
      <c r="L2652">
        <v>4784.57</v>
      </c>
      <c r="M2652">
        <v>4595.13</v>
      </c>
      <c r="N2652" s="99"/>
      <c r="O2652" s="99"/>
      <c r="P2652" s="99"/>
      <c r="Q2652" s="99"/>
      <c r="R2652" s="100"/>
      <c r="S2652" s="101"/>
      <c r="T2652" s="241"/>
      <c r="U2652" s="234"/>
      <c r="V2652" s="238"/>
    </row>
    <row r="2653" spans="1:28" ht="26.25" customHeight="1" thickBot="1">
      <c r="A2653"/>
      <c r="B2653" s="93"/>
      <c r="C2653" s="162"/>
      <c r="D2653" s="90" t="s">
        <v>120</v>
      </c>
      <c r="E2653" s="29">
        <f t="shared" ref="E2653:M2653" si="877">IF(((E2651="")*AND(E2652="")),"",(E2651-E2652)*2)</f>
        <v>522.29999999999927</v>
      </c>
      <c r="F2653" s="29">
        <f t="shared" si="877"/>
        <v>509.55999999999949</v>
      </c>
      <c r="G2653" s="29">
        <f t="shared" si="877"/>
        <v>513.63999999999942</v>
      </c>
      <c r="H2653" s="29">
        <f t="shared" si="877"/>
        <v>510.42000000000007</v>
      </c>
      <c r="I2653" s="29">
        <f t="shared" si="877"/>
        <v>501.60000000000036</v>
      </c>
      <c r="J2653" s="29">
        <f t="shared" si="877"/>
        <v>521.15999999999985</v>
      </c>
      <c r="K2653" s="29">
        <f t="shared" si="877"/>
        <v>517.15999999999985</v>
      </c>
      <c r="L2653" s="29">
        <f t="shared" si="877"/>
        <v>514.14000000000124</v>
      </c>
      <c r="M2653" s="29">
        <f t="shared" si="877"/>
        <v>505</v>
      </c>
      <c r="N2653" s="102"/>
      <c r="O2653" s="102"/>
      <c r="P2653" s="102"/>
      <c r="Q2653" s="102"/>
      <c r="R2653" s="103"/>
      <c r="S2653" s="104"/>
      <c r="T2653" s="282"/>
      <c r="U2653" s="281"/>
      <c r="V2653" s="285"/>
    </row>
    <row r="2654" spans="1:28" ht="15.75" customHeight="1">
      <c r="A2654" s="3">
        <v>44166</v>
      </c>
      <c r="B2654" s="93" t="s">
        <v>18</v>
      </c>
      <c r="C2654" s="162" t="s">
        <v>123</v>
      </c>
      <c r="D2654" s="90" t="s">
        <v>99</v>
      </c>
      <c r="E2654">
        <v>3440.61</v>
      </c>
      <c r="F2654">
        <v>3564.01</v>
      </c>
      <c r="G2654">
        <v>3778.49</v>
      </c>
      <c r="H2654">
        <v>3665.39</v>
      </c>
      <c r="I2654">
        <v>3576.34</v>
      </c>
      <c r="J2654">
        <v>3421.19</v>
      </c>
      <c r="K2654">
        <v>3637.21</v>
      </c>
      <c r="L2654">
        <v>3629.14</v>
      </c>
      <c r="M2654">
        <v>3517.66</v>
      </c>
      <c r="N2654" s="94">
        <f>IF((M2655=""),"",MAX(E2656:M2656))</f>
        <v>259.10000000000036</v>
      </c>
      <c r="O2654" s="94">
        <f>IF(M2655="","",MIN(E2656:M2656))</f>
        <v>222.44000000000051</v>
      </c>
      <c r="P2654" s="94">
        <f>IF((M2656=""),"",AVERAGE(E2656:M2656))</f>
        <v>237.58444444444456</v>
      </c>
      <c r="Q2654" s="94">
        <f>IF((M2655=""),"",STDEV(E2656:M2656))</f>
        <v>14.895810745903756</v>
      </c>
      <c r="R2654" s="95">
        <f>IF((M2655=""),"",(N2654-O2654)/(N2654+O2654)*100)</f>
        <v>7.6130747186110792</v>
      </c>
      <c r="S2654" s="96" t="str">
        <f>IF(M2655="","",IF(R2654&lt;15,IF(P2654&gt;225,IF(P2654&lt;280,"Pass","Fail"),"Fail"),"Fail"))</f>
        <v>Pass</v>
      </c>
      <c r="T2654" s="237">
        <v>121</v>
      </c>
      <c r="U2654" s="236" t="s">
        <v>400</v>
      </c>
      <c r="V2654" s="302" t="s">
        <v>388</v>
      </c>
      <c r="W2654" s="147">
        <v>225</v>
      </c>
      <c r="X2654" s="88">
        <v>280</v>
      </c>
      <c r="Y2654" s="88">
        <v>155</v>
      </c>
      <c r="Z2654" s="88">
        <v>315</v>
      </c>
      <c r="AA2654" s="148">
        <v>15</v>
      </c>
      <c r="AB2654" s="139">
        <v>15</v>
      </c>
    </row>
    <row r="2655" spans="1:28" ht="15.75" customHeight="1">
      <c r="A2655"/>
      <c r="B2655" s="93"/>
      <c r="C2655" s="162"/>
      <c r="D2655" s="90" t="s">
        <v>100</v>
      </c>
      <c r="E2655">
        <v>3317.46</v>
      </c>
      <c r="F2655">
        <v>3447.47</v>
      </c>
      <c r="G2655">
        <v>3665.16</v>
      </c>
      <c r="H2655">
        <v>3553.67</v>
      </c>
      <c r="I2655">
        <v>3453.62</v>
      </c>
      <c r="J2655">
        <v>3291.64</v>
      </c>
      <c r="K2655">
        <v>3525.99</v>
      </c>
      <c r="L2655">
        <v>3517.23</v>
      </c>
      <c r="M2655">
        <v>3388.67</v>
      </c>
      <c r="N2655" s="99"/>
      <c r="O2655" s="99"/>
      <c r="P2655" s="99"/>
      <c r="Q2655" s="99"/>
      <c r="R2655" s="100"/>
      <c r="S2655" s="101"/>
      <c r="T2655" s="241"/>
      <c r="U2655" s="234"/>
      <c r="V2655" s="238"/>
    </row>
    <row r="2656" spans="1:28" ht="26.25" customHeight="1" thickBot="1">
      <c r="A2656"/>
      <c r="B2656" s="93"/>
      <c r="C2656" s="162"/>
      <c r="D2656" s="90" t="s">
        <v>120</v>
      </c>
      <c r="E2656" s="29">
        <f t="shared" ref="E2656:M2656" si="878">IF(((E2654="")*AND(E2655="")),"",(E2654-E2655)*2)</f>
        <v>246.30000000000018</v>
      </c>
      <c r="F2656" s="29">
        <f t="shared" si="878"/>
        <v>233.08000000000084</v>
      </c>
      <c r="G2656" s="29">
        <f t="shared" si="878"/>
        <v>226.65999999999985</v>
      </c>
      <c r="H2656" s="29">
        <f t="shared" si="878"/>
        <v>223.4399999999996</v>
      </c>
      <c r="I2656" s="29">
        <f t="shared" si="878"/>
        <v>245.44000000000051</v>
      </c>
      <c r="J2656" s="29">
        <f t="shared" si="878"/>
        <v>259.10000000000036</v>
      </c>
      <c r="K2656" s="29">
        <f t="shared" si="878"/>
        <v>222.44000000000051</v>
      </c>
      <c r="L2656" s="29">
        <f t="shared" si="878"/>
        <v>223.81999999999971</v>
      </c>
      <c r="M2656" s="29">
        <f t="shared" si="878"/>
        <v>257.97999999999956</v>
      </c>
      <c r="N2656" s="102"/>
      <c r="O2656" s="102"/>
      <c r="P2656" s="102"/>
      <c r="Q2656" s="102"/>
      <c r="R2656" s="103"/>
      <c r="S2656" s="104"/>
      <c r="T2656" s="282"/>
      <c r="U2656" s="281"/>
      <c r="V2656" s="285"/>
    </row>
    <row r="2657" spans="1:28" ht="16.5" customHeight="1">
      <c r="A2657" s="3">
        <v>44166</v>
      </c>
      <c r="B2657" s="121" t="s">
        <v>18</v>
      </c>
      <c r="C2657" s="161" t="s">
        <v>119</v>
      </c>
      <c r="D2657" s="91" t="s">
        <v>99</v>
      </c>
      <c r="E2657">
        <v>1910.9</v>
      </c>
      <c r="F2657">
        <v>1939.06</v>
      </c>
      <c r="G2657">
        <v>1944.29</v>
      </c>
      <c r="H2657">
        <v>1915.81</v>
      </c>
      <c r="I2657">
        <v>1869.39</v>
      </c>
      <c r="J2657">
        <v>1877.41</v>
      </c>
      <c r="K2657">
        <v>1931.51</v>
      </c>
      <c r="L2657">
        <v>1910.07</v>
      </c>
      <c r="M2657">
        <v>1869.36</v>
      </c>
      <c r="N2657" s="94">
        <f>IF((M2658=""),"",MAX(E2659:M2659))</f>
        <v>748.16000000000031</v>
      </c>
      <c r="O2657" s="94">
        <f>IF(M2658="","",MIN(E2659:M2659))</f>
        <v>653.73999999999978</v>
      </c>
      <c r="P2657" s="94">
        <f>IF((M2659=""),"",AVERAGE(E2659:M2659))</f>
        <v>701.63777777777784</v>
      </c>
      <c r="Q2657" s="94">
        <f>IF((M2658=""),"",STDEV(E2659:M2659))</f>
        <v>37.892530193222228</v>
      </c>
      <c r="R2657" s="95">
        <f>IF((M2658=""),"",(N2657-O2657)/(N2657+O2657)*100)</f>
        <v>6.7351451601398482</v>
      </c>
      <c r="S2657" s="96" t="str">
        <f>IF(M2658="","",IF(R2657&lt;AA2657,IF(P2657&gt;W2657,IF(P2657&lt;X2657,"Pass","Fail"),"Fail"),"Fail"))</f>
        <v>Pass</v>
      </c>
      <c r="T2657" s="237">
        <v>121</v>
      </c>
      <c r="U2657" s="236" t="s">
        <v>400</v>
      </c>
      <c r="V2657" s="302" t="s">
        <v>415</v>
      </c>
      <c r="W2657" s="147">
        <v>674</v>
      </c>
      <c r="X2657" s="88">
        <v>816</v>
      </c>
      <c r="Y2657" s="88">
        <v>670</v>
      </c>
      <c r="Z2657" s="88">
        <v>830</v>
      </c>
      <c r="AA2657" s="88">
        <v>8.6999999999999993</v>
      </c>
      <c r="AB2657" s="148">
        <v>10</v>
      </c>
    </row>
    <row r="2658" spans="1:28" ht="15.75" customHeight="1">
      <c r="A2658"/>
      <c r="B2658" s="93"/>
      <c r="C2658" s="162"/>
      <c r="D2658" s="90" t="s">
        <v>100</v>
      </c>
      <c r="E2658">
        <v>1545.37</v>
      </c>
      <c r="F2658">
        <v>1600.84</v>
      </c>
      <c r="G2658">
        <v>1617.42</v>
      </c>
      <c r="H2658">
        <v>1579.34</v>
      </c>
      <c r="I2658">
        <v>1497.66</v>
      </c>
      <c r="J2658">
        <v>1503.33</v>
      </c>
      <c r="K2658">
        <v>1595.22</v>
      </c>
      <c r="L2658">
        <v>1571.89</v>
      </c>
      <c r="M2658">
        <v>1499.36</v>
      </c>
      <c r="N2658" s="99"/>
      <c r="O2658" s="99"/>
      <c r="P2658" s="99"/>
      <c r="Q2658" s="99"/>
      <c r="R2658" s="100"/>
      <c r="S2658" s="101"/>
      <c r="T2658" s="241"/>
      <c r="U2658" s="234"/>
      <c r="V2658" s="238"/>
    </row>
    <row r="2659" spans="1:28" ht="26.25" customHeight="1" thickBot="1">
      <c r="A2659"/>
      <c r="B2659" s="93"/>
      <c r="C2659" s="162"/>
      <c r="D2659" s="90" t="s">
        <v>120</v>
      </c>
      <c r="E2659" s="29">
        <f t="shared" ref="E2659:M2659" si="879">IF(((E2657="")*AND(E2658="")),"",(E2657-E2658)*2)</f>
        <v>731.0600000000004</v>
      </c>
      <c r="F2659" s="29">
        <f t="shared" si="879"/>
        <v>676.44</v>
      </c>
      <c r="G2659" s="29">
        <f t="shared" si="879"/>
        <v>653.73999999999978</v>
      </c>
      <c r="H2659" s="29">
        <f t="shared" si="879"/>
        <v>672.94</v>
      </c>
      <c r="I2659" s="29">
        <f t="shared" si="879"/>
        <v>743.46</v>
      </c>
      <c r="J2659" s="29">
        <f t="shared" si="879"/>
        <v>748.16000000000031</v>
      </c>
      <c r="K2659" s="29">
        <f t="shared" si="879"/>
        <v>672.57999999999993</v>
      </c>
      <c r="L2659" s="29">
        <f t="shared" si="879"/>
        <v>676.35999999999967</v>
      </c>
      <c r="M2659" s="29">
        <f t="shared" si="879"/>
        <v>740</v>
      </c>
      <c r="N2659" s="102"/>
      <c r="O2659" s="102"/>
      <c r="P2659" s="102"/>
      <c r="Q2659" s="102"/>
      <c r="R2659" s="103"/>
      <c r="S2659" s="104"/>
      <c r="T2659" s="282"/>
      <c r="U2659" s="281"/>
      <c r="V2659" s="285"/>
    </row>
    <row r="2660" spans="1:28" ht="12.75" customHeight="1">
      <c r="A2660" s="3">
        <v>44166</v>
      </c>
      <c r="B2660" s="93" t="s">
        <v>18</v>
      </c>
      <c r="C2660" s="162" t="s">
        <v>121</v>
      </c>
      <c r="D2660" s="90" t="s">
        <v>99</v>
      </c>
      <c r="E2660">
        <v>2111.09</v>
      </c>
      <c r="F2660">
        <v>2071.5100000000002</v>
      </c>
      <c r="G2660">
        <v>2065.48</v>
      </c>
      <c r="H2660">
        <v>2062.89</v>
      </c>
      <c r="I2660">
        <v>2084.4899999999998</v>
      </c>
      <c r="J2660">
        <v>2075.91</v>
      </c>
      <c r="K2660">
        <v>2071.84</v>
      </c>
      <c r="L2660">
        <v>2057.65</v>
      </c>
      <c r="M2660">
        <v>2042.82</v>
      </c>
      <c r="N2660" s="94">
        <f>IF((M2661=""),"",MAX(E2662:M2662))</f>
        <v>962.45999999999958</v>
      </c>
      <c r="O2660" s="94">
        <f>IF(M2661="","",MIN(E2662:M2662))</f>
        <v>792.48</v>
      </c>
      <c r="P2660" s="94">
        <f>IF((M2662=""),"",AVERAGE(E2662:M2662))</f>
        <v>879.73777777777775</v>
      </c>
      <c r="Q2660" s="94">
        <f>IF((M2661=""),"",STDEV(E2662:M2662))</f>
        <v>68.268133447784535</v>
      </c>
      <c r="R2660" s="95">
        <f>IF((M2661=""),"",(N2660-O2660)/(N2660+O2660)*100)</f>
        <v>9.6858012239734457</v>
      </c>
      <c r="S2660" s="96" t="str">
        <f>IF(M2661="","",IF(R2660&lt;AA2660,IF(P2660&gt;W2660,IF(P2660&lt;X2660,"Pass","Fail"),"Fail"),"Fail"))</f>
        <v>Pass</v>
      </c>
      <c r="T2660" s="237">
        <v>121</v>
      </c>
      <c r="U2660" s="236" t="s">
        <v>400</v>
      </c>
      <c r="V2660" s="302" t="s">
        <v>414</v>
      </c>
      <c r="W2660" s="135">
        <v>830</v>
      </c>
      <c r="X2660" s="135">
        <v>960</v>
      </c>
      <c r="Y2660" s="135">
        <v>710</v>
      </c>
      <c r="Z2660" s="135">
        <v>960</v>
      </c>
      <c r="AA2660" s="135">
        <v>11.48</v>
      </c>
      <c r="AB2660" s="139">
        <v>15</v>
      </c>
    </row>
    <row r="2661" spans="1:28" ht="15.75" customHeight="1">
      <c r="A2661"/>
      <c r="B2661" s="93"/>
      <c r="C2661" s="162"/>
      <c r="D2661" s="90" t="s">
        <v>100</v>
      </c>
      <c r="E2661">
        <v>1636.87</v>
      </c>
      <c r="F2661">
        <v>1661.7</v>
      </c>
      <c r="G2661">
        <v>1669.24</v>
      </c>
      <c r="H2661">
        <v>1645.88</v>
      </c>
      <c r="I2661">
        <v>1603.26</v>
      </c>
      <c r="J2661">
        <v>1602.25</v>
      </c>
      <c r="K2661">
        <v>1659.26</v>
      </c>
      <c r="L2661">
        <v>1634.19</v>
      </c>
      <c r="M2661">
        <v>1572.21</v>
      </c>
      <c r="N2661" s="99"/>
      <c r="O2661" s="99"/>
      <c r="P2661" s="99"/>
      <c r="Q2661" s="99"/>
      <c r="R2661" s="100"/>
      <c r="S2661" s="101"/>
      <c r="T2661" s="241"/>
      <c r="U2661" s="234"/>
      <c r="V2661" s="238"/>
    </row>
    <row r="2662" spans="1:28" ht="26.25" customHeight="1" thickBot="1">
      <c r="A2662"/>
      <c r="B2662" s="105"/>
      <c r="C2662" s="163"/>
      <c r="D2662" s="127" t="s">
        <v>120</v>
      </c>
      <c r="E2662" s="107">
        <f t="shared" ref="E2662:M2662" si="880">IF(((E2660="")*AND(E2661="")),"",(E2660-E2661)*2)</f>
        <v>948.44000000000051</v>
      </c>
      <c r="F2662" s="107">
        <f t="shared" si="880"/>
        <v>819.62000000000035</v>
      </c>
      <c r="G2662" s="107">
        <f t="shared" si="880"/>
        <v>792.48</v>
      </c>
      <c r="H2662" s="107">
        <f t="shared" si="880"/>
        <v>834.01999999999953</v>
      </c>
      <c r="I2662" s="107">
        <f t="shared" si="880"/>
        <v>962.45999999999958</v>
      </c>
      <c r="J2662" s="107">
        <f t="shared" si="880"/>
        <v>947.31999999999971</v>
      </c>
      <c r="K2662" s="107">
        <f t="shared" si="880"/>
        <v>825.16000000000031</v>
      </c>
      <c r="L2662" s="107">
        <f t="shared" si="880"/>
        <v>846.92000000000007</v>
      </c>
      <c r="M2662" s="107">
        <f t="shared" si="880"/>
        <v>941.2199999999998</v>
      </c>
      <c r="N2662" s="108"/>
      <c r="O2662" s="108"/>
      <c r="P2662" s="108"/>
      <c r="Q2662" s="108"/>
      <c r="R2662" s="109"/>
      <c r="S2662" s="110"/>
      <c r="T2662" s="284"/>
      <c r="U2662" s="283"/>
      <c r="V2662" s="286"/>
    </row>
    <row r="2663" spans="1:28" ht="15.75" customHeight="1">
      <c r="A2663" s="3">
        <v>44175</v>
      </c>
      <c r="B2663" s="111" t="s">
        <v>18</v>
      </c>
      <c r="C2663" s="164" t="s">
        <v>122</v>
      </c>
      <c r="D2663" s="112" t="s">
        <v>99</v>
      </c>
      <c r="E2663">
        <v>6971.63</v>
      </c>
      <c r="F2663">
        <v>7019.29</v>
      </c>
      <c r="G2663">
        <v>7165.93</v>
      </c>
      <c r="H2663">
        <v>7113.57</v>
      </c>
      <c r="I2663">
        <v>7114.49</v>
      </c>
      <c r="J2663">
        <v>7015.83</v>
      </c>
      <c r="K2663">
        <v>7095.33</v>
      </c>
      <c r="L2663">
        <v>7084.29</v>
      </c>
      <c r="M2663">
        <v>7093.96</v>
      </c>
      <c r="N2663" s="113">
        <f>IF((M2664=""),"",MAX(E2665:M2665))</f>
        <v>517.44000000000051</v>
      </c>
      <c r="O2663" s="113">
        <f>IF(M2664="","",MIN(E2665:M2665))</f>
        <v>472.28000000000065</v>
      </c>
      <c r="P2663" s="113">
        <f>IF((M2665=""),"",AVERAGE(E2665:M2665))</f>
        <v>494.90444444444438</v>
      </c>
      <c r="Q2663" s="113">
        <f>IF((M2664=""),"",STDEV(E2665:M2665))</f>
        <v>15.209746144423303</v>
      </c>
      <c r="R2663" s="114">
        <f>IF((M2664=""),"",(N2663-O2663)/(N2663+O2663)*100)</f>
        <v>4.5629066806773437</v>
      </c>
      <c r="S2663" s="115" t="str">
        <f>IF(M2664="","",IF(R2663&lt;10,IF(P2663&gt;470,IF(P2663&lt;560,"Pass","Fail"),"Fail"),"Fail"))</f>
        <v>Pass</v>
      </c>
      <c r="T2663" s="237">
        <v>1159</v>
      </c>
      <c r="U2663" s="236" t="s">
        <v>406</v>
      </c>
      <c r="V2663" s="302" t="s">
        <v>388</v>
      </c>
      <c r="W2663" s="138">
        <v>470</v>
      </c>
      <c r="X2663" s="135">
        <v>560</v>
      </c>
      <c r="Y2663" s="135">
        <v>430</v>
      </c>
      <c r="Z2663" s="135">
        <v>590</v>
      </c>
      <c r="AA2663" s="137">
        <v>6.3</v>
      </c>
      <c r="AB2663" s="148">
        <v>6.3</v>
      </c>
    </row>
    <row r="2664" spans="1:28" ht="15.75" customHeight="1">
      <c r="A2664"/>
      <c r="B2664" s="93"/>
      <c r="C2664" s="162"/>
      <c r="D2664" s="90" t="s">
        <v>100</v>
      </c>
      <c r="E2664">
        <v>6721.35</v>
      </c>
      <c r="F2664">
        <v>6775.75</v>
      </c>
      <c r="G2664">
        <v>6929.79</v>
      </c>
      <c r="H2664">
        <v>6870.22</v>
      </c>
      <c r="I2664">
        <v>6861.46</v>
      </c>
      <c r="J2664">
        <v>6757.11</v>
      </c>
      <c r="K2664">
        <v>6852.5</v>
      </c>
      <c r="L2664">
        <v>6841.98</v>
      </c>
      <c r="M2664">
        <v>6837.09</v>
      </c>
      <c r="N2664" s="99"/>
      <c r="O2664" s="99"/>
      <c r="P2664" s="99"/>
      <c r="Q2664" s="99"/>
      <c r="R2664" s="100"/>
      <c r="S2664" s="101"/>
      <c r="T2664" s="241"/>
      <c r="U2664" s="234"/>
      <c r="V2664" s="238"/>
    </row>
    <row r="2665" spans="1:28" ht="26.25" customHeight="1" thickBot="1">
      <c r="A2665"/>
      <c r="B2665" s="93"/>
      <c r="C2665" s="162"/>
      <c r="D2665" s="90" t="s">
        <v>120</v>
      </c>
      <c r="E2665" s="29">
        <f t="shared" ref="E2665:M2665" si="881">IF(((E2663="")*AND(E2664="")),"",(E2663-E2664)*2)</f>
        <v>500.55999999999949</v>
      </c>
      <c r="F2665" s="29">
        <f t="shared" si="881"/>
        <v>487.07999999999993</v>
      </c>
      <c r="G2665" s="29">
        <f t="shared" si="881"/>
        <v>472.28000000000065</v>
      </c>
      <c r="H2665" s="29">
        <f t="shared" si="881"/>
        <v>486.69999999999891</v>
      </c>
      <c r="I2665" s="29">
        <f t="shared" si="881"/>
        <v>506.05999999999949</v>
      </c>
      <c r="J2665" s="29">
        <f t="shared" si="881"/>
        <v>517.44000000000051</v>
      </c>
      <c r="K2665" s="29">
        <f t="shared" si="881"/>
        <v>485.65999999999985</v>
      </c>
      <c r="L2665" s="29">
        <f t="shared" si="881"/>
        <v>484.6200000000008</v>
      </c>
      <c r="M2665" s="29">
        <f t="shared" si="881"/>
        <v>513.73999999999978</v>
      </c>
      <c r="N2665" s="102"/>
      <c r="O2665" s="102"/>
      <c r="P2665" s="102"/>
      <c r="Q2665" s="102"/>
      <c r="R2665" s="103"/>
      <c r="S2665" s="104"/>
      <c r="T2665" s="282"/>
      <c r="U2665" s="281"/>
      <c r="V2665" s="285"/>
    </row>
    <row r="2666" spans="1:28" ht="15.75" customHeight="1">
      <c r="A2666" s="3">
        <v>44175</v>
      </c>
      <c r="B2666" s="93" t="s">
        <v>18</v>
      </c>
      <c r="C2666" s="162" t="s">
        <v>123</v>
      </c>
      <c r="D2666" s="90" t="s">
        <v>99</v>
      </c>
      <c r="E2666">
        <v>6984.07</v>
      </c>
      <c r="F2666">
        <v>7001.35</v>
      </c>
      <c r="G2666">
        <v>7161.27</v>
      </c>
      <c r="H2666">
        <v>7119.14</v>
      </c>
      <c r="I2666">
        <v>7130.65</v>
      </c>
      <c r="J2666">
        <v>7013.28</v>
      </c>
      <c r="K2666">
        <v>7088.12</v>
      </c>
      <c r="L2666">
        <v>7084.83</v>
      </c>
      <c r="M2666">
        <v>7106.3</v>
      </c>
      <c r="N2666" s="94">
        <f>IF((M2667=""),"",MAX(E2668:M2668))</f>
        <v>273.18000000000029</v>
      </c>
      <c r="O2666" s="94">
        <f>IF(M2667="","",MIN(E2668:M2668))</f>
        <v>209.30000000000109</v>
      </c>
      <c r="P2666" s="94">
        <f>IF((M2668=""),"",AVERAGE(E2668:M2668))</f>
        <v>238.02666666666684</v>
      </c>
      <c r="Q2666" s="94">
        <f>IF((M2667=""),"",STDEV(E2668:M2668))</f>
        <v>21.802123749763332</v>
      </c>
      <c r="R2666" s="95">
        <f>IF((M2667=""),"",(N2666-O2666)/(N2666+O2666)*100)</f>
        <v>13.239927043607821</v>
      </c>
      <c r="S2666" s="96" t="str">
        <f>IF(M2667="","",IF(R2666&lt;15,IF(P2666&gt;225,IF(P2666&lt;280,"Pass","Fail"),"Fail"),"Fail"))</f>
        <v>Pass</v>
      </c>
      <c r="T2666" s="237">
        <v>1159</v>
      </c>
      <c r="U2666" s="236" t="s">
        <v>406</v>
      </c>
      <c r="V2666" s="302" t="s">
        <v>388</v>
      </c>
      <c r="W2666" s="147">
        <v>225</v>
      </c>
      <c r="X2666" s="88">
        <v>280</v>
      </c>
      <c r="Y2666" s="88">
        <v>155</v>
      </c>
      <c r="Z2666" s="88">
        <v>315</v>
      </c>
      <c r="AA2666" s="148">
        <v>15</v>
      </c>
      <c r="AB2666" s="139">
        <v>15</v>
      </c>
    </row>
    <row r="2667" spans="1:28" ht="15.75" customHeight="1">
      <c r="A2667"/>
      <c r="B2667" s="93"/>
      <c r="C2667" s="162"/>
      <c r="D2667" s="90" t="s">
        <v>100</v>
      </c>
      <c r="E2667">
        <v>6855.44</v>
      </c>
      <c r="F2667">
        <v>6896.7</v>
      </c>
      <c r="G2667">
        <v>7053.05</v>
      </c>
      <c r="H2667">
        <v>7006.24</v>
      </c>
      <c r="I2667">
        <v>7004.95</v>
      </c>
      <c r="J2667">
        <v>6885.44</v>
      </c>
      <c r="K2667">
        <v>6975.55</v>
      </c>
      <c r="L2667">
        <v>6970.81</v>
      </c>
      <c r="M2667">
        <v>6969.71</v>
      </c>
      <c r="N2667" s="99"/>
      <c r="O2667" s="99"/>
      <c r="P2667" s="99"/>
      <c r="Q2667" s="99"/>
      <c r="R2667" s="100"/>
      <c r="S2667" s="101"/>
      <c r="T2667" s="241"/>
      <c r="U2667" s="234"/>
      <c r="V2667" s="238"/>
    </row>
    <row r="2668" spans="1:28" ht="26.25" customHeight="1" thickBot="1">
      <c r="A2668"/>
      <c r="B2668" s="93"/>
      <c r="C2668" s="162"/>
      <c r="D2668" s="90" t="s">
        <v>120</v>
      </c>
      <c r="E2668" s="29">
        <f t="shared" ref="E2668:M2668" si="882">IF(((E2666="")*AND(E2667="")),"",(E2666-E2667)*2)</f>
        <v>257.26000000000022</v>
      </c>
      <c r="F2668" s="29">
        <f t="shared" si="882"/>
        <v>209.30000000000109</v>
      </c>
      <c r="G2668" s="29">
        <f t="shared" si="882"/>
        <v>216.44000000000051</v>
      </c>
      <c r="H2668" s="29">
        <f t="shared" si="882"/>
        <v>225.80000000000109</v>
      </c>
      <c r="I2668" s="29">
        <f t="shared" si="882"/>
        <v>251.39999999999964</v>
      </c>
      <c r="J2668" s="29">
        <f t="shared" si="882"/>
        <v>255.68000000000029</v>
      </c>
      <c r="K2668" s="29">
        <f t="shared" si="882"/>
        <v>225.13999999999942</v>
      </c>
      <c r="L2668" s="29">
        <f t="shared" si="882"/>
        <v>228.03999999999905</v>
      </c>
      <c r="M2668" s="29">
        <f t="shared" si="882"/>
        <v>273.18000000000029</v>
      </c>
      <c r="N2668" s="102"/>
      <c r="O2668" s="102"/>
      <c r="P2668" s="102"/>
      <c r="Q2668" s="102"/>
      <c r="R2668" s="103"/>
      <c r="S2668" s="104"/>
      <c r="T2668" s="282"/>
      <c r="U2668" s="281"/>
      <c r="V2668" s="285"/>
    </row>
    <row r="2669" spans="1:28" ht="16.5" customHeight="1">
      <c r="A2669" s="3">
        <v>44175</v>
      </c>
      <c r="B2669" s="121" t="s">
        <v>18</v>
      </c>
      <c r="C2669" s="161" t="s">
        <v>119</v>
      </c>
      <c r="D2669" s="91" t="s">
        <v>99</v>
      </c>
      <c r="E2669">
        <v>2879.63</v>
      </c>
      <c r="F2669">
        <v>2760.36</v>
      </c>
      <c r="G2669">
        <v>2714.74</v>
      </c>
      <c r="H2669">
        <v>2738.97</v>
      </c>
      <c r="I2669">
        <v>2847.48</v>
      </c>
      <c r="J2669">
        <v>2846.74</v>
      </c>
      <c r="K2669">
        <v>2751.88</v>
      </c>
      <c r="L2669">
        <v>2730.95</v>
      </c>
      <c r="M2669">
        <v>2791.41</v>
      </c>
      <c r="N2669" s="94">
        <f>IF((M2670=""),"",MAX(E2671:M2671))</f>
        <v>827.14000000000033</v>
      </c>
      <c r="O2669" s="94">
        <f>IF(M2670="","",MIN(E2671:M2671))</f>
        <v>716.25999999999931</v>
      </c>
      <c r="P2669" s="94">
        <f>IF((M2671=""),"",AVERAGE(E2671:M2671))</f>
        <v>774.15333333333319</v>
      </c>
      <c r="Q2669" s="94">
        <f>IF((M2670=""),"",STDEV(E2671:M2671))</f>
        <v>44.936115764494367</v>
      </c>
      <c r="R2669" s="95">
        <f>IF((M2670=""),"",(N2669-O2669)/(N2669+O2669)*100)</f>
        <v>7.1841389140858523</v>
      </c>
      <c r="S2669" s="96" t="str">
        <f>IF(M2670="","",IF(R2669&lt;AA2669,IF(P2669&gt;W2669,IF(P2669&lt;X2669,"Pass","Fail"),"Fail"),"Fail"))</f>
        <v>Pass</v>
      </c>
      <c r="T2669" s="237">
        <v>1159</v>
      </c>
      <c r="U2669" s="236" t="s">
        <v>406</v>
      </c>
      <c r="V2669" s="302" t="s">
        <v>388</v>
      </c>
      <c r="W2669" s="147">
        <v>674</v>
      </c>
      <c r="X2669" s="88">
        <v>816</v>
      </c>
      <c r="Y2669" s="88">
        <v>670</v>
      </c>
      <c r="Z2669" s="88">
        <v>830</v>
      </c>
      <c r="AA2669" s="88">
        <v>8.6999999999999993</v>
      </c>
      <c r="AB2669" s="148">
        <v>10</v>
      </c>
    </row>
    <row r="2670" spans="1:28" ht="15.75" customHeight="1">
      <c r="A2670"/>
      <c r="B2670" s="93"/>
      <c r="C2670" s="162"/>
      <c r="D2670" s="90" t="s">
        <v>100</v>
      </c>
      <c r="E2670">
        <v>2466.06</v>
      </c>
      <c r="F2670">
        <v>2389.87</v>
      </c>
      <c r="G2670">
        <v>2356.61</v>
      </c>
      <c r="H2670">
        <v>2367.5</v>
      </c>
      <c r="I2670">
        <v>2438.5500000000002</v>
      </c>
      <c r="J2670">
        <v>2436.88</v>
      </c>
      <c r="K2670">
        <v>2382.2399999999998</v>
      </c>
      <c r="L2670">
        <v>2358.1999999999998</v>
      </c>
      <c r="M2670">
        <v>2382.56</v>
      </c>
      <c r="N2670" s="99"/>
      <c r="O2670" s="99"/>
      <c r="P2670" s="99"/>
      <c r="Q2670" s="99"/>
      <c r="R2670" s="100"/>
      <c r="S2670" s="101"/>
      <c r="T2670" s="241"/>
      <c r="U2670" s="234"/>
      <c r="V2670" s="238"/>
    </row>
    <row r="2671" spans="1:28" ht="26.25" customHeight="1" thickBot="1">
      <c r="A2671"/>
      <c r="B2671" s="93"/>
      <c r="C2671" s="162"/>
      <c r="D2671" s="90" t="s">
        <v>120</v>
      </c>
      <c r="E2671" s="29">
        <f t="shared" ref="E2671:M2671" si="883">IF(((E2669="")*AND(E2670="")),"",(E2669-E2670)*2)</f>
        <v>827.14000000000033</v>
      </c>
      <c r="F2671" s="29">
        <f t="shared" si="883"/>
        <v>740.98000000000047</v>
      </c>
      <c r="G2671" s="29">
        <f t="shared" si="883"/>
        <v>716.25999999999931</v>
      </c>
      <c r="H2671" s="29">
        <f t="shared" si="883"/>
        <v>742.9399999999996</v>
      </c>
      <c r="I2671" s="29">
        <f t="shared" si="883"/>
        <v>817.85999999999967</v>
      </c>
      <c r="J2671" s="29">
        <f t="shared" si="883"/>
        <v>819.71999999999935</v>
      </c>
      <c r="K2671" s="29">
        <f t="shared" si="883"/>
        <v>739.28000000000065</v>
      </c>
      <c r="L2671" s="29">
        <f t="shared" si="883"/>
        <v>745.5</v>
      </c>
      <c r="M2671" s="29">
        <f t="shared" si="883"/>
        <v>817.69999999999982</v>
      </c>
      <c r="N2671" s="102"/>
      <c r="O2671" s="102"/>
      <c r="P2671" s="102"/>
      <c r="Q2671" s="102"/>
      <c r="R2671" s="103"/>
      <c r="S2671" s="104"/>
      <c r="T2671" s="282"/>
      <c r="U2671" s="281"/>
      <c r="V2671" s="285"/>
    </row>
    <row r="2672" spans="1:28" ht="12.75" customHeight="1">
      <c r="A2672" s="3">
        <v>44175</v>
      </c>
      <c r="B2672" s="93" t="s">
        <v>18</v>
      </c>
      <c r="C2672" s="162" t="s">
        <v>121</v>
      </c>
      <c r="D2672" s="90" t="s">
        <v>99</v>
      </c>
      <c r="E2672">
        <v>2891.18</v>
      </c>
      <c r="F2672">
        <v>2766.68</v>
      </c>
      <c r="G2672">
        <v>2714.16</v>
      </c>
      <c r="H2672">
        <v>2727.1</v>
      </c>
      <c r="I2672">
        <v>2806.25</v>
      </c>
      <c r="J2672">
        <v>2840.53</v>
      </c>
      <c r="K2672">
        <v>2746.13</v>
      </c>
      <c r="L2672">
        <v>2739.56</v>
      </c>
      <c r="M2672">
        <v>2842.43</v>
      </c>
      <c r="N2672" s="94">
        <f>IF((M2673=""),"",MAX(E2674:M2674))</f>
        <v>1023.1599999999999</v>
      </c>
      <c r="O2672" s="94">
        <f>IF(M2673="","",MIN(E2674:M2674))</f>
        <v>825.47999999999956</v>
      </c>
      <c r="P2672" s="94">
        <f>IF((M2674=""),"",AVERAGE(E2674:M2674))</f>
        <v>912.74666666666656</v>
      </c>
      <c r="Q2672" s="94">
        <f>IF((M2673=""),"",STDEV(E2674:M2674))</f>
        <v>72.876211482210934</v>
      </c>
      <c r="R2672" s="95">
        <f>IF((M2673=""),"",(N2672-O2672)/(N2672+O2672)*100)</f>
        <v>10.693266401246341</v>
      </c>
      <c r="S2672" s="96" t="str">
        <f>IF(M2673="","",IF(R2672&lt;AA2672,IF(P2672&gt;W2672,IF(P2672&lt;X2672,"Pass","Fail"),"Fail"),"Fail"))</f>
        <v>Pass</v>
      </c>
      <c r="T2672" s="237">
        <v>1159</v>
      </c>
      <c r="U2672" s="236" t="s">
        <v>406</v>
      </c>
      <c r="V2672" s="302" t="s">
        <v>388</v>
      </c>
      <c r="W2672" s="135">
        <v>830</v>
      </c>
      <c r="X2672" s="135">
        <v>960</v>
      </c>
      <c r="Y2672" s="135">
        <v>710</v>
      </c>
      <c r="Z2672" s="135">
        <v>960</v>
      </c>
      <c r="AA2672" s="135">
        <v>11.48</v>
      </c>
      <c r="AB2672" s="139">
        <v>15</v>
      </c>
    </row>
    <row r="2673" spans="1:28" ht="15.75" customHeight="1">
      <c r="A2673"/>
      <c r="B2673" s="93"/>
      <c r="C2673" s="162"/>
      <c r="D2673" s="90" t="s">
        <v>100</v>
      </c>
      <c r="E2673">
        <v>2452.85</v>
      </c>
      <c r="F2673">
        <v>2328.96</v>
      </c>
      <c r="G2673">
        <v>2301.42</v>
      </c>
      <c r="H2673">
        <v>2291.75</v>
      </c>
      <c r="I2673">
        <v>2294.67</v>
      </c>
      <c r="J2673">
        <v>2336.44</v>
      </c>
      <c r="K2673">
        <v>2314.11</v>
      </c>
      <c r="L2673">
        <v>2298.4899999999998</v>
      </c>
      <c r="M2673">
        <v>2347.9699999999998</v>
      </c>
      <c r="N2673" s="99"/>
      <c r="O2673" s="99"/>
      <c r="P2673" s="99"/>
      <c r="Q2673" s="99"/>
      <c r="R2673" s="100"/>
      <c r="S2673" s="101"/>
      <c r="T2673" s="241"/>
      <c r="U2673" s="234"/>
      <c r="V2673" s="238"/>
    </row>
    <row r="2674" spans="1:28" ht="26.25" customHeight="1" thickBot="1">
      <c r="A2674"/>
      <c r="B2674" s="105"/>
      <c r="C2674" s="163"/>
      <c r="D2674" s="127" t="s">
        <v>120</v>
      </c>
      <c r="E2674" s="107">
        <f t="shared" ref="E2674:M2674" si="884">IF(((E2672="")*AND(E2673="")),"",(E2672-E2673)*2)</f>
        <v>876.65999999999985</v>
      </c>
      <c r="F2674" s="107">
        <f t="shared" si="884"/>
        <v>875.4399999999996</v>
      </c>
      <c r="G2674" s="107">
        <f t="shared" si="884"/>
        <v>825.47999999999956</v>
      </c>
      <c r="H2674" s="107">
        <f t="shared" si="884"/>
        <v>870.69999999999982</v>
      </c>
      <c r="I2674" s="107">
        <f t="shared" si="884"/>
        <v>1023.1599999999999</v>
      </c>
      <c r="J2674" s="107">
        <f t="shared" si="884"/>
        <v>1008.1800000000003</v>
      </c>
      <c r="K2674" s="107">
        <f t="shared" si="884"/>
        <v>864.04</v>
      </c>
      <c r="L2674" s="107">
        <f t="shared" si="884"/>
        <v>882.14000000000033</v>
      </c>
      <c r="M2674" s="107">
        <f t="shared" si="884"/>
        <v>988.92000000000007</v>
      </c>
      <c r="N2674" s="108"/>
      <c r="O2674" s="108"/>
      <c r="P2674" s="108"/>
      <c r="Q2674" s="108"/>
      <c r="R2674" s="109"/>
      <c r="S2674" s="110"/>
      <c r="T2674" s="284"/>
      <c r="U2674" s="283"/>
      <c r="V2674" s="286"/>
    </row>
    <row r="2675" spans="1:28" ht="15.75" customHeight="1">
      <c r="A2675" s="3">
        <v>44175</v>
      </c>
      <c r="B2675" s="111" t="s">
        <v>18</v>
      </c>
      <c r="C2675" s="164" t="s">
        <v>122</v>
      </c>
      <c r="D2675" s="112" t="s">
        <v>99</v>
      </c>
      <c r="E2675">
        <v>7012</v>
      </c>
      <c r="F2675">
        <v>7016</v>
      </c>
      <c r="G2675">
        <v>7155</v>
      </c>
      <c r="H2675">
        <v>7120</v>
      </c>
      <c r="I2675">
        <v>7111</v>
      </c>
      <c r="J2675">
        <v>7053</v>
      </c>
      <c r="K2675">
        <v>7083</v>
      </c>
      <c r="L2675">
        <v>7098</v>
      </c>
      <c r="M2675">
        <v>7058</v>
      </c>
      <c r="N2675" s="113">
        <f>IF((M2676=""),"",MAX(E2677:M2677))</f>
        <v>522</v>
      </c>
      <c r="O2675" s="113">
        <f>IF(M2676="","",MIN(E2677:M2677))</f>
        <v>470</v>
      </c>
      <c r="P2675" s="113">
        <f>IF((M2677=""),"",AVERAGE(E2677:M2677))</f>
        <v>495.55555555555554</v>
      </c>
      <c r="Q2675" s="113">
        <f>IF((M2676=""),"",STDEV(E2677:M2677))</f>
        <v>17.798252098949266</v>
      </c>
      <c r="R2675" s="114">
        <f>IF((M2676=""),"",(N2675-O2675)/(N2675+O2675)*100)</f>
        <v>5.241935483870968</v>
      </c>
      <c r="S2675" s="115" t="str">
        <f>IF(M2676="","",IF(R2675&lt;10,IF(P2675&gt;470,IF(P2675&lt;560,"Pass","Fail"),"Fail"),"Fail"))</f>
        <v>Pass</v>
      </c>
      <c r="T2675" s="237">
        <v>1159</v>
      </c>
      <c r="U2675" s="236"/>
      <c r="V2675" s="302" t="s">
        <v>405</v>
      </c>
      <c r="W2675" s="138">
        <v>470</v>
      </c>
      <c r="X2675" s="135">
        <v>560</v>
      </c>
      <c r="Y2675" s="135">
        <v>430</v>
      </c>
      <c r="Z2675" s="135">
        <v>590</v>
      </c>
      <c r="AA2675" s="137">
        <v>6.3</v>
      </c>
      <c r="AB2675" s="148">
        <v>6.3</v>
      </c>
    </row>
    <row r="2676" spans="1:28" ht="15.75" customHeight="1">
      <c r="A2676"/>
      <c r="B2676" s="93"/>
      <c r="C2676" s="162"/>
      <c r="D2676" s="90" t="s">
        <v>100</v>
      </c>
      <c r="E2676">
        <v>6759</v>
      </c>
      <c r="F2676">
        <v>6770</v>
      </c>
      <c r="G2676">
        <v>6920</v>
      </c>
      <c r="H2676">
        <v>6877</v>
      </c>
      <c r="I2676">
        <v>6853</v>
      </c>
      <c r="J2676">
        <v>6792</v>
      </c>
      <c r="K2676">
        <v>6841</v>
      </c>
      <c r="L2676">
        <v>6859</v>
      </c>
      <c r="M2676">
        <v>6805</v>
      </c>
      <c r="N2676" s="99"/>
      <c r="O2676" s="99"/>
      <c r="P2676" s="99"/>
      <c r="Q2676" s="99"/>
      <c r="R2676" s="100"/>
      <c r="S2676" s="101"/>
      <c r="T2676" s="241"/>
      <c r="U2676" s="234"/>
      <c r="V2676" s="238"/>
    </row>
    <row r="2677" spans="1:28" ht="26.25" customHeight="1" thickBot="1">
      <c r="A2677"/>
      <c r="B2677" s="93"/>
      <c r="C2677" s="162"/>
      <c r="D2677" s="90" t="s">
        <v>120</v>
      </c>
      <c r="E2677" s="29">
        <f t="shared" ref="E2677:M2677" si="885">IF(((E2675="")*AND(E2676="")),"",(E2675-E2676)*2)</f>
        <v>506</v>
      </c>
      <c r="F2677" s="29">
        <f t="shared" si="885"/>
        <v>492</v>
      </c>
      <c r="G2677" s="29">
        <f t="shared" si="885"/>
        <v>470</v>
      </c>
      <c r="H2677" s="29">
        <f t="shared" si="885"/>
        <v>486</v>
      </c>
      <c r="I2677" s="29">
        <f t="shared" si="885"/>
        <v>516</v>
      </c>
      <c r="J2677" s="29">
        <f t="shared" si="885"/>
        <v>522</v>
      </c>
      <c r="K2677" s="29">
        <f t="shared" si="885"/>
        <v>484</v>
      </c>
      <c r="L2677" s="29">
        <f t="shared" si="885"/>
        <v>478</v>
      </c>
      <c r="M2677" s="29">
        <f t="shared" si="885"/>
        <v>506</v>
      </c>
      <c r="N2677" s="102"/>
      <c r="O2677" s="102"/>
      <c r="P2677" s="102"/>
      <c r="Q2677" s="102"/>
      <c r="R2677" s="103"/>
      <c r="S2677" s="104"/>
      <c r="T2677" s="282"/>
      <c r="U2677" s="281"/>
      <c r="V2677" s="285"/>
    </row>
    <row r="2678" spans="1:28" ht="15.75" customHeight="1">
      <c r="A2678" s="3">
        <v>44175</v>
      </c>
      <c r="B2678" s="93" t="s">
        <v>18</v>
      </c>
      <c r="C2678" s="162" t="s">
        <v>123</v>
      </c>
      <c r="D2678" s="90" t="s">
        <v>99</v>
      </c>
      <c r="E2678">
        <v>7013</v>
      </c>
      <c r="F2678">
        <v>7008</v>
      </c>
      <c r="G2678">
        <v>7148</v>
      </c>
      <c r="H2678">
        <v>7124</v>
      </c>
      <c r="I2678">
        <v>7134</v>
      </c>
      <c r="J2678">
        <v>7057</v>
      </c>
      <c r="K2678">
        <v>7076</v>
      </c>
      <c r="L2678">
        <v>7097</v>
      </c>
      <c r="M2678">
        <v>7071</v>
      </c>
      <c r="N2678" s="94">
        <f>IF((M2679=""),"",MAX(E2680:M2680))</f>
        <v>270</v>
      </c>
      <c r="O2678" s="94">
        <f>IF(M2679="","",MIN(E2680:M2680))</f>
        <v>208</v>
      </c>
      <c r="P2678" s="94">
        <f>IF((M2680=""),"",AVERAGE(E2680:M2680))</f>
        <v>237.55555555555554</v>
      </c>
      <c r="Q2678" s="94">
        <f>IF((M2679=""),"",STDEV(E2680:M2680))</f>
        <v>26.434405190542513</v>
      </c>
      <c r="R2678" s="95">
        <f>IF((M2679=""),"",(N2678-O2678)/(N2678+O2678)*100)</f>
        <v>12.97071129707113</v>
      </c>
      <c r="S2678" s="96" t="str">
        <f>IF(M2679="","",IF(R2678&lt;15,IF(P2678&gt;225,IF(P2678&lt;280,"Pass","Fail"),"Fail"),"Fail"))</f>
        <v>Pass</v>
      </c>
      <c r="T2678" s="237">
        <v>1159</v>
      </c>
      <c r="U2678" s="236"/>
      <c r="V2678" s="302" t="s">
        <v>405</v>
      </c>
      <c r="W2678" s="147">
        <v>225</v>
      </c>
      <c r="X2678" s="88">
        <v>280</v>
      </c>
      <c r="Y2678" s="88">
        <v>155</v>
      </c>
      <c r="Z2678" s="88">
        <v>315</v>
      </c>
      <c r="AA2678" s="148">
        <v>15</v>
      </c>
      <c r="AB2678" s="139">
        <v>15</v>
      </c>
    </row>
    <row r="2679" spans="1:28" ht="15.75" customHeight="1">
      <c r="A2679"/>
      <c r="B2679" s="93"/>
      <c r="C2679" s="162"/>
      <c r="D2679" s="90" t="s">
        <v>100</v>
      </c>
      <c r="E2679">
        <v>6883</v>
      </c>
      <c r="F2679">
        <v>6900</v>
      </c>
      <c r="G2679">
        <v>7044</v>
      </c>
      <c r="H2679">
        <v>7014</v>
      </c>
      <c r="I2679">
        <v>6999</v>
      </c>
      <c r="J2679">
        <v>6923</v>
      </c>
      <c r="K2679">
        <v>6969</v>
      </c>
      <c r="L2679">
        <v>6987</v>
      </c>
      <c r="M2679">
        <v>6940</v>
      </c>
      <c r="N2679" s="99"/>
      <c r="O2679" s="99"/>
      <c r="P2679" s="99"/>
      <c r="Q2679" s="99"/>
      <c r="R2679" s="100"/>
      <c r="S2679" s="101"/>
      <c r="T2679" s="241"/>
      <c r="U2679" s="234"/>
      <c r="V2679" s="238"/>
    </row>
    <row r="2680" spans="1:28" ht="26.25" customHeight="1" thickBot="1">
      <c r="A2680"/>
      <c r="B2680" s="93"/>
      <c r="C2680" s="162"/>
      <c r="D2680" s="90" t="s">
        <v>120</v>
      </c>
      <c r="E2680" s="29">
        <f t="shared" ref="E2680:M2680" si="886">IF(((E2678="")*AND(E2679="")),"",(E2678-E2679)*2)</f>
        <v>260</v>
      </c>
      <c r="F2680" s="29">
        <f t="shared" si="886"/>
        <v>216</v>
      </c>
      <c r="G2680" s="29">
        <f t="shared" si="886"/>
        <v>208</v>
      </c>
      <c r="H2680" s="29">
        <f t="shared" si="886"/>
        <v>220</v>
      </c>
      <c r="I2680" s="29">
        <f t="shared" si="886"/>
        <v>270</v>
      </c>
      <c r="J2680" s="29">
        <f t="shared" si="886"/>
        <v>268</v>
      </c>
      <c r="K2680" s="29">
        <f t="shared" si="886"/>
        <v>214</v>
      </c>
      <c r="L2680" s="29">
        <f t="shared" si="886"/>
        <v>220</v>
      </c>
      <c r="M2680" s="29">
        <f t="shared" si="886"/>
        <v>262</v>
      </c>
      <c r="N2680" s="102"/>
      <c r="O2680" s="102"/>
      <c r="P2680" s="102"/>
      <c r="Q2680" s="102"/>
      <c r="R2680" s="103"/>
      <c r="S2680" s="104"/>
      <c r="T2680" s="282"/>
      <c r="U2680" s="281"/>
      <c r="V2680" s="285"/>
    </row>
    <row r="2681" spans="1:28" ht="16.5" customHeight="1">
      <c r="A2681" s="3">
        <v>44175</v>
      </c>
      <c r="B2681" s="121" t="s">
        <v>18</v>
      </c>
      <c r="C2681" s="161" t="s">
        <v>119</v>
      </c>
      <c r="D2681" s="91" t="s">
        <v>99</v>
      </c>
      <c r="E2681">
        <v>2885</v>
      </c>
      <c r="F2681">
        <v>2768</v>
      </c>
      <c r="G2681">
        <v>2724</v>
      </c>
      <c r="H2681">
        <v>2747</v>
      </c>
      <c r="I2681">
        <v>2856</v>
      </c>
      <c r="J2681">
        <v>2862</v>
      </c>
      <c r="K2681">
        <v>2765</v>
      </c>
      <c r="L2681">
        <v>2733</v>
      </c>
      <c r="M2681">
        <v>2791</v>
      </c>
      <c r="N2681" s="94">
        <f>IF((M2682=""),"",MAX(E2683:M2683))</f>
        <v>800</v>
      </c>
      <c r="O2681" s="94">
        <f>IF(M2682="","",MIN(E2683:M2683))</f>
        <v>708</v>
      </c>
      <c r="P2681" s="94">
        <f>IF((M2683=""),"",AVERAGE(E2683:M2683))</f>
        <v>756.22222222222217</v>
      </c>
      <c r="Q2681" s="94">
        <f>IF((M2682=""),"",STDEV(E2683:M2683))</f>
        <v>38.01900109740518</v>
      </c>
      <c r="R2681" s="95">
        <f>IF((M2682=""),"",(N2681-O2681)/(N2681+O2681)*100)</f>
        <v>6.1007957559681696</v>
      </c>
      <c r="S2681" s="96" t="str">
        <f>IF(M2682="","",IF(R2681&lt;AA2681,IF(P2681&gt;W2681,IF(P2681&lt;X2681,"Pass","Fail"),"Fail"),"Fail"))</f>
        <v>Pass</v>
      </c>
      <c r="T2681" s="237">
        <v>1159</v>
      </c>
      <c r="U2681" s="236"/>
      <c r="V2681" s="302" t="s">
        <v>405</v>
      </c>
      <c r="W2681" s="147">
        <v>674</v>
      </c>
      <c r="X2681" s="88">
        <v>816</v>
      </c>
      <c r="Y2681" s="88">
        <v>670</v>
      </c>
      <c r="Z2681" s="88">
        <v>830</v>
      </c>
      <c r="AA2681" s="88">
        <v>8.6999999999999993</v>
      </c>
      <c r="AB2681" s="148">
        <v>10</v>
      </c>
    </row>
    <row r="2682" spans="1:28" ht="15.75" customHeight="1">
      <c r="A2682"/>
      <c r="B2682" s="93"/>
      <c r="C2682" s="162"/>
      <c r="D2682" s="90" t="s">
        <v>100</v>
      </c>
      <c r="E2682">
        <v>2491</v>
      </c>
      <c r="F2682">
        <v>2404</v>
      </c>
      <c r="G2682">
        <v>2370</v>
      </c>
      <c r="H2682">
        <v>2382</v>
      </c>
      <c r="I2682">
        <v>2456</v>
      </c>
      <c r="J2682">
        <v>2462</v>
      </c>
      <c r="K2682">
        <v>2400</v>
      </c>
      <c r="L2682">
        <v>2369</v>
      </c>
      <c r="M2682">
        <v>2394</v>
      </c>
      <c r="N2682" s="99"/>
      <c r="O2682" s="99"/>
      <c r="P2682" s="99"/>
      <c r="Q2682" s="99"/>
      <c r="R2682" s="100"/>
      <c r="S2682" s="101"/>
      <c r="T2682" s="241"/>
      <c r="U2682" s="234"/>
      <c r="V2682" s="238"/>
    </row>
    <row r="2683" spans="1:28" ht="26.25" customHeight="1" thickBot="1">
      <c r="A2683"/>
      <c r="B2683" s="93"/>
      <c r="C2683" s="162"/>
      <c r="D2683" s="90" t="s">
        <v>120</v>
      </c>
      <c r="E2683" s="29">
        <f t="shared" ref="E2683:M2683" si="887">IF(((E2681="")*AND(E2682="")),"",(E2681-E2682)*2)</f>
        <v>788</v>
      </c>
      <c r="F2683" s="29">
        <f t="shared" si="887"/>
        <v>728</v>
      </c>
      <c r="G2683" s="29">
        <f t="shared" si="887"/>
        <v>708</v>
      </c>
      <c r="H2683" s="29">
        <f t="shared" si="887"/>
        <v>730</v>
      </c>
      <c r="I2683" s="29">
        <f t="shared" si="887"/>
        <v>800</v>
      </c>
      <c r="J2683" s="29">
        <f t="shared" si="887"/>
        <v>800</v>
      </c>
      <c r="K2683" s="29">
        <f t="shared" si="887"/>
        <v>730</v>
      </c>
      <c r="L2683" s="29">
        <f t="shared" si="887"/>
        <v>728</v>
      </c>
      <c r="M2683" s="29">
        <f t="shared" si="887"/>
        <v>794</v>
      </c>
      <c r="N2683" s="102"/>
      <c r="O2683" s="102"/>
      <c r="P2683" s="102"/>
      <c r="Q2683" s="102"/>
      <c r="R2683" s="103"/>
      <c r="S2683" s="104"/>
      <c r="T2683" s="282"/>
      <c r="U2683" s="281"/>
      <c r="V2683" s="285"/>
    </row>
    <row r="2684" spans="1:28" ht="12.75" customHeight="1">
      <c r="A2684" s="3">
        <v>44175</v>
      </c>
      <c r="B2684" s="93" t="s">
        <v>18</v>
      </c>
      <c r="C2684" s="162" t="s">
        <v>121</v>
      </c>
      <c r="D2684" s="90" t="s">
        <v>99</v>
      </c>
      <c r="E2684">
        <v>2896</v>
      </c>
      <c r="F2684">
        <v>2771</v>
      </c>
      <c r="G2684">
        <v>2722</v>
      </c>
      <c r="H2684">
        <v>2735</v>
      </c>
      <c r="I2684">
        <v>2820</v>
      </c>
      <c r="J2684">
        <v>2857</v>
      </c>
      <c r="K2684">
        <v>2759</v>
      </c>
      <c r="L2684">
        <v>2739</v>
      </c>
      <c r="M2684">
        <v>2825</v>
      </c>
      <c r="N2684" s="94">
        <f>IF((M2685=""),"",MAX(E2686:M2686))</f>
        <v>1022</v>
      </c>
      <c r="O2684" s="94">
        <f>IF(M2685="","",MIN(E2686:M2686))</f>
        <v>820</v>
      </c>
      <c r="P2684" s="94">
        <f>IF((M2686=""),"",AVERAGE(E2686:M2686))</f>
        <v>926.22222222222217</v>
      </c>
      <c r="Q2684" s="94">
        <f>IF((M2685=""),"",STDEV(E2686:M2686))</f>
        <v>85.436786248339743</v>
      </c>
      <c r="R2684" s="95">
        <f>IF((M2685=""),"",(N2684-O2684)/(N2684+O2684)*100)</f>
        <v>10.966340933767643</v>
      </c>
      <c r="S2684" s="96" t="str">
        <f>IF(M2685="","",IF(R2684&lt;AA2684,IF(P2684&gt;W2684,IF(P2684&lt;X2684,"Pass","Fail"),"Fail"),"Fail"))</f>
        <v>Pass</v>
      </c>
      <c r="T2684" s="237">
        <v>1159</v>
      </c>
      <c r="U2684" s="236"/>
      <c r="V2684" s="302" t="s">
        <v>405</v>
      </c>
      <c r="W2684" s="135">
        <v>830</v>
      </c>
      <c r="X2684" s="135">
        <v>960</v>
      </c>
      <c r="Y2684" s="135">
        <v>710</v>
      </c>
      <c r="Z2684" s="135">
        <v>960</v>
      </c>
      <c r="AA2684" s="135">
        <v>11.48</v>
      </c>
      <c r="AB2684" s="139">
        <v>15</v>
      </c>
    </row>
    <row r="2685" spans="1:28" ht="15.75" customHeight="1">
      <c r="A2685"/>
      <c r="B2685" s="93"/>
      <c r="C2685" s="162"/>
      <c r="D2685" s="90" t="s">
        <v>100</v>
      </c>
      <c r="E2685">
        <v>2388</v>
      </c>
      <c r="F2685">
        <v>2339</v>
      </c>
      <c r="G2685">
        <v>2312</v>
      </c>
      <c r="H2685">
        <v>2303</v>
      </c>
      <c r="I2685">
        <v>2313</v>
      </c>
      <c r="J2685">
        <v>2353</v>
      </c>
      <c r="K2685">
        <v>2327</v>
      </c>
      <c r="L2685">
        <v>2307</v>
      </c>
      <c r="M2685">
        <v>2314</v>
      </c>
      <c r="N2685" s="99"/>
      <c r="O2685" s="99"/>
      <c r="P2685" s="99"/>
      <c r="Q2685" s="99"/>
      <c r="R2685" s="100"/>
      <c r="S2685" s="101"/>
      <c r="T2685" s="241"/>
      <c r="U2685" s="234"/>
      <c r="V2685" s="238"/>
    </row>
    <row r="2686" spans="1:28" ht="26.25" customHeight="1" thickBot="1">
      <c r="A2686"/>
      <c r="B2686" s="105"/>
      <c r="C2686" s="163"/>
      <c r="D2686" s="127" t="s">
        <v>120</v>
      </c>
      <c r="E2686" s="107">
        <f t="shared" ref="E2686:M2686" si="888">IF(((E2684="")*AND(E2685="")),"",(E2684-E2685)*2)</f>
        <v>1016</v>
      </c>
      <c r="F2686" s="107">
        <f t="shared" si="888"/>
        <v>864</v>
      </c>
      <c r="G2686" s="107">
        <f t="shared" si="888"/>
        <v>820</v>
      </c>
      <c r="H2686" s="107">
        <f t="shared" si="888"/>
        <v>864</v>
      </c>
      <c r="I2686" s="107">
        <f t="shared" si="888"/>
        <v>1014</v>
      </c>
      <c r="J2686" s="107">
        <f t="shared" si="888"/>
        <v>1008</v>
      </c>
      <c r="K2686" s="107">
        <f t="shared" si="888"/>
        <v>864</v>
      </c>
      <c r="L2686" s="107">
        <f t="shared" si="888"/>
        <v>864</v>
      </c>
      <c r="M2686" s="107">
        <f t="shared" si="888"/>
        <v>1022</v>
      </c>
      <c r="N2686" s="108"/>
      <c r="O2686" s="108"/>
      <c r="P2686" s="108"/>
      <c r="Q2686" s="108"/>
      <c r="R2686" s="109"/>
      <c r="S2686" s="110"/>
      <c r="T2686" s="284"/>
      <c r="U2686" s="283"/>
      <c r="V2686" s="286"/>
    </row>
    <row r="2687" spans="1:28" ht="15.75" customHeight="1">
      <c r="A2687" s="3">
        <v>44182</v>
      </c>
      <c r="B2687" s="111" t="s">
        <v>18</v>
      </c>
      <c r="C2687" s="164" t="s">
        <v>122</v>
      </c>
      <c r="D2687" s="112" t="s">
        <v>99</v>
      </c>
      <c r="E2687">
        <v>6504</v>
      </c>
      <c r="F2687">
        <v>6531</v>
      </c>
      <c r="G2687">
        <v>6679</v>
      </c>
      <c r="H2687">
        <v>6634</v>
      </c>
      <c r="I2687">
        <v>6603</v>
      </c>
      <c r="J2687">
        <v>6537</v>
      </c>
      <c r="K2687">
        <v>6595</v>
      </c>
      <c r="L2687">
        <v>6614</v>
      </c>
      <c r="M2687">
        <v>6533</v>
      </c>
      <c r="N2687" s="113">
        <f>IF((M2688=""),"",MAX(E2689:M2689))</f>
        <v>522</v>
      </c>
      <c r="O2687" s="113">
        <f>IF(M2688="","",MIN(E2689:M2689))</f>
        <v>482</v>
      </c>
      <c r="P2687" s="113">
        <f>IF((M2689=""),"",AVERAGE(E2689:M2689))</f>
        <v>504</v>
      </c>
      <c r="Q2687" s="113">
        <f>IF((M2688=""),"",STDEV(E2689:M2689))</f>
        <v>12.649110640673518</v>
      </c>
      <c r="R2687" s="114">
        <f>IF((M2688=""),"",(N2687-O2687)/(N2687+O2687)*100)</f>
        <v>3.9840637450199203</v>
      </c>
      <c r="S2687" s="115" t="str">
        <f>IF(M2688="","",IF(R2687&lt;10,IF(P2687&gt;470,IF(P2687&lt;560,"Pass","Fail"),"Fail"),"Fail"))</f>
        <v>Pass</v>
      </c>
      <c r="T2687" s="237">
        <v>1335</v>
      </c>
      <c r="U2687" s="236" t="s">
        <v>408</v>
      </c>
      <c r="V2687" s="302" t="s">
        <v>405</v>
      </c>
      <c r="W2687" s="138">
        <v>470</v>
      </c>
      <c r="X2687" s="135">
        <v>560</v>
      </c>
      <c r="Y2687" s="135">
        <v>430</v>
      </c>
      <c r="Z2687" s="135">
        <v>590</v>
      </c>
      <c r="AA2687" s="137">
        <v>6.3</v>
      </c>
      <c r="AB2687" s="148">
        <v>6.3</v>
      </c>
    </row>
    <row r="2688" spans="1:28" ht="15.75" customHeight="1">
      <c r="A2688"/>
      <c r="B2688" s="93"/>
      <c r="C2688" s="162"/>
      <c r="D2688" s="90" t="s">
        <v>100</v>
      </c>
      <c r="E2688">
        <v>6243</v>
      </c>
      <c r="F2688">
        <v>6279</v>
      </c>
      <c r="G2688">
        <v>6432</v>
      </c>
      <c r="H2688">
        <v>6385</v>
      </c>
      <c r="I2688">
        <v>6347</v>
      </c>
      <c r="J2688">
        <v>6277</v>
      </c>
      <c r="K2688">
        <v>6343</v>
      </c>
      <c r="L2688">
        <v>6364</v>
      </c>
      <c r="M2688">
        <v>6292</v>
      </c>
      <c r="N2688" s="99"/>
      <c r="O2688" s="99"/>
      <c r="P2688" s="99"/>
      <c r="Q2688" s="99"/>
      <c r="R2688" s="100"/>
      <c r="S2688" s="101"/>
      <c r="T2688" s="241"/>
      <c r="U2688" s="234"/>
      <c r="V2688" s="238"/>
    </row>
    <row r="2689" spans="1:28" ht="26.25" customHeight="1" thickBot="1">
      <c r="A2689"/>
      <c r="B2689" s="93"/>
      <c r="C2689" s="162"/>
      <c r="D2689" s="90" t="s">
        <v>120</v>
      </c>
      <c r="E2689" s="29">
        <f t="shared" ref="E2689:M2689" si="889">IF(((E2687="")*AND(E2688="")),"",(E2687-E2688)*2)</f>
        <v>522</v>
      </c>
      <c r="F2689" s="29">
        <f t="shared" si="889"/>
        <v>504</v>
      </c>
      <c r="G2689" s="29">
        <f t="shared" si="889"/>
        <v>494</v>
      </c>
      <c r="H2689" s="29">
        <f t="shared" si="889"/>
        <v>498</v>
      </c>
      <c r="I2689" s="29">
        <f t="shared" si="889"/>
        <v>512</v>
      </c>
      <c r="J2689" s="29">
        <f t="shared" si="889"/>
        <v>520</v>
      </c>
      <c r="K2689" s="29">
        <f t="shared" si="889"/>
        <v>504</v>
      </c>
      <c r="L2689" s="29">
        <f t="shared" si="889"/>
        <v>500</v>
      </c>
      <c r="M2689" s="29">
        <f t="shared" si="889"/>
        <v>482</v>
      </c>
      <c r="N2689" s="102"/>
      <c r="O2689" s="102"/>
      <c r="P2689" s="102"/>
      <c r="Q2689" s="102"/>
      <c r="R2689" s="103"/>
      <c r="S2689" s="104"/>
      <c r="T2689" s="282"/>
      <c r="U2689" s="281"/>
      <c r="V2689" s="285"/>
    </row>
    <row r="2690" spans="1:28" ht="15.75" customHeight="1">
      <c r="A2690" s="3">
        <v>44182</v>
      </c>
      <c r="B2690" s="93" t="s">
        <v>18</v>
      </c>
      <c r="C2690" s="162" t="s">
        <v>123</v>
      </c>
      <c r="D2690" s="90" t="s">
        <v>99</v>
      </c>
      <c r="E2690">
        <v>6754</v>
      </c>
      <c r="F2690">
        <v>6783</v>
      </c>
      <c r="G2690">
        <v>6935</v>
      </c>
      <c r="H2690">
        <v>6902</v>
      </c>
      <c r="I2690">
        <v>6880</v>
      </c>
      <c r="J2690">
        <v>6794</v>
      </c>
      <c r="K2690">
        <v>6852</v>
      </c>
      <c r="L2690">
        <v>6874</v>
      </c>
      <c r="M2690">
        <v>6814</v>
      </c>
      <c r="N2690" s="94">
        <f>IF((M2691=""),"",MAX(E2692:M2692))</f>
        <v>274</v>
      </c>
      <c r="O2690" s="94">
        <f>IF(M2691="","",MIN(E2692:M2692))</f>
        <v>228</v>
      </c>
      <c r="P2690" s="94">
        <f>IF((M2692=""),"",AVERAGE(E2692:M2692))</f>
        <v>251.77777777777777</v>
      </c>
      <c r="Q2690" s="94">
        <f>IF((M2691=""),"",STDEV(E2692:M2692))</f>
        <v>18.369660977939631</v>
      </c>
      <c r="R2690" s="95">
        <f>IF((M2691=""),"",(N2690-O2690)/(N2690+O2690)*100)</f>
        <v>9.1633466135458175</v>
      </c>
      <c r="S2690" s="96" t="str">
        <f>IF(M2691="","",IF(R2690&lt;15,IF(P2690&gt;225,IF(P2690&lt;280,"Pass","Fail"),"Fail"),"Fail"))</f>
        <v>Pass</v>
      </c>
      <c r="T2690" s="237">
        <v>1335</v>
      </c>
      <c r="U2690" s="236" t="s">
        <v>408</v>
      </c>
      <c r="V2690" s="302" t="s">
        <v>405</v>
      </c>
      <c r="W2690" s="147">
        <v>225</v>
      </c>
      <c r="X2690" s="88">
        <v>280</v>
      </c>
      <c r="Y2690" s="88">
        <v>155</v>
      </c>
      <c r="Z2690" s="88">
        <v>315</v>
      </c>
      <c r="AA2690" s="148">
        <v>15</v>
      </c>
      <c r="AB2690" s="139">
        <v>15</v>
      </c>
    </row>
    <row r="2691" spans="1:28" ht="15.75" customHeight="1">
      <c r="A2691"/>
      <c r="B2691" s="93"/>
      <c r="C2691" s="162"/>
      <c r="D2691" s="90" t="s">
        <v>100</v>
      </c>
      <c r="E2691">
        <v>6621</v>
      </c>
      <c r="F2691">
        <v>6669</v>
      </c>
      <c r="G2691">
        <v>6818</v>
      </c>
      <c r="H2691">
        <v>6781</v>
      </c>
      <c r="I2691">
        <v>6744</v>
      </c>
      <c r="J2691">
        <v>6657</v>
      </c>
      <c r="K2691">
        <v>6731</v>
      </c>
      <c r="L2691">
        <v>6755</v>
      </c>
      <c r="M2691">
        <v>6679</v>
      </c>
      <c r="N2691" s="99"/>
      <c r="O2691" s="99"/>
      <c r="P2691" s="99"/>
      <c r="Q2691" s="99"/>
      <c r="R2691" s="100"/>
      <c r="S2691" s="101"/>
      <c r="T2691" s="241"/>
      <c r="U2691" s="234"/>
      <c r="V2691" s="238"/>
    </row>
    <row r="2692" spans="1:28" ht="26.25" customHeight="1" thickBot="1">
      <c r="A2692"/>
      <c r="B2692" s="93"/>
      <c r="C2692" s="162"/>
      <c r="D2692" s="90" t="s">
        <v>120</v>
      </c>
      <c r="E2692" s="29">
        <f t="shared" ref="E2692:M2692" si="890">IF(((E2690="")*AND(E2691="")),"",(E2690-E2691)*2)</f>
        <v>266</v>
      </c>
      <c r="F2692" s="29">
        <f t="shared" si="890"/>
        <v>228</v>
      </c>
      <c r="G2692" s="29">
        <f t="shared" si="890"/>
        <v>234</v>
      </c>
      <c r="H2692" s="29">
        <f t="shared" si="890"/>
        <v>242</v>
      </c>
      <c r="I2692" s="29">
        <f t="shared" si="890"/>
        <v>272</v>
      </c>
      <c r="J2692" s="29">
        <f t="shared" si="890"/>
        <v>274</v>
      </c>
      <c r="K2692" s="29">
        <f t="shared" si="890"/>
        <v>242</v>
      </c>
      <c r="L2692" s="29">
        <f t="shared" si="890"/>
        <v>238</v>
      </c>
      <c r="M2692" s="29">
        <f t="shared" si="890"/>
        <v>270</v>
      </c>
      <c r="N2692" s="102"/>
      <c r="O2692" s="102"/>
      <c r="P2692" s="102"/>
      <c r="Q2692" s="102"/>
      <c r="R2692" s="103"/>
      <c r="S2692" s="104"/>
      <c r="T2692" s="282"/>
      <c r="U2692" s="281"/>
      <c r="V2692" s="285"/>
    </row>
    <row r="2693" spans="1:28" ht="16.5" customHeight="1">
      <c r="A2693" s="3">
        <v>44182</v>
      </c>
      <c r="B2693" s="121" t="s">
        <v>18</v>
      </c>
      <c r="C2693" s="161" t="s">
        <v>119</v>
      </c>
      <c r="D2693" s="91" t="s">
        <v>99</v>
      </c>
      <c r="E2693">
        <v>2823</v>
      </c>
      <c r="F2693">
        <v>2751</v>
      </c>
      <c r="G2693">
        <v>2736</v>
      </c>
      <c r="H2693">
        <v>2770</v>
      </c>
      <c r="I2693">
        <v>2869</v>
      </c>
      <c r="J2693">
        <v>2900</v>
      </c>
      <c r="K2693">
        <v>2780</v>
      </c>
      <c r="L2693">
        <v>2754</v>
      </c>
      <c r="M2693">
        <v>2847</v>
      </c>
      <c r="N2693" s="94">
        <f>IF((M2694=""),"",MAX(E2695:M2695))</f>
        <v>774</v>
      </c>
      <c r="O2693" s="94">
        <f>IF(M2694="","",MIN(E2695:M2695))</f>
        <v>652</v>
      </c>
      <c r="P2693" s="94">
        <f>IF((M2695=""),"",AVERAGE(E2695:M2695))</f>
        <v>717.55555555555554</v>
      </c>
      <c r="Q2693" s="94">
        <f>IF((M2694=""),"",STDEV(E2695:M2695))</f>
        <v>42.11624125889859</v>
      </c>
      <c r="R2693" s="95">
        <f>IF((M2694=""),"",(N2693-O2693)/(N2693+O2693)*100)</f>
        <v>8.5553997194950906</v>
      </c>
      <c r="S2693" s="96" t="str">
        <f>IF(M2694="","",IF(R2693&lt;AA2693,IF(P2693&gt;W2693,IF(P2693&lt;X2693,"Pass","Fail"),"Fail"),"Fail"))</f>
        <v>Pass</v>
      </c>
      <c r="T2693" s="237">
        <v>1335</v>
      </c>
      <c r="U2693" s="236" t="s">
        <v>408</v>
      </c>
      <c r="V2693" s="302" t="s">
        <v>405</v>
      </c>
      <c r="W2693" s="147">
        <v>674</v>
      </c>
      <c r="X2693" s="88">
        <v>816</v>
      </c>
      <c r="Y2693" s="88">
        <v>670</v>
      </c>
      <c r="Z2693" s="88">
        <v>830</v>
      </c>
      <c r="AA2693" s="88">
        <v>8.6999999999999993</v>
      </c>
      <c r="AB2693" s="148">
        <v>10</v>
      </c>
    </row>
    <row r="2694" spans="1:28" ht="15.75" customHeight="1">
      <c r="A2694"/>
      <c r="B2694" s="93"/>
      <c r="C2694" s="162"/>
      <c r="D2694" s="90" t="s">
        <v>100</v>
      </c>
      <c r="E2694">
        <v>2436</v>
      </c>
      <c r="F2694">
        <v>2397</v>
      </c>
      <c r="G2694">
        <v>2395</v>
      </c>
      <c r="H2694">
        <v>2420</v>
      </c>
      <c r="I2694">
        <v>2488</v>
      </c>
      <c r="J2694">
        <v>2574</v>
      </c>
      <c r="K2694">
        <v>2428</v>
      </c>
      <c r="L2694">
        <v>2401</v>
      </c>
      <c r="M2694">
        <v>2462</v>
      </c>
      <c r="N2694" s="99"/>
      <c r="O2694" s="99"/>
      <c r="P2694" s="99"/>
      <c r="Q2694" s="99"/>
      <c r="R2694" s="100"/>
      <c r="S2694" s="101"/>
      <c r="T2694" s="241"/>
      <c r="U2694" s="234"/>
      <c r="V2694" s="238"/>
    </row>
    <row r="2695" spans="1:28" ht="26.25" customHeight="1" thickBot="1">
      <c r="A2695"/>
      <c r="B2695" s="93"/>
      <c r="C2695" s="162"/>
      <c r="D2695" s="90" t="s">
        <v>120</v>
      </c>
      <c r="E2695" s="29">
        <f t="shared" ref="E2695:M2695" si="891">IF(((E2693="")*AND(E2694="")),"",(E2693-E2694)*2)</f>
        <v>774</v>
      </c>
      <c r="F2695" s="29">
        <f t="shared" si="891"/>
        <v>708</v>
      </c>
      <c r="G2695" s="29">
        <f t="shared" si="891"/>
        <v>682</v>
      </c>
      <c r="H2695" s="29">
        <f t="shared" si="891"/>
        <v>700</v>
      </c>
      <c r="I2695" s="29">
        <f t="shared" si="891"/>
        <v>762</v>
      </c>
      <c r="J2695" s="29">
        <f t="shared" si="891"/>
        <v>652</v>
      </c>
      <c r="K2695" s="29">
        <f t="shared" si="891"/>
        <v>704</v>
      </c>
      <c r="L2695" s="29">
        <f t="shared" si="891"/>
        <v>706</v>
      </c>
      <c r="M2695" s="29">
        <f t="shared" si="891"/>
        <v>770</v>
      </c>
      <c r="N2695" s="102"/>
      <c r="O2695" s="102"/>
      <c r="P2695" s="102"/>
      <c r="Q2695" s="102"/>
      <c r="R2695" s="103"/>
      <c r="S2695" s="104"/>
      <c r="T2695" s="282"/>
      <c r="U2695" s="281"/>
      <c r="V2695" s="285"/>
    </row>
    <row r="2696" spans="1:28" ht="12.75" customHeight="1">
      <c r="A2696" s="3">
        <v>44182</v>
      </c>
      <c r="B2696" s="93" t="s">
        <v>18</v>
      </c>
      <c r="C2696" s="162" t="s">
        <v>121</v>
      </c>
      <c r="D2696" s="90" t="s">
        <v>99</v>
      </c>
      <c r="E2696">
        <v>2903</v>
      </c>
      <c r="F2696">
        <v>2781</v>
      </c>
      <c r="G2696">
        <v>2735</v>
      </c>
      <c r="H2696">
        <v>2748</v>
      </c>
      <c r="I2696">
        <v>2813</v>
      </c>
      <c r="J2696">
        <v>2852</v>
      </c>
      <c r="K2696">
        <v>2766</v>
      </c>
      <c r="L2696">
        <v>2758</v>
      </c>
      <c r="M2696">
        <v>2850</v>
      </c>
      <c r="N2696" s="94">
        <f>IF((M2697=""),"",MAX(E2698:M2698))</f>
        <v>998</v>
      </c>
      <c r="O2696" s="94">
        <f>IF(M2697="","",MIN(E2698:M2698))</f>
        <v>814</v>
      </c>
      <c r="P2696" s="94">
        <f>IF((M2698=""),"",AVERAGE(E2698:M2698))</f>
        <v>913.77777777777783</v>
      </c>
      <c r="Q2696" s="94">
        <f>IF((M2697=""),"",STDEV(E2698:M2698))</f>
        <v>74.889548299108441</v>
      </c>
      <c r="R2696" s="95">
        <f>IF((M2697=""),"",(N2696-O2696)/(N2696+O2696)*100)</f>
        <v>10.154525386313466</v>
      </c>
      <c r="S2696" s="96" t="str">
        <f>IF(M2697="","",IF(R2696&lt;AA2696,IF(P2696&gt;W2696,IF(P2696&lt;X2696,"Pass","Fail"),"Fail"),"Fail"))</f>
        <v>Pass</v>
      </c>
      <c r="T2696" s="237">
        <v>1335</v>
      </c>
      <c r="U2696" s="236" t="s">
        <v>408</v>
      </c>
      <c r="V2696" s="302" t="s">
        <v>405</v>
      </c>
      <c r="W2696" s="135">
        <v>830</v>
      </c>
      <c r="X2696" s="135">
        <v>960</v>
      </c>
      <c r="Y2696" s="135">
        <v>710</v>
      </c>
      <c r="Z2696" s="135">
        <v>960</v>
      </c>
      <c r="AA2696" s="135">
        <v>11.48</v>
      </c>
      <c r="AB2696" s="139">
        <v>15</v>
      </c>
    </row>
    <row r="2697" spans="1:28" ht="15.75" customHeight="1">
      <c r="A2697"/>
      <c r="B2697" s="93"/>
      <c r="C2697" s="162"/>
      <c r="D2697" s="90" t="s">
        <v>100</v>
      </c>
      <c r="E2697">
        <v>2406</v>
      </c>
      <c r="F2697">
        <v>2349</v>
      </c>
      <c r="G2697">
        <v>2328</v>
      </c>
      <c r="H2697">
        <v>2318</v>
      </c>
      <c r="I2697">
        <v>2321</v>
      </c>
      <c r="J2697">
        <v>2358</v>
      </c>
      <c r="K2697">
        <v>2336</v>
      </c>
      <c r="L2697">
        <v>2327</v>
      </c>
      <c r="M2697">
        <v>2351</v>
      </c>
      <c r="N2697" s="99"/>
      <c r="O2697" s="99"/>
      <c r="P2697" s="99"/>
      <c r="Q2697" s="99"/>
      <c r="R2697" s="100"/>
      <c r="S2697" s="101"/>
      <c r="T2697" s="241"/>
      <c r="U2697" s="234"/>
      <c r="V2697" s="238"/>
    </row>
    <row r="2698" spans="1:28" ht="26.25" customHeight="1" thickBot="1">
      <c r="A2698"/>
      <c r="B2698" s="105"/>
      <c r="C2698" s="163"/>
      <c r="D2698" s="127" t="s">
        <v>120</v>
      </c>
      <c r="E2698" s="107">
        <f t="shared" ref="E2698:M2698" si="892">IF(((E2696="")*AND(E2697="")),"",(E2696-E2697)*2)</f>
        <v>994</v>
      </c>
      <c r="F2698" s="107">
        <f t="shared" si="892"/>
        <v>864</v>
      </c>
      <c r="G2698" s="107">
        <f t="shared" si="892"/>
        <v>814</v>
      </c>
      <c r="H2698" s="107">
        <f t="shared" si="892"/>
        <v>860</v>
      </c>
      <c r="I2698" s="107">
        <f t="shared" si="892"/>
        <v>984</v>
      </c>
      <c r="J2698" s="107">
        <f t="shared" si="892"/>
        <v>988</v>
      </c>
      <c r="K2698" s="107">
        <f t="shared" si="892"/>
        <v>860</v>
      </c>
      <c r="L2698" s="107">
        <f t="shared" si="892"/>
        <v>862</v>
      </c>
      <c r="M2698" s="107">
        <f t="shared" si="892"/>
        <v>998</v>
      </c>
      <c r="N2698" s="108"/>
      <c r="O2698" s="108"/>
      <c r="P2698" s="108"/>
      <c r="Q2698" s="108"/>
      <c r="R2698" s="109"/>
      <c r="S2698" s="110"/>
      <c r="T2698" s="284"/>
      <c r="U2698" s="283"/>
      <c r="V2698" s="286"/>
    </row>
    <row r="2699" spans="1:28" ht="15.75" customHeight="1">
      <c r="A2699" s="3">
        <v>44186</v>
      </c>
      <c r="B2699" s="111" t="s">
        <v>18</v>
      </c>
      <c r="C2699" s="164" t="s">
        <v>122</v>
      </c>
      <c r="D2699" s="112" t="s">
        <v>99</v>
      </c>
      <c r="E2699">
        <v>6229.17</v>
      </c>
      <c r="F2699">
        <v>6291.8</v>
      </c>
      <c r="G2699">
        <v>6448.5</v>
      </c>
      <c r="H2699">
        <v>6389.56</v>
      </c>
      <c r="I2699">
        <v>6365.08</v>
      </c>
      <c r="J2699">
        <v>6254.61</v>
      </c>
      <c r="K2699">
        <v>6361.89</v>
      </c>
      <c r="L2699">
        <v>6362.62</v>
      </c>
      <c r="M2699">
        <v>6295.22</v>
      </c>
      <c r="N2699" s="113">
        <f>IF((M2700=""),"",MAX(E2701:M2701))</f>
        <v>528.05999999999949</v>
      </c>
      <c r="O2699" s="113">
        <f>IF(M2700="","",MIN(E2701:M2701))</f>
        <v>488.23999999999978</v>
      </c>
      <c r="P2699" s="113">
        <f>IF((M2701=""),"",AVERAGE(E2701:M2701))</f>
        <v>503.26000000000022</v>
      </c>
      <c r="Q2699" s="113">
        <f>IF((M2700=""),"",STDEV(E2701:M2701))</f>
        <v>12.325161256549766</v>
      </c>
      <c r="R2699" s="114">
        <f>IF((M2700=""),"",(N2699-O2699)/(N2699+O2699)*100)</f>
        <v>3.9181344091311363</v>
      </c>
      <c r="S2699" s="115" t="str">
        <f>IF(M2700="","",IF(R2699&lt;AA2699,IF(P2699&gt;W2699,IF(P2699&lt;X2699,"Pass","Fail"),"Fail"),"Fail"))</f>
        <v>Pass</v>
      </c>
      <c r="T2699" s="237">
        <v>1159</v>
      </c>
      <c r="U2699" s="236" t="s">
        <v>410</v>
      </c>
      <c r="V2699" s="302" t="s">
        <v>416</v>
      </c>
      <c r="W2699" s="138">
        <v>470</v>
      </c>
      <c r="X2699" s="135">
        <v>560</v>
      </c>
      <c r="Y2699" s="135">
        <v>430</v>
      </c>
      <c r="Z2699" s="135">
        <v>590</v>
      </c>
      <c r="AA2699" s="137">
        <v>6.3</v>
      </c>
      <c r="AB2699" s="148">
        <v>10</v>
      </c>
    </row>
    <row r="2700" spans="1:28" ht="15.75" customHeight="1">
      <c r="A2700"/>
      <c r="B2700" s="93"/>
      <c r="C2700" s="162"/>
      <c r="D2700" s="90" t="s">
        <v>100</v>
      </c>
      <c r="E2700">
        <v>5977.18</v>
      </c>
      <c r="F2700">
        <v>6046.37</v>
      </c>
      <c r="G2700">
        <v>6204.38</v>
      </c>
      <c r="H2700">
        <v>6141.04</v>
      </c>
      <c r="I2700">
        <v>6108.07</v>
      </c>
      <c r="J2700">
        <v>5990.58</v>
      </c>
      <c r="K2700">
        <v>6112.59</v>
      </c>
      <c r="L2700">
        <v>6112.78</v>
      </c>
      <c r="M2700">
        <v>6040.79</v>
      </c>
      <c r="N2700" s="99"/>
      <c r="O2700" s="99"/>
      <c r="P2700" s="99"/>
      <c r="Q2700" s="99"/>
      <c r="R2700" s="100"/>
      <c r="S2700" s="101"/>
      <c r="T2700" s="241"/>
      <c r="U2700" s="234"/>
      <c r="V2700" s="238"/>
    </row>
    <row r="2701" spans="1:28" ht="26.25" customHeight="1" thickBot="1">
      <c r="A2701"/>
      <c r="B2701" s="93"/>
      <c r="C2701" s="162"/>
      <c r="D2701" s="90" t="s">
        <v>120</v>
      </c>
      <c r="E2701" s="29">
        <f t="shared" ref="E2701:M2701" si="893">IF(((E2699="")*AND(E2700="")),"",(E2699-E2700)*2)</f>
        <v>503.97999999999956</v>
      </c>
      <c r="F2701" s="29">
        <f t="shared" si="893"/>
        <v>490.86000000000058</v>
      </c>
      <c r="G2701" s="29">
        <f t="shared" si="893"/>
        <v>488.23999999999978</v>
      </c>
      <c r="H2701" s="29">
        <f t="shared" si="893"/>
        <v>497.04000000000087</v>
      </c>
      <c r="I2701" s="29">
        <f t="shared" si="893"/>
        <v>514.02000000000044</v>
      </c>
      <c r="J2701" s="29">
        <f t="shared" si="893"/>
        <v>528.05999999999949</v>
      </c>
      <c r="K2701" s="29">
        <f t="shared" si="893"/>
        <v>498.60000000000036</v>
      </c>
      <c r="L2701" s="29">
        <f t="shared" si="893"/>
        <v>499.68000000000029</v>
      </c>
      <c r="M2701" s="29">
        <f t="shared" si="893"/>
        <v>508.86000000000058</v>
      </c>
      <c r="N2701" s="102"/>
      <c r="O2701" s="102"/>
      <c r="P2701" s="102"/>
      <c r="Q2701" s="102"/>
      <c r="R2701" s="103"/>
      <c r="S2701" s="104"/>
      <c r="T2701" s="282"/>
      <c r="U2701" s="281"/>
      <c r="V2701" s="285"/>
    </row>
    <row r="2702" spans="1:28" ht="15.75" customHeight="1">
      <c r="A2702" s="3">
        <v>44186</v>
      </c>
      <c r="B2702" s="93" t="s">
        <v>18</v>
      </c>
      <c r="C2702" s="162" t="s">
        <v>123</v>
      </c>
      <c r="D2702" s="90" t="s">
        <v>99</v>
      </c>
      <c r="E2702">
        <v>6609.9</v>
      </c>
      <c r="F2702">
        <v>6678.01</v>
      </c>
      <c r="G2702">
        <v>6841.2</v>
      </c>
      <c r="H2702">
        <v>6789.21</v>
      </c>
      <c r="I2702">
        <v>6766</v>
      </c>
      <c r="J2702">
        <v>6642.39</v>
      </c>
      <c r="K2702">
        <v>6751.93</v>
      </c>
      <c r="L2702">
        <v>6757.57</v>
      </c>
      <c r="M2702">
        <v>6685.02</v>
      </c>
      <c r="N2702" s="94">
        <f>IF((M2703=""),"",MAX(E2704:M2704))</f>
        <v>271.80000000000109</v>
      </c>
      <c r="O2702" s="94">
        <f>IF(M2703="","",MIN(E2704:M2704))</f>
        <v>234.26000000000022</v>
      </c>
      <c r="P2702" s="94">
        <f>IF((M2704=""),"",AVERAGE(E2704:M2704))</f>
        <v>253.82222222222279</v>
      </c>
      <c r="Q2702" s="94">
        <f>IF((M2703=""),"",STDEV(E2704:M2704))</f>
        <v>16.411509511450916</v>
      </c>
      <c r="R2702" s="95">
        <f>IF((M2703=""),"",(N2702-O2702)/(N2702+O2702)*100)</f>
        <v>7.4180927162788555</v>
      </c>
      <c r="S2702" s="96" t="str">
        <f>IF(M2703="","",IF(R2702&lt;AA2702,IF(P2702&gt;W2702,IF(P2702&lt;X2702,"Pass","Fail"),"Fail"),"Fail"))</f>
        <v>Pass</v>
      </c>
      <c r="T2702" s="237">
        <v>1159</v>
      </c>
      <c r="U2702" s="236" t="s">
        <v>410</v>
      </c>
      <c r="V2702" s="302" t="s">
        <v>413</v>
      </c>
      <c r="W2702" s="147">
        <v>225</v>
      </c>
      <c r="X2702" s="88">
        <v>280</v>
      </c>
      <c r="Y2702" s="88">
        <v>155</v>
      </c>
      <c r="Z2702" s="88">
        <v>315</v>
      </c>
      <c r="AA2702" s="148">
        <v>13.12</v>
      </c>
      <c r="AB2702" s="139">
        <v>15</v>
      </c>
    </row>
    <row r="2703" spans="1:28" ht="15.75" customHeight="1">
      <c r="A2703"/>
      <c r="B2703" s="93"/>
      <c r="C2703" s="162"/>
      <c r="D2703" s="90" t="s">
        <v>100</v>
      </c>
      <c r="E2703">
        <v>6474.36</v>
      </c>
      <c r="F2703">
        <v>6557.21</v>
      </c>
      <c r="G2703">
        <v>6724.07</v>
      </c>
      <c r="H2703">
        <v>6667.98</v>
      </c>
      <c r="I2703">
        <v>6630.86</v>
      </c>
      <c r="J2703">
        <v>6507.11</v>
      </c>
      <c r="K2703">
        <v>6631.82</v>
      </c>
      <c r="L2703">
        <v>6636.5</v>
      </c>
      <c r="M2703">
        <v>6549.12</v>
      </c>
      <c r="N2703" s="99"/>
      <c r="O2703" s="99"/>
      <c r="P2703" s="99"/>
      <c r="Q2703" s="99"/>
      <c r="R2703" s="100"/>
      <c r="S2703" s="101"/>
      <c r="T2703" s="241"/>
      <c r="U2703" s="234"/>
      <c r="V2703" s="238"/>
    </row>
    <row r="2704" spans="1:28" ht="26.25" customHeight="1" thickBot="1">
      <c r="A2704"/>
      <c r="B2704" s="93"/>
      <c r="C2704" s="162"/>
      <c r="D2704" s="90" t="s">
        <v>120</v>
      </c>
      <c r="E2704" s="29">
        <f t="shared" ref="E2704:M2704" si="894">IF(((E2702="")*AND(E2703="")),"",(E2702-E2703)*2)</f>
        <v>271.07999999999993</v>
      </c>
      <c r="F2704" s="29">
        <f t="shared" si="894"/>
        <v>241.60000000000036</v>
      </c>
      <c r="G2704" s="29">
        <f t="shared" si="894"/>
        <v>234.26000000000022</v>
      </c>
      <c r="H2704" s="29">
        <f t="shared" si="894"/>
        <v>242.46000000000095</v>
      </c>
      <c r="I2704" s="29">
        <f t="shared" si="894"/>
        <v>270.28000000000065</v>
      </c>
      <c r="J2704" s="29">
        <f t="shared" si="894"/>
        <v>270.56000000000131</v>
      </c>
      <c r="K2704" s="29">
        <f t="shared" si="894"/>
        <v>240.22000000000116</v>
      </c>
      <c r="L2704" s="29">
        <f t="shared" si="894"/>
        <v>242.13999999999942</v>
      </c>
      <c r="M2704" s="29">
        <f t="shared" si="894"/>
        <v>271.80000000000109</v>
      </c>
      <c r="N2704" s="102"/>
      <c r="O2704" s="102"/>
      <c r="P2704" s="102"/>
      <c r="Q2704" s="102"/>
      <c r="R2704" s="103"/>
      <c r="S2704" s="104"/>
      <c r="T2704" s="282"/>
      <c r="U2704" s="281"/>
      <c r="V2704" s="285"/>
    </row>
    <row r="2705" spans="1:28" ht="15.75" customHeight="1">
      <c r="A2705" s="3">
        <v>44186</v>
      </c>
      <c r="B2705" s="121" t="s">
        <v>18</v>
      </c>
      <c r="C2705" s="161" t="s">
        <v>119</v>
      </c>
      <c r="D2705" s="91" t="s">
        <v>99</v>
      </c>
      <c r="E2705">
        <v>2899.8</v>
      </c>
      <c r="F2705">
        <v>2777.44</v>
      </c>
      <c r="G2705">
        <v>2725.49</v>
      </c>
      <c r="H2705">
        <v>2736.45</v>
      </c>
      <c r="I2705">
        <v>2798.76</v>
      </c>
      <c r="J2705">
        <v>2831.93</v>
      </c>
      <c r="K2705">
        <v>2754.84</v>
      </c>
      <c r="L2705">
        <v>2745.1</v>
      </c>
      <c r="M2705">
        <v>2856.4</v>
      </c>
      <c r="N2705" s="94">
        <f>IF((M2706=""),"",MAX(E2707:M2707))</f>
        <v>842.34000000000015</v>
      </c>
      <c r="O2705" s="94">
        <f>IF(M2706="","",MIN(E2707:M2707))</f>
        <v>728.51999999999953</v>
      </c>
      <c r="P2705" s="94">
        <f>IF((M2707=""),"",AVERAGE(E2707:M2707))</f>
        <v>784.47777777777765</v>
      </c>
      <c r="Q2705" s="94">
        <f>IF((M2706=""),"",STDEV(E2707:M2707))</f>
        <v>43.891167043545714</v>
      </c>
      <c r="R2705" s="95">
        <f>IF((M2706=""),"",(N2705-O2705)/(N2705+O2705)*100)</f>
        <v>7.2457125396280162</v>
      </c>
      <c r="S2705" s="96" t="str">
        <f>IF(M2706="","",IF(R2705&lt;AA2705,IF(P2705&gt;W2705,IF(P2705&lt;X2705,"Pass","Fail"),"Fail"),"Fail"))</f>
        <v>Pass</v>
      </c>
      <c r="T2705" s="237">
        <v>1159</v>
      </c>
      <c r="U2705" s="236" t="s">
        <v>410</v>
      </c>
      <c r="V2705" s="302" t="s">
        <v>388</v>
      </c>
      <c r="W2705" s="147">
        <v>674</v>
      </c>
      <c r="X2705" s="88">
        <v>816</v>
      </c>
      <c r="Y2705" s="88">
        <v>670</v>
      </c>
      <c r="Z2705" s="88">
        <v>830</v>
      </c>
      <c r="AA2705" s="88">
        <v>8.6999999999999993</v>
      </c>
      <c r="AB2705" s="148">
        <v>10</v>
      </c>
    </row>
    <row r="2706" spans="1:28" ht="15.75" customHeight="1">
      <c r="A2706"/>
      <c r="B2706" s="93"/>
      <c r="C2706" s="162"/>
      <c r="D2706" s="90" t="s">
        <v>100</v>
      </c>
      <c r="E2706">
        <v>2482.06</v>
      </c>
      <c r="F2706">
        <v>2395.37</v>
      </c>
      <c r="G2706">
        <v>2361.23</v>
      </c>
      <c r="H2706">
        <v>2361.5300000000002</v>
      </c>
      <c r="I2706">
        <v>2386.0500000000002</v>
      </c>
      <c r="J2706">
        <v>2425.61</v>
      </c>
      <c r="K2706">
        <v>2378.96</v>
      </c>
      <c r="L2706">
        <v>2370.02</v>
      </c>
      <c r="M2706">
        <v>2435.23</v>
      </c>
      <c r="N2706" s="99"/>
      <c r="O2706" s="99"/>
      <c r="P2706" s="99"/>
      <c r="Q2706" s="99"/>
      <c r="R2706" s="100"/>
      <c r="S2706" s="101"/>
      <c r="T2706" s="241"/>
      <c r="U2706" s="234"/>
      <c r="V2706" s="238"/>
    </row>
    <row r="2707" spans="1:28" ht="26.25" customHeight="1" thickBot="1">
      <c r="A2707"/>
      <c r="B2707" s="93"/>
      <c r="C2707" s="162"/>
      <c r="D2707" s="90" t="s">
        <v>120</v>
      </c>
      <c r="E2707" s="29">
        <f t="shared" ref="E2707:M2707" si="895">IF(((E2705="")*AND(E2706="")),"",(E2705-E2706)*2)</f>
        <v>835.48000000000047</v>
      </c>
      <c r="F2707" s="29">
        <f t="shared" si="895"/>
        <v>764.14000000000033</v>
      </c>
      <c r="G2707" s="29">
        <f t="shared" si="895"/>
        <v>728.51999999999953</v>
      </c>
      <c r="H2707" s="29">
        <f t="shared" si="895"/>
        <v>749.83999999999924</v>
      </c>
      <c r="I2707" s="29">
        <f t="shared" si="895"/>
        <v>825.42000000000007</v>
      </c>
      <c r="J2707" s="29">
        <f t="shared" si="895"/>
        <v>812.63999999999942</v>
      </c>
      <c r="K2707" s="29">
        <f t="shared" si="895"/>
        <v>751.76000000000022</v>
      </c>
      <c r="L2707" s="29">
        <f t="shared" si="895"/>
        <v>750.15999999999985</v>
      </c>
      <c r="M2707" s="29">
        <f t="shared" si="895"/>
        <v>842.34000000000015</v>
      </c>
      <c r="N2707" s="102"/>
      <c r="O2707" s="102"/>
      <c r="P2707" s="102"/>
      <c r="Q2707" s="102"/>
      <c r="R2707" s="103"/>
      <c r="S2707" s="104"/>
      <c r="T2707" s="282"/>
      <c r="U2707" s="281"/>
      <c r="V2707" s="285"/>
    </row>
    <row r="2708" spans="1:28" ht="12.75" customHeight="1">
      <c r="A2708" s="3">
        <v>44186</v>
      </c>
      <c r="B2708" s="93" t="s">
        <v>18</v>
      </c>
      <c r="C2708" s="162" t="s">
        <v>121</v>
      </c>
      <c r="D2708" s="90" t="s">
        <v>99</v>
      </c>
      <c r="E2708">
        <v>2879.21</v>
      </c>
      <c r="F2708">
        <v>2777.28</v>
      </c>
      <c r="G2708">
        <v>2732.64</v>
      </c>
      <c r="H2708">
        <v>2740.69</v>
      </c>
      <c r="I2708">
        <v>2812.54</v>
      </c>
      <c r="J2708">
        <v>2850.14</v>
      </c>
      <c r="K2708">
        <v>2755.15</v>
      </c>
      <c r="L2708">
        <v>2780.08</v>
      </c>
      <c r="M2708">
        <v>2889.07</v>
      </c>
      <c r="N2708" s="94">
        <f>IF((M2709=""),"",MAX(E2710:M2710))</f>
        <v>1030.5600000000004</v>
      </c>
      <c r="O2708" s="94">
        <f>IF(M2709="","",MIN(E2710:M2710))</f>
        <v>830.31999999999971</v>
      </c>
      <c r="P2708" s="94">
        <f>IF((M2710=""),"",AVERAGE(E2710:M2710))</f>
        <v>941.59333333333336</v>
      </c>
      <c r="Q2708" s="94">
        <f>IF((M2709=""),"",STDEV(E2710:M2710))</f>
        <v>79.158723461160193</v>
      </c>
      <c r="R2708" s="95">
        <f>IF((M2709=""),"",(N2708-O2708)/(N2708+O2708)*100)</f>
        <v>10.760500408408962</v>
      </c>
      <c r="S2708" s="96" t="str">
        <f>IF(M2709="","",IF(R2708&lt;AA2708,IF(P2708&gt;W2708,IF(P2708&lt;X2708,"Pass","Fail"),"Fail"),"Fail"))</f>
        <v>Pass</v>
      </c>
      <c r="T2708" s="237">
        <v>1159</v>
      </c>
      <c r="U2708" s="236" t="s">
        <v>410</v>
      </c>
      <c r="V2708" s="302" t="s">
        <v>388</v>
      </c>
      <c r="W2708" s="135">
        <v>830</v>
      </c>
      <c r="X2708" s="135">
        <v>960</v>
      </c>
      <c r="Y2708" s="135">
        <v>710</v>
      </c>
      <c r="Z2708" s="135">
        <v>960</v>
      </c>
      <c r="AA2708" s="135">
        <v>11.48</v>
      </c>
      <c r="AB2708" s="139">
        <v>15</v>
      </c>
    </row>
    <row r="2709" spans="1:28" ht="15.75" customHeight="1">
      <c r="A2709"/>
      <c r="B2709" s="93"/>
      <c r="C2709" s="162"/>
      <c r="D2709" s="90" t="s">
        <v>100</v>
      </c>
      <c r="E2709">
        <v>2363.9299999999998</v>
      </c>
      <c r="F2709">
        <v>2334.33</v>
      </c>
      <c r="G2709">
        <v>2317.48</v>
      </c>
      <c r="H2709">
        <v>2303.59</v>
      </c>
      <c r="I2709">
        <v>2302.08</v>
      </c>
      <c r="J2709">
        <v>2344.06</v>
      </c>
      <c r="K2709">
        <v>2318.25</v>
      </c>
      <c r="L2709">
        <v>2316.69</v>
      </c>
      <c r="M2709">
        <v>2379.2199999999998</v>
      </c>
      <c r="N2709" s="99"/>
      <c r="O2709" s="99"/>
      <c r="P2709" s="99"/>
      <c r="Q2709" s="99"/>
      <c r="R2709" s="100"/>
      <c r="S2709" s="101"/>
      <c r="T2709" s="241"/>
      <c r="U2709" s="234"/>
      <c r="V2709" s="238"/>
    </row>
    <row r="2710" spans="1:28" ht="26.25" customHeight="1" thickBot="1">
      <c r="A2710"/>
      <c r="B2710" s="105"/>
      <c r="C2710" s="163"/>
      <c r="D2710" s="127" t="s">
        <v>120</v>
      </c>
      <c r="E2710" s="107">
        <f t="shared" ref="E2710:M2710" si="896">IF(((E2708="")*AND(E2709="")),"",(E2708-E2709)*2)</f>
        <v>1030.5600000000004</v>
      </c>
      <c r="F2710" s="107">
        <f t="shared" si="896"/>
        <v>885.90000000000055</v>
      </c>
      <c r="G2710" s="107">
        <f t="shared" si="896"/>
        <v>830.31999999999971</v>
      </c>
      <c r="H2710" s="107">
        <f t="shared" si="896"/>
        <v>874.19999999999982</v>
      </c>
      <c r="I2710" s="107">
        <f t="shared" si="896"/>
        <v>1020.9200000000001</v>
      </c>
      <c r="J2710" s="107">
        <f t="shared" si="896"/>
        <v>1012.1599999999999</v>
      </c>
      <c r="K2710" s="107">
        <f t="shared" si="896"/>
        <v>873.80000000000018</v>
      </c>
      <c r="L2710" s="107">
        <f t="shared" si="896"/>
        <v>926.77999999999975</v>
      </c>
      <c r="M2710" s="107">
        <f t="shared" si="896"/>
        <v>1019.7000000000007</v>
      </c>
      <c r="N2710" s="108"/>
      <c r="O2710" s="108"/>
      <c r="P2710" s="108"/>
      <c r="Q2710" s="108"/>
      <c r="R2710" s="109"/>
      <c r="S2710" s="110"/>
      <c r="T2710" s="284"/>
      <c r="U2710" s="283"/>
      <c r="V2710" s="286"/>
    </row>
    <row r="2711" spans="1:28" ht="15.75" customHeight="1">
      <c r="A2711" s="3">
        <v>44193</v>
      </c>
      <c r="B2711" s="111" t="s">
        <v>18</v>
      </c>
      <c r="C2711" s="164" t="s">
        <v>122</v>
      </c>
      <c r="D2711" s="112" t="s">
        <v>99</v>
      </c>
      <c r="E2711">
        <v>6003</v>
      </c>
      <c r="F2711">
        <v>6045</v>
      </c>
      <c r="G2711">
        <v>6199</v>
      </c>
      <c r="H2711">
        <v>6147</v>
      </c>
      <c r="I2711">
        <v>6099</v>
      </c>
      <c r="J2711">
        <v>6033</v>
      </c>
      <c r="K2711">
        <v>6106</v>
      </c>
      <c r="L2711">
        <v>6128</v>
      </c>
      <c r="M2711">
        <v>6049</v>
      </c>
      <c r="N2711" s="113">
        <f>IF((M2712=""),"",MAX(E2713:M2713))</f>
        <v>521.47999999999956</v>
      </c>
      <c r="O2711" s="113">
        <f>IF(M2712="","",MIN(E2713:M2713))</f>
        <v>481.18000000000029</v>
      </c>
      <c r="P2711" s="113">
        <f>IF((M2713=""),"",AVERAGE(E2713:M2713))</f>
        <v>500.93555555555554</v>
      </c>
      <c r="Q2711" s="113">
        <f>IF((M2712=""),"",STDEV(E2713:M2713))</f>
        <v>15.369543837660363</v>
      </c>
      <c r="R2711" s="114">
        <f>IF((M2712=""),"",(N2711-O2711)/(N2711+O2711)*100)</f>
        <v>4.0193086390201342</v>
      </c>
      <c r="S2711" s="115" t="str">
        <f>IF(M2712="","",IF(R2711&lt;AA2711,IF(P2711&gt;W2711,IF(P2711&lt;X2711,"Pass","Fail"),"Fail"),"Fail"))</f>
        <v>Pass</v>
      </c>
      <c r="T2711" s="237">
        <v>1428</v>
      </c>
      <c r="U2711" s="236" t="s">
        <v>421</v>
      </c>
      <c r="V2711" s="302" t="s">
        <v>405</v>
      </c>
      <c r="W2711" s="138">
        <v>470</v>
      </c>
      <c r="X2711" s="135">
        <v>560</v>
      </c>
      <c r="Y2711" s="135">
        <v>430</v>
      </c>
      <c r="Z2711" s="135">
        <v>590</v>
      </c>
      <c r="AA2711" s="137">
        <v>6.3</v>
      </c>
      <c r="AB2711" s="148">
        <v>10</v>
      </c>
    </row>
    <row r="2712" spans="1:28" ht="15.75" customHeight="1">
      <c r="A2712"/>
      <c r="B2712" s="93"/>
      <c r="C2712" s="162"/>
      <c r="D2712" s="90" t="s">
        <v>100</v>
      </c>
      <c r="E2712">
        <v>5744.21</v>
      </c>
      <c r="F2712">
        <v>5800.07</v>
      </c>
      <c r="G2712">
        <v>5958.41</v>
      </c>
      <c r="H2712">
        <v>5902.06</v>
      </c>
      <c r="I2712">
        <v>5840.43</v>
      </c>
      <c r="J2712">
        <v>5772.26</v>
      </c>
      <c r="K2712">
        <v>5860.23</v>
      </c>
      <c r="L2712">
        <v>5883.09</v>
      </c>
      <c r="M2712">
        <v>5794.03</v>
      </c>
      <c r="N2712" s="99"/>
      <c r="O2712" s="99"/>
      <c r="P2712" s="99"/>
      <c r="Q2712" s="99"/>
      <c r="R2712" s="100"/>
      <c r="S2712" s="101"/>
      <c r="T2712" s="241"/>
      <c r="U2712" s="234"/>
      <c r="V2712" s="238"/>
    </row>
    <row r="2713" spans="1:28" ht="26.25" customHeight="1" thickBot="1">
      <c r="A2713"/>
      <c r="B2713" s="93"/>
      <c r="C2713" s="162"/>
      <c r="D2713" s="90" t="s">
        <v>120</v>
      </c>
      <c r="E2713" s="29">
        <f t="shared" ref="E2713:M2713" si="897">IF(((E2711="")*AND(E2712="")),"",(E2711-E2712)*2)</f>
        <v>517.57999999999993</v>
      </c>
      <c r="F2713" s="29">
        <f t="shared" si="897"/>
        <v>489.86000000000058</v>
      </c>
      <c r="G2713" s="29">
        <f t="shared" si="897"/>
        <v>481.18000000000029</v>
      </c>
      <c r="H2713" s="29">
        <f t="shared" si="897"/>
        <v>489.8799999999992</v>
      </c>
      <c r="I2713" s="29">
        <f t="shared" si="897"/>
        <v>517.13999999999942</v>
      </c>
      <c r="J2713" s="29">
        <f t="shared" si="897"/>
        <v>521.47999999999956</v>
      </c>
      <c r="K2713" s="29">
        <f t="shared" si="897"/>
        <v>491.54000000000087</v>
      </c>
      <c r="L2713" s="29">
        <f t="shared" si="897"/>
        <v>489.81999999999971</v>
      </c>
      <c r="M2713" s="29">
        <f t="shared" si="897"/>
        <v>509.94000000000051</v>
      </c>
      <c r="N2713" s="102"/>
      <c r="O2713" s="102"/>
      <c r="P2713" s="102"/>
      <c r="Q2713" s="102"/>
      <c r="R2713" s="103"/>
      <c r="S2713" s="104"/>
      <c r="T2713" s="282"/>
      <c r="U2713" s="281"/>
      <c r="V2713" s="285"/>
    </row>
    <row r="2714" spans="1:28" ht="15.75" customHeight="1">
      <c r="A2714" s="3">
        <v>44193</v>
      </c>
      <c r="B2714" s="93" t="s">
        <v>18</v>
      </c>
      <c r="C2714" s="162" t="s">
        <v>123</v>
      </c>
      <c r="D2714" s="90" t="s">
        <v>99</v>
      </c>
      <c r="E2714">
        <v>6501</v>
      </c>
      <c r="F2714">
        <v>6557</v>
      </c>
      <c r="G2714">
        <v>6716</v>
      </c>
      <c r="H2714">
        <v>6674</v>
      </c>
      <c r="I2714">
        <v>6627</v>
      </c>
      <c r="J2714">
        <v>6532</v>
      </c>
      <c r="K2714">
        <v>6622</v>
      </c>
      <c r="L2714">
        <v>6650</v>
      </c>
      <c r="M2714">
        <v>6561</v>
      </c>
      <c r="N2714" s="94">
        <f>IF((M2715=""),"",MAX(E2716:M2716))</f>
        <v>261.8799999999992</v>
      </c>
      <c r="O2714" s="94">
        <f>IF(M2715="","",MIN(E2716:M2716))</f>
        <v>221.86000000000058</v>
      </c>
      <c r="P2714" s="94">
        <f>IF((M2716=""),"",AVERAGE(E2716:M2716))</f>
        <v>243.41111111111118</v>
      </c>
      <c r="Q2714" s="94">
        <f>IF((M2715=""),"",STDEV(E2716:M2716))</f>
        <v>16.6703362626887</v>
      </c>
      <c r="R2714" s="95">
        <f>IF((M2715=""),"",(N2714-O2714)/(N2714+O2714)*100)</f>
        <v>8.2730392359529148</v>
      </c>
      <c r="S2714" s="96" t="str">
        <f>IF(M2715="","",IF(R2714&lt;AA2714,IF(P2714&gt;W2714,IF(P2714&lt;X2714,"Pass","Fail"),"Fail"),"Fail"))</f>
        <v>Pass</v>
      </c>
      <c r="T2714" s="237">
        <v>1428</v>
      </c>
      <c r="U2714" s="236" t="s">
        <v>421</v>
      </c>
      <c r="V2714" s="302" t="s">
        <v>405</v>
      </c>
      <c r="W2714" s="147">
        <v>225</v>
      </c>
      <c r="X2714" s="88">
        <v>280</v>
      </c>
      <c r="Y2714" s="88">
        <v>155</v>
      </c>
      <c r="Z2714" s="88">
        <v>315</v>
      </c>
      <c r="AA2714" s="148">
        <v>13.12</v>
      </c>
      <c r="AB2714" s="139">
        <v>15</v>
      </c>
    </row>
    <row r="2715" spans="1:28" ht="15.75" customHeight="1">
      <c r="A2715"/>
      <c r="B2715" s="93"/>
      <c r="C2715" s="162"/>
      <c r="D2715" s="90" t="s">
        <v>100</v>
      </c>
      <c r="E2715">
        <v>6370.34</v>
      </c>
      <c r="F2715">
        <v>6442.24</v>
      </c>
      <c r="G2715">
        <v>6605.07</v>
      </c>
      <c r="H2715">
        <v>6558.05</v>
      </c>
      <c r="I2715">
        <v>6496.06</v>
      </c>
      <c r="J2715">
        <v>6401.23</v>
      </c>
      <c r="K2715">
        <v>6504.21</v>
      </c>
      <c r="L2715">
        <v>6535.13</v>
      </c>
      <c r="M2715">
        <v>6432.32</v>
      </c>
      <c r="N2715" s="99"/>
      <c r="O2715" s="99"/>
      <c r="P2715" s="99"/>
      <c r="Q2715" s="99"/>
      <c r="R2715" s="100"/>
      <c r="S2715" s="101"/>
      <c r="T2715" s="241"/>
      <c r="U2715" s="234"/>
      <c r="V2715" s="238"/>
    </row>
    <row r="2716" spans="1:28" ht="26.25" customHeight="1" thickBot="1">
      <c r="A2716"/>
      <c r="B2716" s="93"/>
      <c r="C2716" s="162"/>
      <c r="D2716" s="90" t="s">
        <v>120</v>
      </c>
      <c r="E2716" s="29">
        <f t="shared" ref="E2716:M2716" si="898">IF(((E2714="")*AND(E2715="")),"",(E2714-E2715)*2)</f>
        <v>261.31999999999971</v>
      </c>
      <c r="F2716" s="29">
        <f t="shared" si="898"/>
        <v>229.52000000000044</v>
      </c>
      <c r="G2716" s="29">
        <f t="shared" si="898"/>
        <v>221.86000000000058</v>
      </c>
      <c r="H2716" s="29">
        <f t="shared" si="898"/>
        <v>231.89999999999964</v>
      </c>
      <c r="I2716" s="29">
        <f t="shared" si="898"/>
        <v>261.8799999999992</v>
      </c>
      <c r="J2716" s="29">
        <f t="shared" si="898"/>
        <v>261.54000000000087</v>
      </c>
      <c r="K2716" s="29">
        <f t="shared" si="898"/>
        <v>235.57999999999993</v>
      </c>
      <c r="L2716" s="29">
        <f t="shared" si="898"/>
        <v>229.73999999999978</v>
      </c>
      <c r="M2716" s="29">
        <f t="shared" si="898"/>
        <v>257.36000000000058</v>
      </c>
      <c r="N2716" s="102"/>
      <c r="O2716" s="102"/>
      <c r="P2716" s="102"/>
      <c r="Q2716" s="102"/>
      <c r="R2716" s="103"/>
      <c r="S2716" s="104"/>
      <c r="T2716" s="282"/>
      <c r="U2716" s="281"/>
      <c r="V2716" s="285"/>
    </row>
    <row r="2717" spans="1:28" ht="15.75" customHeight="1">
      <c r="A2717" s="3">
        <v>44193</v>
      </c>
      <c r="B2717" s="121" t="s">
        <v>18</v>
      </c>
      <c r="C2717" s="161" t="s">
        <v>119</v>
      </c>
      <c r="D2717" s="91" t="s">
        <v>99</v>
      </c>
      <c r="E2717">
        <v>2500.25</v>
      </c>
      <c r="F2717">
        <v>2431.15</v>
      </c>
      <c r="G2717">
        <v>2398.7399999999998</v>
      </c>
      <c r="H2717">
        <v>2378.4499999999998</v>
      </c>
      <c r="I2717">
        <v>2374.21</v>
      </c>
      <c r="J2717">
        <v>2383.6799999999998</v>
      </c>
      <c r="K2717">
        <v>2409.02</v>
      </c>
      <c r="L2717">
        <v>2450.12</v>
      </c>
      <c r="M2717">
        <v>2410.1799999999998</v>
      </c>
      <c r="N2717" s="94">
        <f>IF((M2718=""),"",MAX(E2719:M2719))</f>
        <v>792.19999999999982</v>
      </c>
      <c r="O2717" s="94">
        <f>IF(M2718="","",MIN(E2719:M2719))</f>
        <v>692.25999999999976</v>
      </c>
      <c r="P2717" s="94">
        <f>IF((M2719=""),"",AVERAGE(E2719:M2719))</f>
        <v>741.80444444444424</v>
      </c>
      <c r="Q2717" s="94">
        <f>IF((M2718=""),"",STDEV(E2719:M2719))</f>
        <v>37.542773975528391</v>
      </c>
      <c r="R2717" s="95">
        <f>IF((M2718=""),"",(N2717-O2717)/(N2717+O2717)*100)</f>
        <v>6.7324144806865851</v>
      </c>
      <c r="S2717" s="96" t="str">
        <f>IF(M2718="","",IF(R2717&lt;AA2717,IF(P2717&gt;W2717,IF(P2717&lt;X2717,"Pass","Fail"),"Fail"),"Fail"))</f>
        <v>Pass</v>
      </c>
      <c r="T2717" s="237">
        <v>1428</v>
      </c>
      <c r="U2717" s="236" t="s">
        <v>421</v>
      </c>
      <c r="V2717" s="302" t="s">
        <v>405</v>
      </c>
      <c r="W2717" s="147">
        <v>674</v>
      </c>
      <c r="X2717" s="88">
        <v>816</v>
      </c>
      <c r="Y2717" s="88">
        <v>670</v>
      </c>
      <c r="Z2717" s="88">
        <v>830</v>
      </c>
      <c r="AA2717" s="88">
        <v>8.6999999999999993</v>
      </c>
      <c r="AB2717" s="148">
        <v>10</v>
      </c>
    </row>
    <row r="2718" spans="1:28" ht="15.75" customHeight="1">
      <c r="A2718"/>
      <c r="B2718" s="93"/>
      <c r="C2718" s="162"/>
      <c r="D2718" s="90" t="s">
        <v>100</v>
      </c>
      <c r="E2718">
        <v>2104.15</v>
      </c>
      <c r="F2718">
        <v>2059.3200000000002</v>
      </c>
      <c r="G2718">
        <v>2047.21</v>
      </c>
      <c r="H2718">
        <v>2032.32</v>
      </c>
      <c r="I2718">
        <v>2024.24</v>
      </c>
      <c r="J2718">
        <v>2013.31</v>
      </c>
      <c r="K2718">
        <v>2017.23</v>
      </c>
      <c r="L2718">
        <v>2061.36</v>
      </c>
      <c r="M2718">
        <v>2038.54</v>
      </c>
      <c r="N2718" s="99"/>
      <c r="O2718" s="99"/>
      <c r="P2718" s="99"/>
      <c r="Q2718" s="99"/>
      <c r="R2718" s="100"/>
      <c r="S2718" s="101"/>
      <c r="T2718" s="241"/>
      <c r="U2718" s="234"/>
      <c r="V2718" s="238"/>
    </row>
    <row r="2719" spans="1:28" ht="26.25" customHeight="1" thickBot="1">
      <c r="A2719"/>
      <c r="B2719" s="93"/>
      <c r="C2719" s="162"/>
      <c r="D2719" s="90" t="s">
        <v>120</v>
      </c>
      <c r="E2719" s="29">
        <f t="shared" ref="E2719:M2719" si="899">IF(((E2717="")*AND(E2718="")),"",(E2717-E2718)*2)</f>
        <v>792.19999999999982</v>
      </c>
      <c r="F2719" s="29">
        <f t="shared" si="899"/>
        <v>743.65999999999985</v>
      </c>
      <c r="G2719" s="29">
        <f t="shared" si="899"/>
        <v>703.05999999999949</v>
      </c>
      <c r="H2719" s="29">
        <f t="shared" si="899"/>
        <v>692.25999999999976</v>
      </c>
      <c r="I2719" s="29">
        <f t="shared" si="899"/>
        <v>699.94</v>
      </c>
      <c r="J2719" s="29">
        <f t="shared" si="899"/>
        <v>740.73999999999978</v>
      </c>
      <c r="K2719" s="29">
        <f t="shared" si="899"/>
        <v>783.57999999999993</v>
      </c>
      <c r="L2719" s="29">
        <f t="shared" si="899"/>
        <v>777.51999999999953</v>
      </c>
      <c r="M2719" s="29">
        <f t="shared" si="899"/>
        <v>743.27999999999975</v>
      </c>
      <c r="N2719" s="102"/>
      <c r="O2719" s="102"/>
      <c r="P2719" s="102"/>
      <c r="Q2719" s="102"/>
      <c r="R2719" s="103"/>
      <c r="S2719" s="104"/>
      <c r="T2719" s="282"/>
      <c r="U2719" s="281"/>
      <c r="V2719" s="285"/>
    </row>
    <row r="2720" spans="1:28" ht="12.75" customHeight="1">
      <c r="A2720" s="3">
        <v>44193</v>
      </c>
      <c r="B2720" s="93" t="s">
        <v>18</v>
      </c>
      <c r="C2720" s="162" t="s">
        <v>121</v>
      </c>
      <c r="D2720" s="90" t="s">
        <v>99</v>
      </c>
      <c r="E2720">
        <v>2376.1</v>
      </c>
      <c r="F2720">
        <v>2357.31</v>
      </c>
      <c r="G2720">
        <v>2341.4299999999998</v>
      </c>
      <c r="H2720">
        <v>2334.11</v>
      </c>
      <c r="I2720">
        <v>2321.9</v>
      </c>
      <c r="J2720">
        <v>2315.5700000000002</v>
      </c>
      <c r="K2720">
        <v>2318.52</v>
      </c>
      <c r="L2720">
        <v>2366.44</v>
      </c>
      <c r="M2720">
        <v>2341.66</v>
      </c>
      <c r="N2720" s="94">
        <f>IF((M2721=""),"",MAX(E2722:M2722))</f>
        <v>977.73999999999978</v>
      </c>
      <c r="O2720" s="94">
        <f>IF(M2721="","",MIN(E2722:M2722))</f>
        <v>793.82000000000016</v>
      </c>
      <c r="P2720" s="94">
        <f>IF((M2722=""),"",AVERAGE(E2722:M2722))</f>
        <v>886.65111111111116</v>
      </c>
      <c r="Q2720" s="94">
        <f>IF((M2721=""),"",STDEV(E2722:M2722))</f>
        <v>73.913474489505433</v>
      </c>
      <c r="R2720" s="95">
        <f>IF((M2721=""),"",(N2720-O2720)/(N2720+O2720)*100)</f>
        <v>10.381810381810361</v>
      </c>
      <c r="S2720" s="96" t="str">
        <f>IF(M2721="","",IF(R2720&lt;AA2720,IF(P2720&gt;W2720,IF(P2720&lt;X2720,"Pass","Fail"),"Fail"),"Fail"))</f>
        <v>Pass</v>
      </c>
      <c r="T2720" s="237">
        <v>1428</v>
      </c>
      <c r="U2720" s="236" t="s">
        <v>421</v>
      </c>
      <c r="V2720" s="302" t="s">
        <v>405</v>
      </c>
      <c r="W2720" s="135">
        <v>830</v>
      </c>
      <c r="X2720" s="135">
        <v>960</v>
      </c>
      <c r="Y2720" s="135">
        <v>710</v>
      </c>
      <c r="Z2720" s="135">
        <v>960</v>
      </c>
      <c r="AA2720" s="135">
        <v>11.48</v>
      </c>
      <c r="AB2720" s="139">
        <v>15</v>
      </c>
    </row>
    <row r="2721" spans="1:28" ht="15.75" customHeight="1">
      <c r="A2721"/>
      <c r="B2721" s="93"/>
      <c r="C2721" s="162"/>
      <c r="D2721" s="90" t="s">
        <v>100</v>
      </c>
      <c r="E2721">
        <v>1887.23</v>
      </c>
      <c r="F2721">
        <v>1917.24</v>
      </c>
      <c r="G2721">
        <v>1934.65</v>
      </c>
      <c r="H2721">
        <v>1937.2</v>
      </c>
      <c r="I2721">
        <v>1913.5</v>
      </c>
      <c r="J2721">
        <v>1879.43</v>
      </c>
      <c r="K2721">
        <v>1830.31</v>
      </c>
      <c r="L2721">
        <v>1878.21</v>
      </c>
      <c r="M2721">
        <v>1905.34</v>
      </c>
      <c r="N2721" s="99"/>
      <c r="O2721" s="99"/>
      <c r="P2721" s="99"/>
      <c r="Q2721" s="99"/>
      <c r="R2721" s="100"/>
      <c r="S2721" s="101"/>
      <c r="T2721" s="241"/>
      <c r="U2721" s="234"/>
      <c r="V2721" s="238"/>
    </row>
    <row r="2722" spans="1:28" ht="26.25" customHeight="1" thickBot="1">
      <c r="A2722"/>
      <c r="B2722" s="105"/>
      <c r="C2722" s="163"/>
      <c r="D2722" s="127" t="s">
        <v>120</v>
      </c>
      <c r="E2722" s="107">
        <f t="shared" ref="E2722:M2722" si="900">IF(((E2720="")*AND(E2721="")),"",(E2720-E2721)*2)</f>
        <v>977.73999999999978</v>
      </c>
      <c r="F2722" s="107">
        <f t="shared" si="900"/>
        <v>880.13999999999987</v>
      </c>
      <c r="G2722" s="107">
        <f t="shared" si="900"/>
        <v>813.55999999999949</v>
      </c>
      <c r="H2722" s="107">
        <f t="shared" si="900"/>
        <v>793.82000000000016</v>
      </c>
      <c r="I2722" s="107">
        <f t="shared" si="900"/>
        <v>816.80000000000018</v>
      </c>
      <c r="J2722" s="107">
        <f t="shared" si="900"/>
        <v>872.2800000000002</v>
      </c>
      <c r="K2722" s="107">
        <f t="shared" si="900"/>
        <v>976.42000000000007</v>
      </c>
      <c r="L2722" s="107">
        <f t="shared" si="900"/>
        <v>976.46</v>
      </c>
      <c r="M2722" s="107">
        <f t="shared" si="900"/>
        <v>872.63999999999987</v>
      </c>
      <c r="N2722" s="108"/>
      <c r="O2722" s="108"/>
      <c r="P2722" s="108"/>
      <c r="Q2722" s="108"/>
      <c r="R2722" s="109"/>
      <c r="S2722" s="110"/>
      <c r="T2722" s="284"/>
      <c r="U2722" s="283"/>
      <c r="V2722" s="286"/>
    </row>
    <row r="2723" spans="1:28" ht="15.75" customHeight="1">
      <c r="A2723" s="3">
        <v>44201</v>
      </c>
      <c r="B2723" s="111" t="s">
        <v>18</v>
      </c>
      <c r="C2723" s="164" t="s">
        <v>122</v>
      </c>
      <c r="D2723" s="112" t="s">
        <v>99</v>
      </c>
      <c r="E2723">
        <v>5744.21</v>
      </c>
      <c r="F2723">
        <v>5800.07</v>
      </c>
      <c r="G2723">
        <v>5958.41</v>
      </c>
      <c r="H2723">
        <v>5902.06</v>
      </c>
      <c r="I2723">
        <v>5840.43</v>
      </c>
      <c r="J2723">
        <v>5772.26</v>
      </c>
      <c r="K2723">
        <v>5860.23</v>
      </c>
      <c r="L2723">
        <v>5883.09</v>
      </c>
      <c r="M2723">
        <v>5794.03</v>
      </c>
      <c r="N2723" s="113">
        <f>IF((M2724=""),"",MAX(E2725:M2725))</f>
        <v>536.84000000000015</v>
      </c>
      <c r="O2723" s="113">
        <f>IF(M2724="","",MIN(E2725:M2725))</f>
        <v>485.44000000000051</v>
      </c>
      <c r="P2723" s="113">
        <f>IF((M2725=""),"",AVERAGE(E2725:M2725))</f>
        <v>513.88222222222203</v>
      </c>
      <c r="Q2723" s="113">
        <f>IF((M2724=""),"",STDEV(E2725:M2725))</f>
        <v>18.752433027329651</v>
      </c>
      <c r="R2723" s="114">
        <f>IF((M2724=""),"",(N2723-O2723)/(N2723+O2723)*100)</f>
        <v>5.0279766795789413</v>
      </c>
      <c r="S2723" s="115" t="str">
        <f>IF(M2724="","",IF(R2723&lt;AA2723,IF(P2723&gt;W2723,IF(P2723&lt;X2723,"Pass","Fail"),"Fail"),"Fail"))</f>
        <v>Pass</v>
      </c>
      <c r="T2723" s="237">
        <v>1428</v>
      </c>
      <c r="U2723" s="236" t="s">
        <v>427</v>
      </c>
      <c r="V2723" s="302" t="s">
        <v>405</v>
      </c>
      <c r="W2723" s="138">
        <v>470</v>
      </c>
      <c r="X2723" s="135">
        <v>560</v>
      </c>
      <c r="Y2723" s="135">
        <v>430</v>
      </c>
      <c r="Z2723" s="135">
        <v>590</v>
      </c>
      <c r="AA2723" s="137">
        <v>6.3</v>
      </c>
      <c r="AB2723" s="148">
        <v>10</v>
      </c>
    </row>
    <row r="2724" spans="1:28" ht="15.75" customHeight="1">
      <c r="A2724"/>
      <c r="B2724" s="93"/>
      <c r="C2724" s="162"/>
      <c r="D2724" s="90" t="s">
        <v>100</v>
      </c>
      <c r="E2724">
        <v>5477.85</v>
      </c>
      <c r="F2724">
        <v>5546.89</v>
      </c>
      <c r="G2724">
        <v>5715.69</v>
      </c>
      <c r="H2724">
        <v>5651.13</v>
      </c>
      <c r="I2724">
        <v>5574.89</v>
      </c>
      <c r="J2724">
        <v>5503.84</v>
      </c>
      <c r="K2724">
        <v>5606.21</v>
      </c>
      <c r="L2724">
        <v>5635.94</v>
      </c>
      <c r="M2724">
        <v>5529.88</v>
      </c>
      <c r="N2724" s="99"/>
      <c r="O2724" s="99"/>
      <c r="P2724" s="99"/>
      <c r="Q2724" s="99"/>
      <c r="R2724" s="100"/>
      <c r="S2724" s="101"/>
      <c r="T2724" s="241"/>
      <c r="U2724" s="234"/>
      <c r="V2724" s="238"/>
    </row>
    <row r="2725" spans="1:28" ht="26.25" customHeight="1" thickBot="1">
      <c r="A2725"/>
      <c r="B2725" s="93"/>
      <c r="C2725" s="162"/>
      <c r="D2725" s="90" t="s">
        <v>120</v>
      </c>
      <c r="E2725" s="29">
        <f t="shared" ref="E2725:M2725" si="901">IF(((E2723="")*AND(E2724="")),"",(E2723-E2724)*2)</f>
        <v>532.71999999999935</v>
      </c>
      <c r="F2725" s="29">
        <f t="shared" si="901"/>
        <v>506.35999999999876</v>
      </c>
      <c r="G2725" s="29">
        <f t="shared" si="901"/>
        <v>485.44000000000051</v>
      </c>
      <c r="H2725" s="29">
        <f t="shared" si="901"/>
        <v>501.86000000000058</v>
      </c>
      <c r="I2725" s="29">
        <f t="shared" si="901"/>
        <v>531.07999999999993</v>
      </c>
      <c r="J2725" s="29">
        <f t="shared" si="901"/>
        <v>536.84000000000015</v>
      </c>
      <c r="K2725" s="29">
        <f t="shared" si="901"/>
        <v>508.03999999999905</v>
      </c>
      <c r="L2725" s="29">
        <f t="shared" si="901"/>
        <v>494.30000000000109</v>
      </c>
      <c r="M2725" s="29">
        <f t="shared" si="901"/>
        <v>528.29999999999927</v>
      </c>
      <c r="N2725" s="102"/>
      <c r="O2725" s="102"/>
      <c r="P2725" s="102"/>
      <c r="Q2725" s="102"/>
      <c r="R2725" s="103"/>
      <c r="S2725" s="104"/>
      <c r="T2725" s="282"/>
      <c r="U2725" s="281"/>
      <c r="V2725" s="285"/>
    </row>
    <row r="2726" spans="1:28" ht="15.75" customHeight="1">
      <c r="A2726" s="3">
        <v>44201</v>
      </c>
      <c r="B2726" s="93" t="s">
        <v>18</v>
      </c>
      <c r="C2726" s="162" t="s">
        <v>123</v>
      </c>
      <c r="D2726" s="90" t="s">
        <v>99</v>
      </c>
      <c r="E2726">
        <v>6370.34</v>
      </c>
      <c r="F2726">
        <v>6442.24</v>
      </c>
      <c r="G2726">
        <v>6605.07</v>
      </c>
      <c r="H2726">
        <v>6558.05</v>
      </c>
      <c r="I2726">
        <v>6496.06</v>
      </c>
      <c r="J2726">
        <v>6401.23</v>
      </c>
      <c r="K2726">
        <v>6504.21</v>
      </c>
      <c r="L2726">
        <v>6535.13</v>
      </c>
      <c r="M2726">
        <v>6432.32</v>
      </c>
      <c r="N2726" s="94">
        <f>IF((M2727=""),"",MAX(E2728:M2728))</f>
        <v>276.07999999999993</v>
      </c>
      <c r="O2726" s="94">
        <f>IF(M2727="","",MIN(E2728:M2728))</f>
        <v>229.61999999999898</v>
      </c>
      <c r="P2726" s="94">
        <f>IF((M2728=""),"",AVERAGE(E2728:M2728))</f>
        <v>251.71777777777768</v>
      </c>
      <c r="Q2726" s="94">
        <f>IF((M2727=""),"",STDEV(E2728:M2728))</f>
        <v>18.497379393969585</v>
      </c>
      <c r="R2726" s="95">
        <f>IF((M2727=""),"",(N2726-O2726)/(N2726+O2726)*100)</f>
        <v>9.1872651769826081</v>
      </c>
      <c r="S2726" s="96" t="str">
        <f>IF(M2727="","",IF(R2726&lt;AA2726,IF(P2726&gt;W2726,IF(P2726&lt;X2726,"Pass","Fail"),"Fail"),"Fail"))</f>
        <v>Pass</v>
      </c>
      <c r="T2726" s="237">
        <v>1428</v>
      </c>
      <c r="U2726" s="236" t="s">
        <v>427</v>
      </c>
      <c r="V2726" s="302" t="s">
        <v>405</v>
      </c>
      <c r="W2726" s="147">
        <v>225</v>
      </c>
      <c r="X2726" s="88">
        <v>280</v>
      </c>
      <c r="Y2726" s="88">
        <v>155</v>
      </c>
      <c r="Z2726" s="88">
        <v>315</v>
      </c>
      <c r="AA2726" s="148">
        <v>13.12</v>
      </c>
      <c r="AB2726" s="139">
        <v>15</v>
      </c>
    </row>
    <row r="2727" spans="1:28" ht="15.75" customHeight="1">
      <c r="A2727"/>
      <c r="B2727" s="93"/>
      <c r="C2727" s="162"/>
      <c r="D2727" s="90" t="s">
        <v>100</v>
      </c>
      <c r="E2727">
        <v>6234.57</v>
      </c>
      <c r="F2727">
        <v>6321.64</v>
      </c>
      <c r="G2727">
        <v>6490.26</v>
      </c>
      <c r="H2727">
        <v>6440.12</v>
      </c>
      <c r="I2727">
        <v>6362.29</v>
      </c>
      <c r="J2727">
        <v>6263.19</v>
      </c>
      <c r="K2727">
        <v>6385.75</v>
      </c>
      <c r="L2727">
        <v>6415.75</v>
      </c>
      <c r="M2727">
        <v>6298.35</v>
      </c>
      <c r="N2727" s="99"/>
      <c r="O2727" s="99"/>
      <c r="P2727" s="99"/>
      <c r="Q2727" s="99"/>
      <c r="R2727" s="100"/>
      <c r="S2727" s="101"/>
      <c r="T2727" s="241"/>
      <c r="U2727" s="234"/>
      <c r="V2727" s="238"/>
    </row>
    <row r="2728" spans="1:28" ht="26.25" customHeight="1" thickBot="1">
      <c r="A2728"/>
      <c r="B2728" s="93"/>
      <c r="C2728" s="162"/>
      <c r="D2728" s="90" t="s">
        <v>120</v>
      </c>
      <c r="E2728" s="29">
        <f t="shared" ref="E2728:M2728" si="902">IF(((E2726="")*AND(E2727="")),"",(E2726-E2727)*2)</f>
        <v>271.54000000000087</v>
      </c>
      <c r="F2728" s="29">
        <f t="shared" si="902"/>
        <v>241.19999999999891</v>
      </c>
      <c r="G2728" s="29">
        <f t="shared" si="902"/>
        <v>229.61999999999898</v>
      </c>
      <c r="H2728" s="29">
        <f t="shared" si="902"/>
        <v>235.86000000000058</v>
      </c>
      <c r="I2728" s="29">
        <f t="shared" si="902"/>
        <v>267.54000000000087</v>
      </c>
      <c r="J2728" s="29">
        <f t="shared" si="902"/>
        <v>276.07999999999993</v>
      </c>
      <c r="K2728" s="29">
        <f t="shared" si="902"/>
        <v>236.92000000000007</v>
      </c>
      <c r="L2728" s="29">
        <f t="shared" si="902"/>
        <v>238.76000000000022</v>
      </c>
      <c r="M2728" s="29">
        <f t="shared" si="902"/>
        <v>267.93999999999869</v>
      </c>
      <c r="N2728" s="102"/>
      <c r="O2728" s="102"/>
      <c r="P2728" s="102"/>
      <c r="Q2728" s="102"/>
      <c r="R2728" s="103"/>
      <c r="S2728" s="104"/>
      <c r="T2728" s="282"/>
      <c r="U2728" s="281"/>
      <c r="V2728" s="285"/>
    </row>
    <row r="2729" spans="1:28" ht="15.75" customHeight="1">
      <c r="A2729" s="3">
        <v>44201</v>
      </c>
      <c r="B2729" s="121" t="s">
        <v>18</v>
      </c>
      <c r="C2729" s="161" t="s">
        <v>119</v>
      </c>
      <c r="D2729" s="91" t="s">
        <v>99</v>
      </c>
      <c r="E2729">
        <v>2104.15</v>
      </c>
      <c r="F2729">
        <v>2059.3200000000002</v>
      </c>
      <c r="G2729">
        <v>2047.21</v>
      </c>
      <c r="H2729">
        <v>2032.32</v>
      </c>
      <c r="I2729">
        <v>2024.24</v>
      </c>
      <c r="J2729">
        <v>2013.31</v>
      </c>
      <c r="K2729">
        <v>2017.23</v>
      </c>
      <c r="L2729">
        <v>2061.36</v>
      </c>
      <c r="M2729">
        <v>2038.54</v>
      </c>
      <c r="N2729" s="94">
        <f>IF((M2730=""),"",MAX(E2731:M2731))</f>
        <v>822.11999999999989</v>
      </c>
      <c r="O2729" s="94">
        <f>IF(M2730="","",MIN(E2731:M2731))</f>
        <v>695.34000000000015</v>
      </c>
      <c r="P2729" s="94">
        <f>IF((M2731=""),"",AVERAGE(E2731:M2731))</f>
        <v>760.02</v>
      </c>
      <c r="Q2729" s="94">
        <f>IF((M2730=""),"",STDEV(E2731:M2731))</f>
        <v>41.077764057943497</v>
      </c>
      <c r="R2729" s="95">
        <f>IF((M2730=""),"",(N2729-O2729)/(N2729+O2729)*100)</f>
        <v>8.3547507018306746</v>
      </c>
      <c r="S2729" s="96" t="str">
        <f>IF(M2730="","",IF(R2729&lt;AA2729,IF(P2729&gt;W2729,IF(P2729&lt;X2729,"Pass","Fail"),"Fail"),"Fail"))</f>
        <v>Pass</v>
      </c>
      <c r="T2729" s="237">
        <v>1428</v>
      </c>
      <c r="U2729" s="236" t="s">
        <v>427</v>
      </c>
      <c r="V2729" s="302" t="s">
        <v>405</v>
      </c>
      <c r="W2729" s="147">
        <v>674</v>
      </c>
      <c r="X2729" s="88">
        <v>816</v>
      </c>
      <c r="Y2729" s="88">
        <v>670</v>
      </c>
      <c r="Z2729" s="88">
        <v>830</v>
      </c>
      <c r="AA2729" s="88">
        <v>8.6999999999999993</v>
      </c>
      <c r="AB2729" s="148">
        <v>10</v>
      </c>
    </row>
    <row r="2730" spans="1:28" ht="15.75" customHeight="1">
      <c r="A2730"/>
      <c r="B2730" s="93"/>
      <c r="C2730" s="162"/>
      <c r="D2730" s="90" t="s">
        <v>100</v>
      </c>
      <c r="E2730">
        <v>1704.31</v>
      </c>
      <c r="F2730">
        <v>1686.01</v>
      </c>
      <c r="G2730">
        <v>1675.64</v>
      </c>
      <c r="H2730">
        <v>1653.24</v>
      </c>
      <c r="I2730">
        <v>1613.18</v>
      </c>
      <c r="J2730">
        <v>1657.21</v>
      </c>
      <c r="K2730">
        <v>1669.56</v>
      </c>
      <c r="L2730">
        <v>1665.48</v>
      </c>
      <c r="M2730">
        <v>1652.96</v>
      </c>
      <c r="N2730" s="99"/>
      <c r="O2730" s="99"/>
      <c r="P2730" s="99"/>
      <c r="Q2730" s="99"/>
      <c r="R2730" s="100"/>
      <c r="S2730" s="101"/>
      <c r="T2730" s="241"/>
      <c r="U2730" s="234"/>
      <c r="V2730" s="238"/>
    </row>
    <row r="2731" spans="1:28" ht="26.25" customHeight="1" thickBot="1">
      <c r="A2731"/>
      <c r="B2731" s="93"/>
      <c r="C2731" s="162"/>
      <c r="D2731" s="90" t="s">
        <v>120</v>
      </c>
      <c r="E2731" s="29">
        <f t="shared" ref="E2731:M2731" si="903">IF(((E2729="")*AND(E2730="")),"",(E2729-E2730)*2)</f>
        <v>799.68000000000029</v>
      </c>
      <c r="F2731" s="29">
        <f t="shared" si="903"/>
        <v>746.62000000000035</v>
      </c>
      <c r="G2731" s="29">
        <f t="shared" si="903"/>
        <v>743.13999999999987</v>
      </c>
      <c r="H2731" s="29">
        <f t="shared" si="903"/>
        <v>758.15999999999985</v>
      </c>
      <c r="I2731" s="29">
        <f t="shared" si="903"/>
        <v>822.11999999999989</v>
      </c>
      <c r="J2731" s="29">
        <f t="shared" si="903"/>
        <v>712.19999999999982</v>
      </c>
      <c r="K2731" s="29">
        <f t="shared" si="903"/>
        <v>695.34000000000015</v>
      </c>
      <c r="L2731" s="29">
        <f t="shared" si="903"/>
        <v>791.76000000000022</v>
      </c>
      <c r="M2731" s="29">
        <f t="shared" si="903"/>
        <v>771.15999999999985</v>
      </c>
      <c r="N2731" s="102"/>
      <c r="O2731" s="102"/>
      <c r="P2731" s="102"/>
      <c r="Q2731" s="102"/>
      <c r="R2731" s="103"/>
      <c r="S2731" s="104"/>
      <c r="T2731" s="282"/>
      <c r="U2731" s="281"/>
      <c r="V2731" s="285"/>
    </row>
    <row r="2732" spans="1:28" ht="12.75" customHeight="1">
      <c r="A2732" s="3">
        <v>44201</v>
      </c>
      <c r="B2732" s="93" t="s">
        <v>18</v>
      </c>
      <c r="C2732" s="162" t="s">
        <v>121</v>
      </c>
      <c r="D2732" s="90" t="s">
        <v>99</v>
      </c>
      <c r="E2732" s="370">
        <v>1884.25</v>
      </c>
      <c r="F2732" s="370">
        <v>1925.51</v>
      </c>
      <c r="G2732" s="370">
        <v>1933.16</v>
      </c>
      <c r="H2732" s="370">
        <v>1894.45</v>
      </c>
      <c r="I2732" s="370">
        <v>1830.33</v>
      </c>
      <c r="J2732" s="370">
        <v>1875.23</v>
      </c>
      <c r="K2732" s="370">
        <v>1910.12</v>
      </c>
      <c r="L2732" s="370">
        <v>1923.26</v>
      </c>
      <c r="M2732" s="370">
        <v>1881.1</v>
      </c>
      <c r="N2732" s="94">
        <f>IF((M2733=""),"",MAX(E2734:M2734))</f>
        <v>954.96</v>
      </c>
      <c r="O2732" s="94">
        <f>IF(M2733="","",MIN(E2734:M2734))</f>
        <v>783.20000000000027</v>
      </c>
      <c r="P2732" s="94">
        <f>IF((M2734=""),"",AVERAGE(E2734:M2734))</f>
        <v>874.77333333333343</v>
      </c>
      <c r="Q2732" s="94">
        <f>IF((M2733=""),"",STDEV(E2734:M2734))</f>
        <v>71.776071221542253</v>
      </c>
      <c r="R2732" s="95">
        <f>IF((M2733=""),"",(N2732-O2732)/(N2732+O2732)*100)</f>
        <v>9.8817139964099816</v>
      </c>
      <c r="S2732" s="96" t="str">
        <f>IF(M2733="","",IF(R2732&lt;AA2732,IF(P2732&gt;W2732,IF(P2732&lt;X2732,"Pass","Fail"),"Fail"),"Fail"))</f>
        <v>Pass</v>
      </c>
      <c r="T2732" s="237">
        <v>1428</v>
      </c>
      <c r="U2732" s="236" t="s">
        <v>427</v>
      </c>
      <c r="V2732" s="302" t="s">
        <v>405</v>
      </c>
      <c r="W2732" s="135">
        <v>830</v>
      </c>
      <c r="X2732" s="135">
        <v>960</v>
      </c>
      <c r="Y2732" s="135">
        <v>710</v>
      </c>
      <c r="Z2732" s="135">
        <v>960</v>
      </c>
      <c r="AA2732" s="135">
        <v>11.48</v>
      </c>
      <c r="AB2732" s="139">
        <v>15</v>
      </c>
    </row>
    <row r="2733" spans="1:28" ht="15.75" customHeight="1">
      <c r="A2733"/>
      <c r="B2733" s="93"/>
      <c r="C2733" s="162"/>
      <c r="D2733" s="90" t="s">
        <v>100</v>
      </c>
      <c r="E2733" s="370">
        <v>1406.77</v>
      </c>
      <c r="F2733" s="370">
        <v>1510.58</v>
      </c>
      <c r="G2733" s="370">
        <v>1541.56</v>
      </c>
      <c r="H2733" s="370">
        <v>1485.85</v>
      </c>
      <c r="I2733" s="370">
        <v>1362.87</v>
      </c>
      <c r="J2733" s="370">
        <v>1397.9</v>
      </c>
      <c r="K2733" s="370">
        <v>1498.48</v>
      </c>
      <c r="L2733" s="370">
        <v>1511.35</v>
      </c>
      <c r="M2733" s="370">
        <v>1405.57</v>
      </c>
      <c r="N2733" s="99"/>
      <c r="O2733" s="99"/>
      <c r="P2733" s="99"/>
      <c r="Q2733" s="99"/>
      <c r="R2733" s="100"/>
      <c r="S2733" s="101"/>
      <c r="T2733" s="241"/>
      <c r="U2733" s="234"/>
      <c r="V2733" s="238"/>
    </row>
    <row r="2734" spans="1:28" ht="26.25" customHeight="1" thickBot="1">
      <c r="A2734"/>
      <c r="B2734" s="105"/>
      <c r="C2734" s="163"/>
      <c r="D2734" s="127" t="s">
        <v>120</v>
      </c>
      <c r="E2734" s="107">
        <f t="shared" ref="E2734:M2734" si="904">IF(((E2732="")*AND(E2733="")),"",(E2732-E2733)*2)</f>
        <v>954.96</v>
      </c>
      <c r="F2734" s="107">
        <f t="shared" si="904"/>
        <v>829.86000000000013</v>
      </c>
      <c r="G2734" s="107">
        <f t="shared" si="904"/>
        <v>783.20000000000027</v>
      </c>
      <c r="H2734" s="107">
        <f t="shared" si="904"/>
        <v>817.20000000000027</v>
      </c>
      <c r="I2734" s="107">
        <f t="shared" si="904"/>
        <v>934.92000000000007</v>
      </c>
      <c r="J2734" s="107">
        <f t="shared" si="904"/>
        <v>954.65999999999985</v>
      </c>
      <c r="K2734" s="107">
        <f t="shared" si="904"/>
        <v>823.27999999999975</v>
      </c>
      <c r="L2734" s="107">
        <f t="shared" si="904"/>
        <v>823.82000000000016</v>
      </c>
      <c r="M2734" s="107">
        <f t="shared" si="904"/>
        <v>951.06</v>
      </c>
      <c r="N2734" s="108"/>
      <c r="O2734" s="108"/>
      <c r="P2734" s="108"/>
      <c r="Q2734" s="108"/>
      <c r="R2734" s="109"/>
      <c r="S2734" s="110"/>
      <c r="T2734" s="284"/>
      <c r="U2734" s="283"/>
      <c r="V2734" s="286"/>
    </row>
    <row r="2735" spans="1:28" ht="15.75" customHeight="1">
      <c r="A2735" s="3">
        <v>44207</v>
      </c>
      <c r="B2735" s="111" t="s">
        <v>18</v>
      </c>
      <c r="C2735" s="164" t="s">
        <v>122</v>
      </c>
      <c r="D2735" s="112" t="s">
        <v>99</v>
      </c>
      <c r="E2735">
        <v>5461.94</v>
      </c>
      <c r="F2735">
        <v>5554.61</v>
      </c>
      <c r="G2735">
        <v>5728.23</v>
      </c>
      <c r="H2735">
        <v>5653.27</v>
      </c>
      <c r="I2735">
        <v>5594.93</v>
      </c>
      <c r="J2735">
        <v>5479.82</v>
      </c>
      <c r="K2735">
        <v>5623.33</v>
      </c>
      <c r="L2735">
        <v>5625.6</v>
      </c>
      <c r="M2735">
        <v>5527.59</v>
      </c>
      <c r="N2735" s="113">
        <f>IF((M2736=""),"",MAX(E2737:M2737))</f>
        <v>551.89999999999964</v>
      </c>
      <c r="O2735" s="113">
        <f>IF(M2736="","",MIN(E2737:M2737))</f>
        <v>508.57999999999993</v>
      </c>
      <c r="P2735" s="113">
        <f>IF((M2737=""),"",AVERAGE(E2737:M2737))</f>
        <v>530.1355555555557</v>
      </c>
      <c r="Q2735" s="113">
        <f>IF((M2736=""),"",STDEV(E2737:M2737))</f>
        <v>15.640197498043269</v>
      </c>
      <c r="R2735" s="114">
        <f>IF((M2736=""),"",(N2735-O2735)/(N2735+O2735)*100)</f>
        <v>4.0849426674713074</v>
      </c>
      <c r="S2735" s="115" t="str">
        <f>IF(M2736="","",IF(R2735&lt;AA2735,IF(P2735&gt;W2735,IF(P2735&lt;X2735,"Pass","Fail"),"Fail"),"Fail"))</f>
        <v>Pass</v>
      </c>
      <c r="T2735" s="237">
        <v>121</v>
      </c>
      <c r="U2735" s="236" t="s">
        <v>429</v>
      </c>
      <c r="V2735" s="302" t="s">
        <v>388</v>
      </c>
      <c r="W2735" s="138">
        <v>470</v>
      </c>
      <c r="X2735" s="135">
        <v>560</v>
      </c>
      <c r="Y2735" s="135">
        <v>430</v>
      </c>
      <c r="Z2735" s="135">
        <v>590</v>
      </c>
      <c r="AA2735" s="137">
        <v>6.3</v>
      </c>
      <c r="AB2735" s="148">
        <v>10</v>
      </c>
    </row>
    <row r="2736" spans="1:28" ht="15.75" customHeight="1">
      <c r="A2736"/>
      <c r="B2736" s="93"/>
      <c r="C2736" s="162"/>
      <c r="D2736" s="90" t="s">
        <v>100</v>
      </c>
      <c r="E2736">
        <v>5192.68</v>
      </c>
      <c r="F2736">
        <v>5295.36</v>
      </c>
      <c r="G2736">
        <v>5473.94</v>
      </c>
      <c r="H2736">
        <v>5392.61</v>
      </c>
      <c r="I2736">
        <v>5321.26</v>
      </c>
      <c r="J2736">
        <v>5203.87</v>
      </c>
      <c r="K2736">
        <v>5362.1</v>
      </c>
      <c r="L2736">
        <v>5366.82</v>
      </c>
      <c r="M2736">
        <v>5255.07</v>
      </c>
      <c r="N2736" s="99"/>
      <c r="O2736" s="99"/>
      <c r="P2736" s="99"/>
      <c r="Q2736" s="99"/>
      <c r="R2736" s="100"/>
      <c r="S2736" s="101"/>
      <c r="T2736" s="241"/>
      <c r="U2736" s="234"/>
      <c r="V2736" s="238"/>
    </row>
    <row r="2737" spans="1:28" ht="26.25" customHeight="1" thickBot="1">
      <c r="A2737"/>
      <c r="B2737" s="93"/>
      <c r="C2737" s="162"/>
      <c r="D2737" s="90" t="s">
        <v>120</v>
      </c>
      <c r="E2737" s="29">
        <f t="shared" ref="E2737:M2737" si="905">IF(((E2735="")*AND(E2736="")),"",(E2735-E2736)*2)</f>
        <v>538.51999999999862</v>
      </c>
      <c r="F2737" s="29">
        <f t="shared" si="905"/>
        <v>518.5</v>
      </c>
      <c r="G2737" s="29">
        <f t="shared" si="905"/>
        <v>508.57999999999993</v>
      </c>
      <c r="H2737" s="29">
        <f t="shared" si="905"/>
        <v>521.32000000000153</v>
      </c>
      <c r="I2737" s="29">
        <f t="shared" si="905"/>
        <v>547.34000000000015</v>
      </c>
      <c r="J2737" s="29">
        <f t="shared" si="905"/>
        <v>551.89999999999964</v>
      </c>
      <c r="K2737" s="29">
        <f t="shared" si="905"/>
        <v>522.45999999999913</v>
      </c>
      <c r="L2737" s="29">
        <f t="shared" si="905"/>
        <v>517.56000000000131</v>
      </c>
      <c r="M2737" s="29">
        <f t="shared" si="905"/>
        <v>545.04000000000087</v>
      </c>
      <c r="N2737" s="102"/>
      <c r="O2737" s="102"/>
      <c r="P2737" s="102"/>
      <c r="Q2737" s="102"/>
      <c r="R2737" s="103"/>
      <c r="S2737" s="104"/>
      <c r="T2737" s="282"/>
      <c r="U2737" s="281"/>
      <c r="V2737" s="285"/>
    </row>
    <row r="2738" spans="1:28" ht="15.75" customHeight="1">
      <c r="A2738" s="3">
        <v>44207</v>
      </c>
      <c r="B2738" s="93" t="s">
        <v>18</v>
      </c>
      <c r="C2738" s="162" t="s">
        <v>123</v>
      </c>
      <c r="D2738" s="90" t="s">
        <v>99</v>
      </c>
      <c r="E2738">
        <v>6227.14</v>
      </c>
      <c r="F2738">
        <v>6330.37</v>
      </c>
      <c r="G2738">
        <v>6505.24</v>
      </c>
      <c r="H2738">
        <v>6444.84</v>
      </c>
      <c r="I2738">
        <v>6382.03</v>
      </c>
      <c r="J2738">
        <v>6256.54</v>
      </c>
      <c r="K2738">
        <v>6404.03</v>
      </c>
      <c r="L2738">
        <v>6411.46</v>
      </c>
      <c r="M2738">
        <v>6293.98</v>
      </c>
      <c r="N2738" s="94">
        <f>IF((M2739=""),"",MAX(E2740:M2740))</f>
        <v>284.89999999999964</v>
      </c>
      <c r="O2738" s="94">
        <f>IF(M2739="","",MIN(E2740:M2740))</f>
        <v>240.15999999999985</v>
      </c>
      <c r="P2738" s="94">
        <f>IF((M2740=""),"",AVERAGE(E2740:M2740))</f>
        <v>260.83111111111106</v>
      </c>
      <c r="Q2738" s="94">
        <f>IF((M2739=""),"",STDEV(E2740:M2740))</f>
        <v>17.090269486205283</v>
      </c>
      <c r="R2738" s="95">
        <f>IF((M2739=""),"",(N2738-O2738)/(N2738+O2738)*100)</f>
        <v>8.5209309412257301</v>
      </c>
      <c r="S2738" s="96" t="str">
        <f>IF(M2739="","",IF(R2738&lt;AA2738,IF(P2738&gt;W2738,IF(P2738&lt;X2738,"Pass","Fail"),"Fail"),"Fail"))</f>
        <v>Pass</v>
      </c>
      <c r="T2738" s="237">
        <v>121</v>
      </c>
      <c r="U2738" s="236" t="s">
        <v>429</v>
      </c>
      <c r="V2738" s="302" t="s">
        <v>388</v>
      </c>
      <c r="W2738" s="147">
        <v>225</v>
      </c>
      <c r="X2738" s="88">
        <v>280</v>
      </c>
      <c r="Y2738" s="88">
        <v>155</v>
      </c>
      <c r="Z2738" s="88">
        <v>315</v>
      </c>
      <c r="AA2738" s="148">
        <v>13.12</v>
      </c>
      <c r="AB2738" s="139">
        <v>15</v>
      </c>
    </row>
    <row r="2739" spans="1:28" ht="15.75" customHeight="1">
      <c r="A2739"/>
      <c r="B2739" s="93"/>
      <c r="C2739" s="162"/>
      <c r="D2739" s="90" t="s">
        <v>100</v>
      </c>
      <c r="E2739">
        <v>6093.64</v>
      </c>
      <c r="F2739">
        <v>6207.96</v>
      </c>
      <c r="G2739">
        <v>6385.16</v>
      </c>
      <c r="H2739">
        <v>6320.25</v>
      </c>
      <c r="I2739">
        <v>6241.11</v>
      </c>
      <c r="J2739">
        <v>6118</v>
      </c>
      <c r="K2739">
        <v>6279.57</v>
      </c>
      <c r="L2739">
        <v>6284.67</v>
      </c>
      <c r="M2739">
        <v>6151.53</v>
      </c>
      <c r="N2739" s="99"/>
      <c r="O2739" s="99"/>
      <c r="P2739" s="99"/>
      <c r="Q2739" s="99"/>
      <c r="R2739" s="100"/>
      <c r="S2739" s="101"/>
      <c r="T2739" s="241"/>
      <c r="U2739" s="234"/>
      <c r="V2739" s="238"/>
    </row>
    <row r="2740" spans="1:28" ht="26.25" customHeight="1" thickBot="1">
      <c r="A2740"/>
      <c r="B2740" s="93"/>
      <c r="C2740" s="162"/>
      <c r="D2740" s="90" t="s">
        <v>120</v>
      </c>
      <c r="E2740" s="29">
        <f t="shared" ref="E2740:M2740" si="906">IF(((E2738="")*AND(E2739="")),"",(E2738-E2739)*2)</f>
        <v>267</v>
      </c>
      <c r="F2740" s="29">
        <f t="shared" si="906"/>
        <v>244.81999999999971</v>
      </c>
      <c r="G2740" s="29">
        <f t="shared" si="906"/>
        <v>240.15999999999985</v>
      </c>
      <c r="H2740" s="29">
        <f t="shared" si="906"/>
        <v>249.18000000000029</v>
      </c>
      <c r="I2740" s="29">
        <f t="shared" si="906"/>
        <v>281.84000000000015</v>
      </c>
      <c r="J2740" s="29">
        <f t="shared" si="906"/>
        <v>277.07999999999993</v>
      </c>
      <c r="K2740" s="29">
        <f t="shared" si="906"/>
        <v>248.92000000000007</v>
      </c>
      <c r="L2740" s="29">
        <f t="shared" si="906"/>
        <v>253.57999999999993</v>
      </c>
      <c r="M2740" s="29">
        <f t="shared" si="906"/>
        <v>284.89999999999964</v>
      </c>
      <c r="N2740" s="102"/>
      <c r="O2740" s="102"/>
      <c r="P2740" s="102"/>
      <c r="Q2740" s="102"/>
      <c r="R2740" s="103"/>
      <c r="S2740" s="104"/>
      <c r="T2740" s="282"/>
      <c r="U2740" s="281"/>
      <c r="V2740" s="285"/>
    </row>
    <row r="2741" spans="1:28" ht="15.75" customHeight="1">
      <c r="A2741" s="3">
        <v>44207</v>
      </c>
      <c r="B2741" s="121" t="s">
        <v>18</v>
      </c>
      <c r="C2741" s="161" t="s">
        <v>119</v>
      </c>
      <c r="D2741" s="91" t="s">
        <v>99</v>
      </c>
      <c r="E2741">
        <v>2923.19</v>
      </c>
      <c r="F2741">
        <v>2823.63</v>
      </c>
      <c r="G2741">
        <v>2781.31</v>
      </c>
      <c r="H2741">
        <v>2789.13</v>
      </c>
      <c r="I2741">
        <v>2859.01</v>
      </c>
      <c r="J2741">
        <v>2872.87</v>
      </c>
      <c r="K2741">
        <v>2805.15</v>
      </c>
      <c r="L2741">
        <v>2791.54</v>
      </c>
      <c r="M2741">
        <v>2850.69</v>
      </c>
      <c r="N2741" s="94">
        <f>IF((M2742=""),"",MAX(E2743:M2743))</f>
        <v>851.1200000000008</v>
      </c>
      <c r="O2741" s="94">
        <f>IF(M2742="","",MIN(E2743:M2743))</f>
        <v>745.11999999999989</v>
      </c>
      <c r="P2741" s="94">
        <f>IF((M2743=""),"",AVERAGE(E2743:M2743))</f>
        <v>796.33555555555586</v>
      </c>
      <c r="Q2741" s="94">
        <f>IF((M2742=""),"",STDEV(E2743:M2743))</f>
        <v>41.793024271735689</v>
      </c>
      <c r="R2741" s="95">
        <f>IF((M2742=""),"",(N2741-O2741)/(N2741+O2741)*100)</f>
        <v>6.6406054227435005</v>
      </c>
      <c r="S2741" s="96" t="str">
        <f>IF(M2742="","",IF(R2741&lt;AA2741,IF(P2741&gt;W2741,IF(P2741&lt;X2741,"Pass","Fail"),"Fail"),"Fail"))</f>
        <v>Pass</v>
      </c>
      <c r="T2741" s="237">
        <v>121</v>
      </c>
      <c r="U2741" s="236" t="s">
        <v>429</v>
      </c>
      <c r="V2741" s="302" t="s">
        <v>388</v>
      </c>
      <c r="W2741" s="147">
        <v>674</v>
      </c>
      <c r="X2741" s="88">
        <v>816</v>
      </c>
      <c r="Y2741" s="88">
        <v>670</v>
      </c>
      <c r="Z2741" s="88">
        <v>830</v>
      </c>
      <c r="AA2741" s="88">
        <v>8.6999999999999993</v>
      </c>
      <c r="AB2741" s="148">
        <v>10</v>
      </c>
    </row>
    <row r="2742" spans="1:28" ht="15.75" customHeight="1">
      <c r="A2742"/>
      <c r="B2742" s="93"/>
      <c r="C2742" s="162"/>
      <c r="D2742" s="90" t="s">
        <v>100</v>
      </c>
      <c r="E2742">
        <v>2522.16</v>
      </c>
      <c r="F2742">
        <v>2438.1999999999998</v>
      </c>
      <c r="G2742">
        <v>2408.75</v>
      </c>
      <c r="H2742">
        <v>2403.67</v>
      </c>
      <c r="I2742">
        <v>2433.4499999999998</v>
      </c>
      <c r="J2742">
        <v>2450.89</v>
      </c>
      <c r="K2742">
        <v>2420.25</v>
      </c>
      <c r="L2742">
        <v>2410.15</v>
      </c>
      <c r="M2742">
        <v>2425.4899999999998</v>
      </c>
      <c r="N2742" s="99"/>
      <c r="O2742" s="99"/>
      <c r="P2742" s="99"/>
      <c r="Q2742" s="99"/>
      <c r="R2742" s="100"/>
      <c r="S2742" s="101"/>
      <c r="T2742" s="241"/>
      <c r="U2742" s="234"/>
      <c r="V2742" s="238"/>
    </row>
    <row r="2743" spans="1:28" ht="26.25" customHeight="1" thickBot="1">
      <c r="A2743"/>
      <c r="B2743" s="93"/>
      <c r="C2743" s="162"/>
      <c r="D2743" s="90" t="s">
        <v>120</v>
      </c>
      <c r="E2743" s="29">
        <f t="shared" ref="E2743:M2743" si="907">IF(((E2741="")*AND(E2742="")),"",(E2741-E2742)*2)</f>
        <v>802.0600000000004</v>
      </c>
      <c r="F2743" s="29">
        <f t="shared" si="907"/>
        <v>770.86000000000058</v>
      </c>
      <c r="G2743" s="29">
        <f t="shared" si="907"/>
        <v>745.11999999999989</v>
      </c>
      <c r="H2743" s="29">
        <f t="shared" si="907"/>
        <v>770.92000000000007</v>
      </c>
      <c r="I2743" s="29">
        <f t="shared" si="907"/>
        <v>851.1200000000008</v>
      </c>
      <c r="J2743" s="29">
        <f t="shared" si="907"/>
        <v>843.96</v>
      </c>
      <c r="K2743" s="29">
        <f t="shared" si="907"/>
        <v>769.80000000000018</v>
      </c>
      <c r="L2743" s="29">
        <f t="shared" si="907"/>
        <v>762.77999999999975</v>
      </c>
      <c r="M2743" s="29">
        <f t="shared" si="907"/>
        <v>850.40000000000055</v>
      </c>
      <c r="N2743" s="102"/>
      <c r="O2743" s="102"/>
      <c r="P2743" s="102"/>
      <c r="Q2743" s="102"/>
      <c r="R2743" s="103"/>
      <c r="S2743" s="104"/>
      <c r="T2743" s="282"/>
      <c r="U2743" s="281"/>
      <c r="V2743" s="285"/>
    </row>
    <row r="2744" spans="1:28" ht="12.75" customHeight="1">
      <c r="A2744" s="3">
        <v>44207</v>
      </c>
      <c r="B2744" s="93" t="s">
        <v>18</v>
      </c>
      <c r="C2744" s="162" t="s">
        <v>121</v>
      </c>
      <c r="D2744" s="90" t="s">
        <v>99</v>
      </c>
      <c r="E2744">
        <v>2922.79</v>
      </c>
      <c r="F2744">
        <v>2823.44</v>
      </c>
      <c r="G2744">
        <v>2781.22</v>
      </c>
      <c r="H2744">
        <v>2789.61</v>
      </c>
      <c r="I2744">
        <v>2859.78</v>
      </c>
      <c r="J2744">
        <v>2872.6</v>
      </c>
      <c r="K2744">
        <v>2805.38</v>
      </c>
      <c r="L2744">
        <v>2793.74</v>
      </c>
      <c r="M2744">
        <v>2851.23</v>
      </c>
      <c r="N2744" s="94">
        <f>IF((M2745=""),"",MAX(E2746:M2746))</f>
        <v>1031.2799999999997</v>
      </c>
      <c r="O2744" s="94">
        <f>IF(M2745="","",MIN(E2746:M2746))</f>
        <v>839.67999999999938</v>
      </c>
      <c r="P2744" s="94">
        <f>IF((M2746=""),"",AVERAGE(E2746:M2746))</f>
        <v>943.29333333333329</v>
      </c>
      <c r="Q2744" s="94">
        <f>IF((M2745=""),"",STDEV(E2746:M2746))</f>
        <v>71.956288814807692</v>
      </c>
      <c r="R2744" s="95">
        <f>IF((M2745=""),"",(N2744-O2744)/(N2744+O2744)*100)</f>
        <v>10.240732030615323</v>
      </c>
      <c r="S2744" s="96" t="str">
        <f>IF(M2745="","",IF(R2744&lt;AA2744,IF(P2744&gt;W2744,IF(P2744&lt;X2744,"Pass","Fail"),"Fail"),"Fail"))</f>
        <v>Pass</v>
      </c>
      <c r="T2744" s="237">
        <v>121</v>
      </c>
      <c r="U2744" s="236" t="s">
        <v>429</v>
      </c>
      <c r="V2744" s="302" t="s">
        <v>388</v>
      </c>
      <c r="W2744" s="135">
        <v>830</v>
      </c>
      <c r="X2744" s="135">
        <v>960</v>
      </c>
      <c r="Y2744" s="135">
        <v>710</v>
      </c>
      <c r="Z2744" s="135">
        <v>960</v>
      </c>
      <c r="AA2744" s="135">
        <v>11.48</v>
      </c>
      <c r="AB2744" s="139">
        <v>15</v>
      </c>
    </row>
    <row r="2745" spans="1:28" ht="15.75" customHeight="1">
      <c r="A2745"/>
      <c r="B2745" s="93"/>
      <c r="C2745" s="162"/>
      <c r="D2745" s="90" t="s">
        <v>100</v>
      </c>
      <c r="E2745">
        <v>2407.15</v>
      </c>
      <c r="F2745">
        <v>2377.1999999999998</v>
      </c>
      <c r="G2745">
        <v>2361.38</v>
      </c>
      <c r="H2745">
        <v>2349.83</v>
      </c>
      <c r="I2745">
        <v>2357.35</v>
      </c>
      <c r="J2745">
        <v>2358.21</v>
      </c>
      <c r="K2745">
        <v>2362.8000000000002</v>
      </c>
      <c r="L2745">
        <v>2322.8000000000002</v>
      </c>
      <c r="M2745">
        <v>2358.25</v>
      </c>
      <c r="N2745" s="99"/>
      <c r="O2745" s="99"/>
      <c r="P2745" s="99"/>
      <c r="Q2745" s="99"/>
      <c r="R2745" s="100"/>
      <c r="S2745" s="101"/>
      <c r="T2745" s="241"/>
      <c r="U2745" s="234"/>
      <c r="V2745" s="238"/>
    </row>
    <row r="2746" spans="1:28" ht="26.25" customHeight="1" thickBot="1">
      <c r="A2746"/>
      <c r="B2746" s="105"/>
      <c r="C2746" s="163"/>
      <c r="D2746" s="127" t="s">
        <v>120</v>
      </c>
      <c r="E2746" s="107">
        <f t="shared" ref="E2746:M2746" si="908">IF(((E2744="")*AND(E2745="")),"",(E2744-E2745)*2)</f>
        <v>1031.2799999999997</v>
      </c>
      <c r="F2746" s="107">
        <f t="shared" si="908"/>
        <v>892.48000000000047</v>
      </c>
      <c r="G2746" s="107">
        <f t="shared" si="908"/>
        <v>839.67999999999938</v>
      </c>
      <c r="H2746" s="107">
        <f t="shared" si="908"/>
        <v>879.5600000000004</v>
      </c>
      <c r="I2746" s="107">
        <f t="shared" si="908"/>
        <v>1004.8600000000006</v>
      </c>
      <c r="J2746" s="107">
        <f t="shared" si="908"/>
        <v>1028.7799999999997</v>
      </c>
      <c r="K2746" s="107">
        <f t="shared" si="908"/>
        <v>885.15999999999985</v>
      </c>
      <c r="L2746" s="107">
        <f t="shared" si="908"/>
        <v>941.8799999999992</v>
      </c>
      <c r="M2746" s="107">
        <f t="shared" si="908"/>
        <v>985.96</v>
      </c>
      <c r="N2746" s="108"/>
      <c r="O2746" s="108"/>
      <c r="P2746" s="108"/>
      <c r="Q2746" s="108"/>
      <c r="R2746" s="109"/>
      <c r="S2746" s="110"/>
      <c r="T2746" s="284"/>
      <c r="U2746" s="283"/>
      <c r="V2746" s="286"/>
    </row>
    <row r="2747" spans="1:28" ht="15.75" customHeight="1">
      <c r="A2747" s="3">
        <v>44217</v>
      </c>
      <c r="B2747" s="111" t="s">
        <v>18</v>
      </c>
      <c r="C2747" s="164" t="s">
        <v>122</v>
      </c>
      <c r="D2747" s="112" t="s">
        <v>99</v>
      </c>
      <c r="E2747">
        <v>5205.43</v>
      </c>
      <c r="F2747">
        <v>5304.72</v>
      </c>
      <c r="G2747">
        <v>5484.34</v>
      </c>
      <c r="H2747">
        <v>5401.83</v>
      </c>
      <c r="I2747">
        <v>5330.51</v>
      </c>
      <c r="J2747">
        <v>5215.82</v>
      </c>
      <c r="K2747">
        <v>5371.97</v>
      </c>
      <c r="L2747">
        <v>5376.9</v>
      </c>
      <c r="M2747">
        <v>5266.39</v>
      </c>
      <c r="N2747" s="113">
        <f>IF((M2748=""),"",MAX(E2749:M2749))</f>
        <v>540.92000000000007</v>
      </c>
      <c r="O2747" s="113">
        <f>IF(M2748="","",MIN(E2749:M2749))</f>
        <v>507.22000000000116</v>
      </c>
      <c r="P2747" s="113">
        <f>IF((M2749=""),"",AVERAGE(E2749:M2749))</f>
        <v>525.09333333333359</v>
      </c>
      <c r="Q2747" s="113">
        <f>IF((M2748=""),"",STDEV(E2749:M2749))</f>
        <v>12.67621394581229</v>
      </c>
      <c r="R2747" s="114">
        <f>IF((M2748=""),"",(N2747-O2747)/(N2747+O2747)*100)</f>
        <v>3.2152193409276308</v>
      </c>
      <c r="S2747" s="115" t="str">
        <f>IF(M2748="","",IF(R2747&lt;AA2747,IF(P2747&gt;W2747,IF(P2747&lt;X2747,"Pass","Fail"),"Fail"),"Fail"))</f>
        <v>Pass</v>
      </c>
      <c r="T2747" s="237">
        <v>1159</v>
      </c>
      <c r="U2747" s="236" t="s">
        <v>431</v>
      </c>
      <c r="V2747" s="302" t="s">
        <v>388</v>
      </c>
      <c r="W2747" s="138">
        <v>470</v>
      </c>
      <c r="X2747" s="135">
        <v>560</v>
      </c>
      <c r="Y2747" s="135">
        <v>430</v>
      </c>
      <c r="Z2747" s="135">
        <v>590</v>
      </c>
      <c r="AA2747" s="137">
        <v>6.3</v>
      </c>
      <c r="AB2747" s="148">
        <v>10</v>
      </c>
    </row>
    <row r="2748" spans="1:28" ht="15.75" customHeight="1">
      <c r="A2748"/>
      <c r="B2748" s="93"/>
      <c r="C2748" s="162"/>
      <c r="D2748" s="90" t="s">
        <v>100</v>
      </c>
      <c r="E2748">
        <v>4935.63</v>
      </c>
      <c r="F2748">
        <v>5046.53</v>
      </c>
      <c r="G2748">
        <v>5230.7299999999996</v>
      </c>
      <c r="H2748">
        <v>5142.6899999999996</v>
      </c>
      <c r="I2748">
        <v>5060.58</v>
      </c>
      <c r="J2748">
        <v>4956.17</v>
      </c>
      <c r="K2748">
        <v>5114.67</v>
      </c>
      <c r="L2748">
        <v>5112.0600000000004</v>
      </c>
      <c r="M2748">
        <v>4995.93</v>
      </c>
      <c r="N2748" s="99"/>
      <c r="O2748" s="99"/>
      <c r="P2748" s="99"/>
      <c r="Q2748" s="99"/>
      <c r="R2748" s="100"/>
      <c r="S2748" s="101"/>
      <c r="T2748" s="241"/>
      <c r="U2748" s="234"/>
      <c r="V2748" s="238"/>
    </row>
    <row r="2749" spans="1:28" ht="26.25" customHeight="1" thickBot="1">
      <c r="A2749"/>
      <c r="B2749" s="93"/>
      <c r="C2749" s="162"/>
      <c r="D2749" s="90" t="s">
        <v>120</v>
      </c>
      <c r="E2749" s="29">
        <f t="shared" ref="E2749:M2749" si="909">IF(((E2747="")*AND(E2748="")),"",(E2747-E2748)*2)</f>
        <v>539.60000000000036</v>
      </c>
      <c r="F2749" s="29">
        <f t="shared" si="909"/>
        <v>516.38000000000102</v>
      </c>
      <c r="G2749" s="29">
        <f t="shared" si="909"/>
        <v>507.22000000000116</v>
      </c>
      <c r="H2749" s="29">
        <f t="shared" si="909"/>
        <v>518.28000000000065</v>
      </c>
      <c r="I2749" s="29">
        <f t="shared" si="909"/>
        <v>539.86000000000058</v>
      </c>
      <c r="J2749" s="29">
        <f t="shared" si="909"/>
        <v>519.29999999999927</v>
      </c>
      <c r="K2749" s="29">
        <f t="shared" si="909"/>
        <v>514.60000000000036</v>
      </c>
      <c r="L2749" s="29">
        <f t="shared" si="909"/>
        <v>529.67999999999847</v>
      </c>
      <c r="M2749" s="29">
        <f t="shared" si="909"/>
        <v>540.92000000000007</v>
      </c>
      <c r="N2749" s="102"/>
      <c r="O2749" s="102"/>
      <c r="P2749" s="102"/>
      <c r="Q2749" s="102"/>
      <c r="R2749" s="103"/>
      <c r="S2749" s="104"/>
      <c r="T2749" s="282"/>
      <c r="U2749" s="281"/>
      <c r="V2749" s="285"/>
    </row>
    <row r="2750" spans="1:28" ht="15.75" customHeight="1">
      <c r="A2750" s="3">
        <v>44217</v>
      </c>
      <c r="B2750" s="93" t="s">
        <v>18</v>
      </c>
      <c r="C2750" s="162" t="s">
        <v>123</v>
      </c>
      <c r="D2750" s="90" t="s">
        <v>99</v>
      </c>
      <c r="E2750">
        <v>6100.53</v>
      </c>
      <c r="F2750">
        <v>6213.76</v>
      </c>
      <c r="G2750">
        <v>6392.68</v>
      </c>
      <c r="H2750">
        <v>6325.05</v>
      </c>
      <c r="I2750">
        <v>6250.26</v>
      </c>
      <c r="J2750">
        <v>6128.13</v>
      </c>
      <c r="K2750">
        <v>6286.35</v>
      </c>
      <c r="L2750">
        <v>6291.01</v>
      </c>
      <c r="M2750">
        <v>6158.3</v>
      </c>
      <c r="N2750" s="94">
        <f>IF((M2751=""),"",MAX(E2752:M2752))</f>
        <v>279.30000000000109</v>
      </c>
      <c r="O2750" s="94">
        <f>IF(M2751="","",MIN(E2752:M2752))</f>
        <v>242.02000000000044</v>
      </c>
      <c r="P2750" s="94">
        <f>IF((M2752=""),"",AVERAGE(E2752:M2752))</f>
        <v>260.38222222222248</v>
      </c>
      <c r="Q2750" s="94">
        <f>IF((M2751=""),"",STDEV(E2752:M2752))</f>
        <v>13.968426698967875</v>
      </c>
      <c r="R2750" s="95">
        <f>IF((M2751=""),"",(N2750-O2750)/(N2750+O2750)*100)</f>
        <v>7.151078032686363</v>
      </c>
      <c r="S2750" s="96" t="str">
        <f>IF(M2751="","",IF(R2750&lt;AA2750,IF(P2750&gt;W2750,IF(P2750&lt;X2750,"Pass","Fail"),"Fail"),"Fail"))</f>
        <v>Pass</v>
      </c>
      <c r="T2750" s="237">
        <v>1159</v>
      </c>
      <c r="U2750" s="236" t="s">
        <v>431</v>
      </c>
      <c r="V2750" s="302" t="s">
        <v>388</v>
      </c>
      <c r="W2750" s="147">
        <v>225</v>
      </c>
      <c r="X2750" s="88">
        <v>280</v>
      </c>
      <c r="Y2750" s="88">
        <v>155</v>
      </c>
      <c r="Z2750" s="88">
        <v>315</v>
      </c>
      <c r="AA2750" s="148">
        <v>13.12</v>
      </c>
      <c r="AB2750" s="139">
        <v>15</v>
      </c>
    </row>
    <row r="2751" spans="1:28" ht="15.75" customHeight="1">
      <c r="A2751"/>
      <c r="B2751" s="93"/>
      <c r="C2751" s="162"/>
      <c r="D2751" s="90" t="s">
        <v>100</v>
      </c>
      <c r="E2751">
        <v>5966.28</v>
      </c>
      <c r="F2751">
        <v>6089.06</v>
      </c>
      <c r="G2751">
        <v>6271.67</v>
      </c>
      <c r="H2751">
        <v>6199.47</v>
      </c>
      <c r="I2751">
        <v>6111.05</v>
      </c>
      <c r="J2751">
        <v>5992.6</v>
      </c>
      <c r="K2751">
        <v>6161.41</v>
      </c>
      <c r="L2751">
        <v>6164.16</v>
      </c>
      <c r="M2751">
        <v>6018.65</v>
      </c>
      <c r="N2751" s="99"/>
      <c r="O2751" s="99"/>
      <c r="P2751" s="99"/>
      <c r="Q2751" s="99"/>
      <c r="R2751" s="100"/>
      <c r="S2751" s="101"/>
      <c r="T2751" s="241"/>
      <c r="U2751" s="234"/>
      <c r="V2751" s="238"/>
    </row>
    <row r="2752" spans="1:28" ht="26.25" customHeight="1" thickBot="1">
      <c r="A2752"/>
      <c r="B2752" s="93"/>
      <c r="C2752" s="162"/>
      <c r="D2752" s="90" t="s">
        <v>120</v>
      </c>
      <c r="E2752" s="29">
        <f t="shared" ref="E2752:M2752" si="910">IF(((E2750="")*AND(E2751="")),"",(E2750-E2751)*2)</f>
        <v>268.5</v>
      </c>
      <c r="F2752" s="29">
        <f t="shared" si="910"/>
        <v>249.39999999999964</v>
      </c>
      <c r="G2752" s="29">
        <f t="shared" si="910"/>
        <v>242.02000000000044</v>
      </c>
      <c r="H2752" s="29">
        <f t="shared" si="910"/>
        <v>251.15999999999985</v>
      </c>
      <c r="I2752" s="29">
        <f t="shared" si="910"/>
        <v>278.42000000000007</v>
      </c>
      <c r="J2752" s="29">
        <f t="shared" si="910"/>
        <v>271.05999999999949</v>
      </c>
      <c r="K2752" s="29">
        <f t="shared" si="910"/>
        <v>249.88000000000102</v>
      </c>
      <c r="L2752" s="29">
        <f t="shared" si="910"/>
        <v>253.70000000000073</v>
      </c>
      <c r="M2752" s="29">
        <f t="shared" si="910"/>
        <v>279.30000000000109</v>
      </c>
      <c r="N2752" s="102"/>
      <c r="O2752" s="102"/>
      <c r="P2752" s="102"/>
      <c r="Q2752" s="102"/>
      <c r="R2752" s="103"/>
      <c r="S2752" s="104"/>
      <c r="T2752" s="282"/>
      <c r="U2752" s="281"/>
      <c r="V2752" s="285"/>
    </row>
    <row r="2753" spans="1:28" ht="15.75" customHeight="1">
      <c r="A2753" s="3">
        <v>44217</v>
      </c>
      <c r="B2753" s="121" t="s">
        <v>18</v>
      </c>
      <c r="C2753" s="161" t="s">
        <v>119</v>
      </c>
      <c r="D2753" s="91" t="s">
        <v>99</v>
      </c>
      <c r="E2753">
        <v>2529.7600000000002</v>
      </c>
      <c r="F2753">
        <v>2446.27</v>
      </c>
      <c r="G2753">
        <v>2416.0500000000002</v>
      </c>
      <c r="H2753">
        <v>2411.16</v>
      </c>
      <c r="I2753">
        <v>2441.31</v>
      </c>
      <c r="J2753">
        <v>2458.39</v>
      </c>
      <c r="K2753">
        <v>2428.12</v>
      </c>
      <c r="L2753">
        <v>2396.9699999999998</v>
      </c>
      <c r="M2753">
        <v>2434.16</v>
      </c>
      <c r="N2753" s="94">
        <f>IF((M2754=""),"",MAX(E2755:M2755))</f>
        <v>828.14000000000033</v>
      </c>
      <c r="O2753" s="94">
        <f>IF(M2754="","",MIN(E2755:M2755))</f>
        <v>684.57999999999993</v>
      </c>
      <c r="P2753" s="94">
        <f>IF((M2755=""),"",AVERAGE(E2755:M2755))</f>
        <v>744.54222222222222</v>
      </c>
      <c r="Q2753" s="94">
        <f>IF((M2754=""),"",STDEV(E2755:M2755))</f>
        <v>50.442182193521099</v>
      </c>
      <c r="R2753" s="95">
        <f>IF((M2754=""),"",(N2753-O2753)/(N2753+O2753)*100)</f>
        <v>9.4901898566820275</v>
      </c>
      <c r="S2753" s="96" t="str">
        <f>IF(M2754="","",IF(R2753&lt;AA2753,IF(P2753&gt;W2753,IF(P2753&lt;X2753,"Pass","Fail"),"Fail"),"Fail"))</f>
        <v>Fail</v>
      </c>
      <c r="T2753" s="237">
        <v>1159</v>
      </c>
      <c r="U2753" s="236"/>
      <c r="V2753" s="302" t="s">
        <v>388</v>
      </c>
      <c r="W2753" s="147">
        <v>674</v>
      </c>
      <c r="X2753" s="88">
        <v>816</v>
      </c>
      <c r="Y2753" s="88">
        <v>670</v>
      </c>
      <c r="Z2753" s="88">
        <v>830</v>
      </c>
      <c r="AA2753" s="88">
        <v>8.6999999999999993</v>
      </c>
      <c r="AB2753" s="148">
        <v>10</v>
      </c>
    </row>
    <row r="2754" spans="1:28" ht="15.75" customHeight="1">
      <c r="A2754"/>
      <c r="B2754" s="93"/>
      <c r="C2754" s="162"/>
      <c r="D2754" s="90" t="s">
        <v>100</v>
      </c>
      <c r="E2754">
        <v>2115.69</v>
      </c>
      <c r="F2754">
        <v>2085.5</v>
      </c>
      <c r="G2754">
        <v>2070.1799999999998</v>
      </c>
      <c r="H2754">
        <v>2055.54</v>
      </c>
      <c r="I2754">
        <v>2052.63</v>
      </c>
      <c r="J2754">
        <v>2065.7199999999998</v>
      </c>
      <c r="K2754">
        <v>2070.6799999999998</v>
      </c>
      <c r="L2754">
        <v>2054.6799999999998</v>
      </c>
      <c r="M2754">
        <v>2041.13</v>
      </c>
      <c r="N2754" s="99"/>
      <c r="O2754" s="99"/>
      <c r="P2754" s="99"/>
      <c r="Q2754" s="99"/>
      <c r="R2754" s="100"/>
      <c r="S2754" s="101"/>
      <c r="T2754" s="241"/>
      <c r="U2754" s="234"/>
      <c r="V2754" s="238"/>
    </row>
    <row r="2755" spans="1:28" ht="26.25" customHeight="1" thickBot="1">
      <c r="A2755"/>
      <c r="B2755" s="93"/>
      <c r="C2755" s="162"/>
      <c r="D2755" s="90" t="s">
        <v>120</v>
      </c>
      <c r="E2755" s="29">
        <f t="shared" ref="E2755" si="911">IF(((E2753="")*AND(E2754="")),"",(E2753-E2754)*2)</f>
        <v>828.14000000000033</v>
      </c>
      <c r="F2755" s="29">
        <f t="shared" ref="F2755:M2755" si="912">IF(((F2753="")*AND(F2754="")),"",(F2753-F2754)*2)</f>
        <v>721.54</v>
      </c>
      <c r="G2755" s="29">
        <f t="shared" si="912"/>
        <v>691.74000000000069</v>
      </c>
      <c r="H2755" s="29">
        <f t="shared" si="912"/>
        <v>711.23999999999978</v>
      </c>
      <c r="I2755" s="29">
        <f t="shared" si="912"/>
        <v>777.35999999999967</v>
      </c>
      <c r="J2755" s="29">
        <f t="shared" si="912"/>
        <v>785.34000000000015</v>
      </c>
      <c r="K2755" s="29">
        <f t="shared" si="912"/>
        <v>714.88000000000011</v>
      </c>
      <c r="L2755" s="29">
        <f t="shared" si="912"/>
        <v>684.57999999999993</v>
      </c>
      <c r="M2755" s="29">
        <f t="shared" si="912"/>
        <v>786.05999999999949</v>
      </c>
      <c r="N2755" s="102"/>
      <c r="O2755" s="102"/>
      <c r="P2755" s="102"/>
      <c r="Q2755" s="102"/>
      <c r="R2755" s="103"/>
      <c r="S2755" s="104"/>
      <c r="T2755" s="282"/>
      <c r="U2755" s="281"/>
      <c r="V2755" s="285"/>
    </row>
    <row r="2756" spans="1:28" ht="12.75" customHeight="1">
      <c r="A2756" s="3">
        <v>44217</v>
      </c>
      <c r="B2756" s="93" t="s">
        <v>18</v>
      </c>
      <c r="C2756" s="162" t="s">
        <v>121</v>
      </c>
      <c r="D2756" s="90" t="s">
        <v>99</v>
      </c>
      <c r="E2756">
        <v>2429.81</v>
      </c>
      <c r="F2756">
        <v>2384.58</v>
      </c>
      <c r="G2756">
        <v>2368.0300000000002</v>
      </c>
      <c r="H2756">
        <v>2356.73</v>
      </c>
      <c r="I2756">
        <v>2365.04</v>
      </c>
      <c r="J2756">
        <v>2368.0300000000002</v>
      </c>
      <c r="K2756">
        <v>2370.0700000000002</v>
      </c>
      <c r="L2756">
        <v>2336.14</v>
      </c>
      <c r="M2756">
        <v>2365.67</v>
      </c>
      <c r="N2756" s="94">
        <f>IF((M2757=""),"",MAX(E2758:M2758))</f>
        <v>995.59999999999991</v>
      </c>
      <c r="O2756" s="94">
        <f>IF(M2757="","",MIN(E2758:M2758))</f>
        <v>787.86000000000058</v>
      </c>
      <c r="P2756" s="94">
        <f>IF((M2758=""),"",AVERAGE(E2758:M2758))</f>
        <v>886.048888888889</v>
      </c>
      <c r="Q2756" s="94">
        <f>IF((M2757=""),"",STDEV(E2758:M2758))</f>
        <v>80.42211269987358</v>
      </c>
      <c r="R2756" s="95">
        <f>IF((M2757=""),"",(N2756-O2756)/(N2756+O2756)*100)</f>
        <v>11.648144617765427</v>
      </c>
      <c r="S2756" s="96" t="str">
        <f>IF(M2757="","",IF(R2756&lt;AA2756,IF(P2756&gt;W2756,IF(P2756&lt;X2756,"Pass","Fail"),"Fail"),"Fail"))</f>
        <v>Fail</v>
      </c>
      <c r="T2756" s="237">
        <v>1159</v>
      </c>
      <c r="U2756" s="236"/>
      <c r="V2756" s="302" t="s">
        <v>388</v>
      </c>
      <c r="W2756" s="135">
        <v>830</v>
      </c>
      <c r="X2756" s="135">
        <v>960</v>
      </c>
      <c r="Y2756" s="135">
        <v>710</v>
      </c>
      <c r="Z2756" s="135">
        <v>960</v>
      </c>
      <c r="AA2756" s="135">
        <v>11.48</v>
      </c>
      <c r="AB2756" s="139">
        <v>15</v>
      </c>
    </row>
    <row r="2757" spans="1:28" ht="15.75" customHeight="1">
      <c r="A2757"/>
      <c r="B2757" s="93"/>
      <c r="C2757" s="162"/>
      <c r="D2757" s="90" t="s">
        <v>100</v>
      </c>
      <c r="E2757">
        <v>1932.01</v>
      </c>
      <c r="F2757">
        <v>1965.67</v>
      </c>
      <c r="G2757">
        <v>1974.1</v>
      </c>
      <c r="H2757">
        <v>1940.12</v>
      </c>
      <c r="I2757">
        <v>1884.11</v>
      </c>
      <c r="J2757">
        <v>1888.57</v>
      </c>
      <c r="K2757">
        <v>1955.42</v>
      </c>
      <c r="L2757">
        <v>1930.25</v>
      </c>
      <c r="M2757">
        <v>1886.63</v>
      </c>
      <c r="N2757" s="99"/>
      <c r="O2757" s="99"/>
      <c r="P2757" s="99"/>
      <c r="Q2757" s="99"/>
      <c r="R2757" s="100"/>
      <c r="S2757" s="101"/>
      <c r="T2757" s="241"/>
      <c r="U2757" s="234"/>
      <c r="V2757" s="238"/>
    </row>
    <row r="2758" spans="1:28" ht="26.25" customHeight="1" thickBot="1">
      <c r="A2758"/>
      <c r="B2758" s="105"/>
      <c r="C2758" s="163"/>
      <c r="D2758" s="127" t="s">
        <v>120</v>
      </c>
      <c r="E2758" s="107">
        <f t="shared" ref="E2758:M2758" si="913">IF(((E2756="")*AND(E2757="")),"",(E2756-E2757)*2)</f>
        <v>995.59999999999991</v>
      </c>
      <c r="F2758" s="107">
        <f t="shared" si="913"/>
        <v>837.81999999999971</v>
      </c>
      <c r="G2758" s="107">
        <f t="shared" si="913"/>
        <v>787.86000000000058</v>
      </c>
      <c r="H2758" s="107">
        <f t="shared" si="913"/>
        <v>833.22000000000025</v>
      </c>
      <c r="I2758" s="107">
        <f t="shared" si="913"/>
        <v>961.86000000000013</v>
      </c>
      <c r="J2758" s="107">
        <f t="shared" si="913"/>
        <v>958.92000000000053</v>
      </c>
      <c r="K2758" s="107">
        <f t="shared" si="913"/>
        <v>829.30000000000018</v>
      </c>
      <c r="L2758" s="107">
        <f t="shared" si="913"/>
        <v>811.77999999999975</v>
      </c>
      <c r="M2758" s="107">
        <f t="shared" si="913"/>
        <v>958.07999999999993</v>
      </c>
      <c r="N2758" s="108"/>
      <c r="O2758" s="108"/>
      <c r="P2758" s="108"/>
      <c r="Q2758" s="108"/>
      <c r="R2758" s="109"/>
      <c r="S2758" s="110"/>
      <c r="T2758" s="284"/>
      <c r="U2758" s="283"/>
      <c r="V2758" s="286"/>
    </row>
    <row r="2759" spans="1:28" ht="15.75" customHeight="1">
      <c r="A2759" s="3">
        <v>44217</v>
      </c>
      <c r="B2759" s="121" t="s">
        <v>18</v>
      </c>
      <c r="C2759" s="161" t="s">
        <v>119</v>
      </c>
      <c r="D2759" s="91" t="s">
        <v>99</v>
      </c>
      <c r="E2759">
        <v>2930</v>
      </c>
      <c r="F2759">
        <v>2834</v>
      </c>
      <c r="G2759">
        <v>2792</v>
      </c>
      <c r="H2759">
        <v>2798</v>
      </c>
      <c r="I2759">
        <v>2863</v>
      </c>
      <c r="J2759">
        <v>2885</v>
      </c>
      <c r="K2759">
        <v>2816</v>
      </c>
      <c r="L2759">
        <v>2805</v>
      </c>
      <c r="M2759">
        <v>2857</v>
      </c>
      <c r="N2759" s="94">
        <f>IF((M2760=""),"",MAX(E2761:M2761))</f>
        <v>804</v>
      </c>
      <c r="O2759" s="94">
        <f>IF(M2760="","",MIN(E2761:M2761))</f>
        <v>708</v>
      </c>
      <c r="P2759" s="94">
        <f>IF((M2761=""),"",AVERAGE(E2761:M2761))</f>
        <v>756.66666666666663</v>
      </c>
      <c r="Q2759" s="94">
        <f>IF((M2760=""),"",STDEV(E2761:M2761))</f>
        <v>38.678159211627431</v>
      </c>
      <c r="R2759" s="95">
        <f>IF((M2760=""),"",(N2759-O2759)/(N2759+O2759)*100)</f>
        <v>6.3492063492063489</v>
      </c>
      <c r="S2759" s="96" t="str">
        <f>IF(M2760="","",IF(R2759&lt;AA2759,IF(P2759&gt;W2759,IF(P2759&lt;X2759,"Pass","Fail"),"Fail"),"Fail"))</f>
        <v>Pass</v>
      </c>
      <c r="T2759" s="237">
        <v>1159</v>
      </c>
      <c r="U2759" s="236" t="s">
        <v>431</v>
      </c>
      <c r="V2759" s="302" t="s">
        <v>405</v>
      </c>
      <c r="W2759" s="147">
        <v>674</v>
      </c>
      <c r="X2759" s="88">
        <v>816</v>
      </c>
      <c r="Y2759" s="88">
        <v>670</v>
      </c>
      <c r="Z2759" s="88">
        <v>830</v>
      </c>
      <c r="AA2759" s="88">
        <v>8.6999999999999993</v>
      </c>
      <c r="AB2759" s="148">
        <v>10</v>
      </c>
    </row>
    <row r="2760" spans="1:28" ht="15.75" customHeight="1">
      <c r="A2760"/>
      <c r="B2760" s="93"/>
      <c r="C2760" s="162"/>
      <c r="D2760" s="90" t="s">
        <v>100</v>
      </c>
      <c r="E2760">
        <v>2537</v>
      </c>
      <c r="F2760">
        <v>2471</v>
      </c>
      <c r="G2760">
        <v>2438</v>
      </c>
      <c r="H2760">
        <v>2432</v>
      </c>
      <c r="I2760">
        <v>2461</v>
      </c>
      <c r="J2760">
        <v>2486</v>
      </c>
      <c r="K2760">
        <v>2451</v>
      </c>
      <c r="L2760">
        <v>2441</v>
      </c>
      <c r="M2760">
        <v>2458</v>
      </c>
      <c r="N2760" s="99"/>
      <c r="O2760" s="99"/>
      <c r="P2760" s="99"/>
      <c r="Q2760" s="99"/>
      <c r="R2760" s="100"/>
      <c r="S2760" s="101"/>
      <c r="T2760" s="241"/>
      <c r="U2760" s="234"/>
      <c r="V2760" s="238"/>
    </row>
    <row r="2761" spans="1:28" ht="26.25" customHeight="1" thickBot="1">
      <c r="A2761"/>
      <c r="B2761" s="93"/>
      <c r="C2761" s="162"/>
      <c r="D2761" s="90" t="s">
        <v>120</v>
      </c>
      <c r="E2761" s="29">
        <f t="shared" ref="E2761:M2761" si="914">IF(((E2759="")*AND(E2760="")),"",(E2759-E2760)*2)</f>
        <v>786</v>
      </c>
      <c r="F2761" s="29">
        <f t="shared" si="914"/>
        <v>726</v>
      </c>
      <c r="G2761" s="29">
        <f t="shared" si="914"/>
        <v>708</v>
      </c>
      <c r="H2761" s="29">
        <f t="shared" si="914"/>
        <v>732</v>
      </c>
      <c r="I2761" s="29">
        <f t="shared" si="914"/>
        <v>804</v>
      </c>
      <c r="J2761" s="29">
        <f t="shared" si="914"/>
        <v>798</v>
      </c>
      <c r="K2761" s="29">
        <f t="shared" si="914"/>
        <v>730</v>
      </c>
      <c r="L2761" s="29">
        <f t="shared" si="914"/>
        <v>728</v>
      </c>
      <c r="M2761" s="29">
        <f t="shared" si="914"/>
        <v>798</v>
      </c>
      <c r="N2761" s="102"/>
      <c r="O2761" s="102"/>
      <c r="P2761" s="102"/>
      <c r="Q2761" s="102"/>
      <c r="R2761" s="103"/>
      <c r="S2761" s="104"/>
      <c r="T2761" s="282"/>
      <c r="U2761" s="281"/>
      <c r="V2761" s="285"/>
    </row>
    <row r="2762" spans="1:28" ht="12.75" customHeight="1">
      <c r="A2762" s="3">
        <v>44217</v>
      </c>
      <c r="B2762" s="93" t="s">
        <v>18</v>
      </c>
      <c r="C2762" s="162" t="s">
        <v>121</v>
      </c>
      <c r="D2762" s="90" t="s">
        <v>99</v>
      </c>
      <c r="E2762">
        <v>2928</v>
      </c>
      <c r="F2762">
        <v>2832</v>
      </c>
      <c r="G2762">
        <v>2791</v>
      </c>
      <c r="H2762">
        <v>2797</v>
      </c>
      <c r="I2762">
        <v>2863</v>
      </c>
      <c r="J2762">
        <v>2884</v>
      </c>
      <c r="K2762">
        <v>2817</v>
      </c>
      <c r="L2762">
        <v>2804</v>
      </c>
      <c r="M2762">
        <v>2856</v>
      </c>
      <c r="N2762" s="94">
        <f>IF((M2763=""),"",MAX(E2764:M2764))</f>
        <v>980</v>
      </c>
      <c r="O2762" s="94">
        <f>IF(M2763="","",MIN(E2764:M2764))</f>
        <v>808</v>
      </c>
      <c r="P2762" s="94">
        <f>IF((M2764=""),"",AVERAGE(E2764:M2764))</f>
        <v>900.88888888888891</v>
      </c>
      <c r="Q2762" s="94">
        <f>IF((M2763=""),"",STDEV(E2764:M2764))</f>
        <v>69.037027102208882</v>
      </c>
      <c r="R2762" s="95">
        <f>IF((M2763=""),"",(N2762-O2762)/(N2762+O2762)*100)</f>
        <v>9.6196868008948542</v>
      </c>
      <c r="S2762" s="96" t="str">
        <f>IF(M2763="","",IF(R2762&lt;AA2762,IF(P2762&gt;W2762,IF(P2762&lt;X2762,"Pass","Fail"),"Fail"),"Fail"))</f>
        <v>Pass</v>
      </c>
      <c r="T2762" s="237">
        <v>1159</v>
      </c>
      <c r="U2762" s="236" t="s">
        <v>431</v>
      </c>
      <c r="V2762" s="302" t="s">
        <v>405</v>
      </c>
      <c r="W2762" s="135">
        <v>830</v>
      </c>
      <c r="X2762" s="135">
        <v>960</v>
      </c>
      <c r="Y2762" s="135">
        <v>710</v>
      </c>
      <c r="Z2762" s="135">
        <v>960</v>
      </c>
      <c r="AA2762" s="135">
        <v>11.48</v>
      </c>
      <c r="AB2762" s="139">
        <v>15</v>
      </c>
    </row>
    <row r="2763" spans="1:28" ht="15.75" customHeight="1">
      <c r="A2763"/>
      <c r="B2763" s="93"/>
      <c r="C2763" s="162"/>
      <c r="D2763" s="90" t="s">
        <v>100</v>
      </c>
      <c r="E2763">
        <v>2444</v>
      </c>
      <c r="F2763">
        <v>2406</v>
      </c>
      <c r="G2763">
        <v>2387</v>
      </c>
      <c r="H2763">
        <v>2371</v>
      </c>
      <c r="I2763">
        <v>2378</v>
      </c>
      <c r="J2763">
        <v>2399</v>
      </c>
      <c r="K2763">
        <v>2391</v>
      </c>
      <c r="L2763">
        <v>2376</v>
      </c>
      <c r="M2763">
        <v>2366</v>
      </c>
      <c r="N2763" s="99"/>
      <c r="O2763" s="99"/>
      <c r="P2763" s="99"/>
      <c r="Q2763" s="99"/>
      <c r="R2763" s="100"/>
      <c r="S2763" s="101"/>
      <c r="T2763" s="241"/>
      <c r="U2763" s="234"/>
      <c r="V2763" s="238"/>
    </row>
    <row r="2764" spans="1:28" ht="26.25" customHeight="1" thickBot="1">
      <c r="A2764"/>
      <c r="B2764" s="105"/>
      <c r="C2764" s="163"/>
      <c r="D2764" s="127" t="s">
        <v>120</v>
      </c>
      <c r="E2764" s="107">
        <f t="shared" ref="E2764:M2764" si="915">IF(((E2762="")*AND(E2763="")),"",(E2762-E2763)*2)</f>
        <v>968</v>
      </c>
      <c r="F2764" s="107">
        <f t="shared" si="915"/>
        <v>852</v>
      </c>
      <c r="G2764" s="107">
        <f t="shared" si="915"/>
        <v>808</v>
      </c>
      <c r="H2764" s="107">
        <f t="shared" si="915"/>
        <v>852</v>
      </c>
      <c r="I2764" s="107">
        <f t="shared" si="915"/>
        <v>970</v>
      </c>
      <c r="J2764" s="107">
        <f t="shared" si="915"/>
        <v>970</v>
      </c>
      <c r="K2764" s="107">
        <f t="shared" si="915"/>
        <v>852</v>
      </c>
      <c r="L2764" s="107">
        <f t="shared" si="915"/>
        <v>856</v>
      </c>
      <c r="M2764" s="107">
        <f t="shared" si="915"/>
        <v>980</v>
      </c>
      <c r="N2764" s="108"/>
      <c r="O2764" s="108"/>
      <c r="P2764" s="108"/>
      <c r="Q2764" s="108"/>
      <c r="R2764" s="109"/>
      <c r="S2764" s="110"/>
      <c r="T2764" s="284"/>
      <c r="U2764" s="283"/>
      <c r="V2764" s="286"/>
    </row>
    <row r="2765" spans="1:28" ht="15.75" customHeight="1">
      <c r="A2765" s="3">
        <v>44227</v>
      </c>
      <c r="B2765" s="121" t="s">
        <v>18</v>
      </c>
      <c r="C2765" s="161" t="s">
        <v>119</v>
      </c>
      <c r="D2765" s="91" t="s">
        <v>99</v>
      </c>
      <c r="E2765">
        <v>2511.84</v>
      </c>
      <c r="F2765">
        <v>2452.91</v>
      </c>
      <c r="G2765">
        <v>2423.5500000000002</v>
      </c>
      <c r="H2765">
        <v>2420.9499999999998</v>
      </c>
      <c r="I2765">
        <v>2452.3200000000002</v>
      </c>
      <c r="J2765">
        <v>2469.33</v>
      </c>
      <c r="K2765">
        <v>2439.66</v>
      </c>
      <c r="L2765">
        <v>2413.4699999999998</v>
      </c>
      <c r="M2765">
        <v>2442.11</v>
      </c>
      <c r="N2765" s="94">
        <f>IF((M2766=""),"",MAX(E2767:M2767))</f>
        <v>770.15999999999985</v>
      </c>
      <c r="O2765" s="94">
        <f>IF(M2766="","",MIN(E2767:M2767))</f>
        <v>674.5</v>
      </c>
      <c r="P2765" s="94">
        <f>IF((M2767=""),"",AVERAGE(E2767:M2767))</f>
        <v>720.44888888888875</v>
      </c>
      <c r="Q2765" s="94">
        <f>IF((M2766=""),"",STDEV(E2767:M2767))</f>
        <v>38.10385953038184</v>
      </c>
      <c r="R2765" s="95">
        <f>IF((M2766=""),"",(N2765-O2765)/(N2765+O2765)*100)</f>
        <v>6.6216272340896722</v>
      </c>
      <c r="S2765" s="96" t="str">
        <f>IF(M2766="","",IF(R2765&lt;AA2765,IF(P2765&gt;W2765,IF(P2765&lt;X2765,"Pass","Fail"),"Fail"),"Fail"))</f>
        <v>Pass</v>
      </c>
      <c r="T2765" s="237">
        <v>1428</v>
      </c>
      <c r="U2765" s="236"/>
      <c r="V2765" s="302" t="s">
        <v>388</v>
      </c>
      <c r="W2765" s="147">
        <v>674</v>
      </c>
      <c r="X2765" s="88">
        <v>816</v>
      </c>
      <c r="Y2765" s="88">
        <v>670</v>
      </c>
      <c r="Z2765" s="88">
        <v>830</v>
      </c>
      <c r="AA2765" s="88">
        <v>8.6999999999999993</v>
      </c>
      <c r="AB2765" s="148">
        <v>10</v>
      </c>
    </row>
    <row r="2766" spans="1:28" ht="15.75" customHeight="1">
      <c r="A2766"/>
      <c r="B2766" s="93"/>
      <c r="C2766" s="162"/>
      <c r="D2766" s="90" t="s">
        <v>100</v>
      </c>
      <c r="E2766">
        <v>2135.61</v>
      </c>
      <c r="F2766">
        <v>2102.46</v>
      </c>
      <c r="G2766">
        <v>2086.3000000000002</v>
      </c>
      <c r="H2766">
        <v>2073.33</v>
      </c>
      <c r="I2766">
        <v>2071.2800000000002</v>
      </c>
      <c r="J2766">
        <v>2092.9299999999998</v>
      </c>
      <c r="K2766">
        <v>2092.1799999999998</v>
      </c>
      <c r="L2766">
        <v>2073</v>
      </c>
      <c r="M2766">
        <v>2057.0300000000002</v>
      </c>
      <c r="N2766" s="99"/>
      <c r="O2766" s="99"/>
      <c r="P2766" s="99"/>
      <c r="Q2766" s="99"/>
      <c r="R2766" s="100"/>
      <c r="S2766" s="101"/>
      <c r="T2766" s="241"/>
      <c r="U2766" s="234"/>
      <c r="V2766" s="238"/>
    </row>
    <row r="2767" spans="1:28" ht="26.25" customHeight="1" thickBot="1">
      <c r="A2767"/>
      <c r="B2767" s="93"/>
      <c r="C2767" s="162"/>
      <c r="D2767" s="90" t="s">
        <v>120</v>
      </c>
      <c r="E2767" s="29">
        <f t="shared" ref="E2767:M2767" si="916">IF(((E2765="")*AND(E2766="")),"",(E2765-E2766)*2)</f>
        <v>752.46</v>
      </c>
      <c r="F2767" s="29">
        <f t="shared" si="916"/>
        <v>700.89999999999964</v>
      </c>
      <c r="G2767" s="29">
        <f t="shared" si="916"/>
        <v>674.5</v>
      </c>
      <c r="H2767" s="29">
        <f t="shared" si="916"/>
        <v>695.23999999999978</v>
      </c>
      <c r="I2767" s="29">
        <f t="shared" si="916"/>
        <v>762.07999999999993</v>
      </c>
      <c r="J2767" s="29">
        <f t="shared" si="916"/>
        <v>752.80000000000018</v>
      </c>
      <c r="K2767" s="29">
        <f t="shared" si="916"/>
        <v>694.96</v>
      </c>
      <c r="L2767" s="29">
        <f t="shared" si="916"/>
        <v>680.9399999999996</v>
      </c>
      <c r="M2767" s="29">
        <f t="shared" si="916"/>
        <v>770.15999999999985</v>
      </c>
      <c r="N2767" s="102"/>
      <c r="O2767" s="102"/>
      <c r="P2767" s="102"/>
      <c r="Q2767" s="102"/>
      <c r="R2767" s="103"/>
      <c r="S2767" s="104"/>
      <c r="T2767" s="282"/>
      <c r="U2767" s="281"/>
      <c r="V2767" s="285"/>
    </row>
    <row r="2768" spans="1:28" ht="12.75" customHeight="1">
      <c r="A2768" s="3">
        <v>44227</v>
      </c>
      <c r="B2768" s="93" t="s">
        <v>18</v>
      </c>
      <c r="C2768" s="162" t="s">
        <v>121</v>
      </c>
      <c r="D2768" s="90" t="s">
        <v>99</v>
      </c>
      <c r="E2768">
        <v>2421.9899999999998</v>
      </c>
      <c r="F2768">
        <v>2385.62</v>
      </c>
      <c r="G2768">
        <v>2366.42</v>
      </c>
      <c r="H2768">
        <v>2351.4299999999998</v>
      </c>
      <c r="I2768">
        <v>2355.9299999999998</v>
      </c>
      <c r="J2768">
        <v>2370.61</v>
      </c>
      <c r="K2768">
        <v>2369.5500000000002</v>
      </c>
      <c r="L2768">
        <v>2344.0700000000002</v>
      </c>
      <c r="M2768">
        <v>2362.4699999999998</v>
      </c>
      <c r="N2768" s="94">
        <f>IF((M2769=""),"",MAX(E2770:M2770))</f>
        <v>961.83999999999969</v>
      </c>
      <c r="O2768" s="94">
        <f>IF(M2769="","",MIN(E2770:M2770))</f>
        <v>790.06</v>
      </c>
      <c r="P2768" s="94">
        <f>IF((M2770=""),"",AVERAGE(E2770:M2770))</f>
        <v>884.27999999999986</v>
      </c>
      <c r="Q2768" s="94">
        <f>IF((M2769=""),"",STDEV(E2770:M2770))</f>
        <v>73.680378663522603</v>
      </c>
      <c r="R2768" s="95">
        <f>IF((M2769=""),"",(N2768-O2768)/(N2768+O2768)*100)</f>
        <v>9.8053541868828002</v>
      </c>
      <c r="S2768" s="96" t="str">
        <f>IF(M2769="","",IF(R2768&lt;AA2768,IF(P2768&gt;W2768,IF(P2768&lt;X2768,"Pass","Fail"),"Fail"),"Fail"))</f>
        <v>Pass</v>
      </c>
      <c r="T2768" s="237">
        <v>1428</v>
      </c>
      <c r="U2768" s="236"/>
      <c r="V2768" s="302" t="s">
        <v>388</v>
      </c>
      <c r="W2768" s="135">
        <v>830</v>
      </c>
      <c r="X2768" s="135">
        <v>960</v>
      </c>
      <c r="Y2768" s="135">
        <v>710</v>
      </c>
      <c r="Z2768" s="135">
        <v>960</v>
      </c>
      <c r="AA2768" s="135">
        <v>11.48</v>
      </c>
      <c r="AB2768" s="139">
        <v>15</v>
      </c>
    </row>
    <row r="2769" spans="1:28" ht="15.75" customHeight="1">
      <c r="A2769"/>
      <c r="B2769" s="93"/>
      <c r="C2769" s="162"/>
      <c r="D2769" s="90" t="s">
        <v>100</v>
      </c>
      <c r="E2769">
        <v>1941.11</v>
      </c>
      <c r="F2769">
        <v>1967.21</v>
      </c>
      <c r="G2769">
        <v>1971.39</v>
      </c>
      <c r="H2769">
        <v>1933.97</v>
      </c>
      <c r="I2769">
        <v>1875.01</v>
      </c>
      <c r="J2769">
        <v>1890.88</v>
      </c>
      <c r="K2769">
        <v>1954.48</v>
      </c>
      <c r="L2769">
        <v>1932.01</v>
      </c>
      <c r="M2769">
        <v>1882.77</v>
      </c>
      <c r="N2769" s="99"/>
      <c r="O2769" s="99"/>
      <c r="P2769" s="99"/>
      <c r="Q2769" s="99"/>
      <c r="R2769" s="100"/>
      <c r="S2769" s="101"/>
      <c r="T2769" s="241"/>
      <c r="U2769" s="234"/>
      <c r="V2769" s="238"/>
    </row>
    <row r="2770" spans="1:28" ht="26.25" customHeight="1" thickBot="1">
      <c r="A2770"/>
      <c r="B2770" s="105"/>
      <c r="C2770" s="163"/>
      <c r="D2770" s="127" t="s">
        <v>120</v>
      </c>
      <c r="E2770" s="107">
        <f t="shared" ref="E2770:M2770" si="917">IF(((E2768="")*AND(E2769="")),"",(E2768-E2769)*2)</f>
        <v>961.75999999999976</v>
      </c>
      <c r="F2770" s="107">
        <f t="shared" si="917"/>
        <v>836.81999999999971</v>
      </c>
      <c r="G2770" s="107">
        <f t="shared" si="917"/>
        <v>790.06</v>
      </c>
      <c r="H2770" s="107">
        <f t="shared" si="917"/>
        <v>834.91999999999962</v>
      </c>
      <c r="I2770" s="107">
        <f t="shared" si="917"/>
        <v>961.83999999999969</v>
      </c>
      <c r="J2770" s="107">
        <f t="shared" si="917"/>
        <v>959.46</v>
      </c>
      <c r="K2770" s="107">
        <f t="shared" si="917"/>
        <v>830.14000000000033</v>
      </c>
      <c r="L2770" s="107">
        <f t="shared" si="917"/>
        <v>824.12000000000035</v>
      </c>
      <c r="M2770" s="107">
        <f t="shared" si="917"/>
        <v>959.39999999999964</v>
      </c>
      <c r="N2770" s="108"/>
      <c r="O2770" s="108"/>
      <c r="P2770" s="108"/>
      <c r="Q2770" s="108"/>
      <c r="R2770" s="109"/>
      <c r="S2770" s="110"/>
      <c r="T2770" s="284"/>
      <c r="U2770" s="283"/>
      <c r="V2770" s="286"/>
    </row>
    <row r="2771" spans="1:28" ht="15.75" customHeight="1">
      <c r="A2771" s="3">
        <v>44227</v>
      </c>
      <c r="B2771" s="111" t="s">
        <v>18</v>
      </c>
      <c r="C2771" s="164" t="s">
        <v>122</v>
      </c>
      <c r="D2771" s="112" t="s">
        <v>99</v>
      </c>
      <c r="E2771">
        <v>4681.51</v>
      </c>
      <c r="F2771">
        <v>4804.18</v>
      </c>
      <c r="G2771">
        <v>4988.07</v>
      </c>
      <c r="H2771">
        <v>4898.18</v>
      </c>
      <c r="I2771">
        <v>4809.97</v>
      </c>
      <c r="J2771">
        <v>4713.75</v>
      </c>
      <c r="K2771">
        <v>4869.41</v>
      </c>
      <c r="L2771">
        <v>4867.83</v>
      </c>
      <c r="M2771">
        <v>4742.24</v>
      </c>
      <c r="N2771" s="113">
        <f>IF((M2772=""),"",MAX(E2773:M2773))</f>
        <v>563.73999999999978</v>
      </c>
      <c r="O2771" s="113">
        <f>IF(M2772="","",MIN(E2773:M2773))</f>
        <v>493.01999999999862</v>
      </c>
      <c r="P2771" s="113">
        <f>IF((M2773=""),"",AVERAGE(E2773:M2773))</f>
        <v>520.64666666666687</v>
      </c>
      <c r="Q2771" s="113">
        <f>IF((M2772=""),"",STDEV(E2773:M2773))</f>
        <v>23.402057601842905</v>
      </c>
      <c r="R2771" s="114">
        <f>IF((M2772=""),"",(N2771-O2771)/(N2771+O2771)*100)</f>
        <v>6.6921533744654678</v>
      </c>
      <c r="S2771" s="115" t="str">
        <f>IF(M2772="","",IF(R2771&lt;AA2771,IF(P2771&gt;W2771,IF(P2771&lt;X2771,"Pass","Fail"),"Fail"),"Fail"))</f>
        <v>Fail</v>
      </c>
      <c r="T2771" s="237">
        <v>1159</v>
      </c>
      <c r="U2771" s="236" t="s">
        <v>433</v>
      </c>
      <c r="V2771" s="302" t="s">
        <v>388</v>
      </c>
      <c r="W2771" s="138">
        <v>470</v>
      </c>
      <c r="X2771" s="135">
        <v>560</v>
      </c>
      <c r="Y2771" s="135">
        <v>430</v>
      </c>
      <c r="Z2771" s="135">
        <v>590</v>
      </c>
      <c r="AA2771" s="137">
        <v>6.3</v>
      </c>
      <c r="AB2771" s="148">
        <v>10</v>
      </c>
    </row>
    <row r="2772" spans="1:28" ht="15.75" customHeight="1">
      <c r="A2772"/>
      <c r="B2772" s="93"/>
      <c r="C2772" s="162"/>
      <c r="D2772" s="90" t="s">
        <v>100</v>
      </c>
      <c r="E2772">
        <v>4410.92</v>
      </c>
      <c r="F2772">
        <v>4546.88</v>
      </c>
      <c r="G2772">
        <v>4741.5600000000004</v>
      </c>
      <c r="H2772">
        <v>4646.07</v>
      </c>
      <c r="I2772">
        <v>4543.74</v>
      </c>
      <c r="J2772">
        <v>4431.88</v>
      </c>
      <c r="K2772">
        <v>4616.8999999999996</v>
      </c>
      <c r="L2772">
        <v>4618.6099999999997</v>
      </c>
      <c r="M2772">
        <v>4475.67</v>
      </c>
      <c r="N2772" s="99"/>
      <c r="O2772" s="99"/>
      <c r="P2772" s="99"/>
      <c r="Q2772" s="99"/>
      <c r="R2772" s="100"/>
      <c r="S2772" s="101"/>
      <c r="T2772" s="241"/>
      <c r="U2772" s="234"/>
      <c r="V2772" s="238"/>
    </row>
    <row r="2773" spans="1:28" ht="26.25" customHeight="1" thickBot="1">
      <c r="A2773"/>
      <c r="B2773" s="93"/>
      <c r="C2773" s="162"/>
      <c r="D2773" s="90" t="s">
        <v>120</v>
      </c>
      <c r="E2773" s="29">
        <f t="shared" ref="E2773:M2773" si="918">IF(((E2771="")*AND(E2772="")),"",(E2771-E2772)*2)</f>
        <v>541.18000000000029</v>
      </c>
      <c r="F2773" s="29">
        <f t="shared" si="918"/>
        <v>514.60000000000036</v>
      </c>
      <c r="G2773" s="29">
        <f t="shared" si="918"/>
        <v>493.01999999999862</v>
      </c>
      <c r="H2773" s="29">
        <f t="shared" si="918"/>
        <v>504.22000000000116</v>
      </c>
      <c r="I2773" s="29">
        <f t="shared" si="918"/>
        <v>532.46000000000095</v>
      </c>
      <c r="J2773" s="29">
        <f t="shared" si="918"/>
        <v>563.73999999999978</v>
      </c>
      <c r="K2773" s="29">
        <f t="shared" si="918"/>
        <v>505.02000000000044</v>
      </c>
      <c r="L2773" s="29">
        <f t="shared" si="918"/>
        <v>498.44000000000051</v>
      </c>
      <c r="M2773" s="29">
        <f t="shared" si="918"/>
        <v>533.13999999999942</v>
      </c>
      <c r="N2773" s="102"/>
      <c r="O2773" s="102"/>
      <c r="P2773" s="102"/>
      <c r="Q2773" s="102"/>
      <c r="R2773" s="103"/>
      <c r="S2773" s="104"/>
      <c r="T2773" s="282"/>
      <c r="U2773" s="281"/>
      <c r="V2773" s="285"/>
    </row>
    <row r="2774" spans="1:28" ht="15.75" customHeight="1">
      <c r="A2774" s="3">
        <v>44227</v>
      </c>
      <c r="B2774" s="93" t="s">
        <v>18</v>
      </c>
      <c r="C2774" s="162" t="s">
        <v>123</v>
      </c>
      <c r="D2774" s="90" t="s">
        <v>99</v>
      </c>
      <c r="E2774">
        <v>5841.67</v>
      </c>
      <c r="F2774">
        <v>5979.07</v>
      </c>
      <c r="G2774">
        <v>6160.95</v>
      </c>
      <c r="H2774">
        <v>6086.32</v>
      </c>
      <c r="I2774">
        <v>5985.83</v>
      </c>
      <c r="J2774">
        <v>5866.03</v>
      </c>
      <c r="K2774">
        <v>6048.25</v>
      </c>
      <c r="L2774">
        <v>6048.64</v>
      </c>
      <c r="M2774">
        <v>5893.01</v>
      </c>
      <c r="N2774" s="94">
        <f>IF((M2775=""),"",MAX(E2776:M2776))</f>
        <v>285.76000000000022</v>
      </c>
      <c r="O2774" s="94">
        <f>IF(M2775="","",MIN(E2776:M2776))</f>
        <v>233.45999999999913</v>
      </c>
      <c r="P2774" s="94">
        <f>IF((M2776=""),"",AVERAGE(E2776:M2776))</f>
        <v>255.49555555555546</v>
      </c>
      <c r="Q2774" s="94">
        <f>IF((M2775=""),"",STDEV(E2776:M2776))</f>
        <v>19.999559439592122</v>
      </c>
      <c r="R2774" s="95">
        <f>IF((M2775=""),"",(N2774-O2774)/(N2774+O2774)*100)</f>
        <v>10.072801509957467</v>
      </c>
      <c r="S2774" s="96" t="str">
        <f>IF(M2775="","",IF(R2774&lt;AA2774,IF(P2774&gt;W2774,IF(P2774&lt;X2774,"Pass","Fail"),"Fail"),"Fail"))</f>
        <v>Pass</v>
      </c>
      <c r="T2774" s="237">
        <v>1428</v>
      </c>
      <c r="U2774" s="236" t="s">
        <v>433</v>
      </c>
      <c r="V2774" s="302" t="s">
        <v>388</v>
      </c>
      <c r="W2774" s="147">
        <v>225</v>
      </c>
      <c r="X2774" s="88">
        <v>280</v>
      </c>
      <c r="Y2774" s="88">
        <v>155</v>
      </c>
      <c r="Z2774" s="88">
        <v>315</v>
      </c>
      <c r="AA2774" s="148">
        <v>13.12</v>
      </c>
      <c r="AB2774" s="139">
        <v>15</v>
      </c>
    </row>
    <row r="2775" spans="1:28" ht="15.75" customHeight="1">
      <c r="A2775"/>
      <c r="B2775" s="93"/>
      <c r="C2775" s="162"/>
      <c r="D2775" s="90" t="s">
        <v>100</v>
      </c>
      <c r="E2775">
        <v>5698.79</v>
      </c>
      <c r="F2775">
        <v>5855.92</v>
      </c>
      <c r="G2775">
        <v>6044.22</v>
      </c>
      <c r="H2775">
        <v>5966.46</v>
      </c>
      <c r="I2775">
        <v>5853.94</v>
      </c>
      <c r="J2775">
        <v>5731.84</v>
      </c>
      <c r="K2775">
        <v>5927.88</v>
      </c>
      <c r="L2775">
        <v>5929.26</v>
      </c>
      <c r="M2775">
        <v>5751.73</v>
      </c>
      <c r="N2775" s="99"/>
      <c r="O2775" s="99"/>
      <c r="P2775" s="99"/>
      <c r="Q2775" s="99"/>
      <c r="R2775" s="100"/>
      <c r="S2775" s="101"/>
      <c r="T2775" s="241"/>
      <c r="U2775" s="234"/>
      <c r="V2775" s="238"/>
    </row>
    <row r="2776" spans="1:28" ht="26.25" customHeight="1" thickBot="1">
      <c r="A2776"/>
      <c r="B2776" s="93"/>
      <c r="C2776" s="162"/>
      <c r="D2776" s="90" t="s">
        <v>120</v>
      </c>
      <c r="E2776" s="29">
        <f t="shared" ref="E2776:M2776" si="919">IF(((E2774="")*AND(E2775="")),"",(E2774-E2775)*2)</f>
        <v>285.76000000000022</v>
      </c>
      <c r="F2776" s="29">
        <f t="shared" si="919"/>
        <v>246.29999999999927</v>
      </c>
      <c r="G2776" s="29">
        <f t="shared" si="919"/>
        <v>233.45999999999913</v>
      </c>
      <c r="H2776" s="29">
        <f t="shared" si="919"/>
        <v>239.71999999999935</v>
      </c>
      <c r="I2776" s="29">
        <f t="shared" si="919"/>
        <v>263.78000000000065</v>
      </c>
      <c r="J2776" s="29">
        <f t="shared" si="919"/>
        <v>268.3799999999992</v>
      </c>
      <c r="K2776" s="29">
        <f t="shared" si="919"/>
        <v>240.73999999999978</v>
      </c>
      <c r="L2776" s="29">
        <f t="shared" si="919"/>
        <v>238.76000000000022</v>
      </c>
      <c r="M2776" s="29">
        <f t="shared" si="919"/>
        <v>282.56000000000131</v>
      </c>
      <c r="N2776" s="102"/>
      <c r="O2776" s="102"/>
      <c r="P2776" s="102"/>
      <c r="Q2776" s="102"/>
      <c r="R2776" s="103"/>
      <c r="S2776" s="104"/>
      <c r="T2776" s="282"/>
      <c r="U2776" s="281"/>
      <c r="V2776" s="285"/>
    </row>
    <row r="2777" spans="1:28" ht="15.75" customHeight="1">
      <c r="A2777" s="3">
        <v>43869</v>
      </c>
      <c r="B2777" s="111" t="s">
        <v>18</v>
      </c>
      <c r="C2777" s="164" t="s">
        <v>122</v>
      </c>
      <c r="D2777" s="112" t="s">
        <v>99</v>
      </c>
      <c r="E2777">
        <v>4417.0200000000004</v>
      </c>
      <c r="F2777">
        <v>4554.55</v>
      </c>
      <c r="G2777">
        <v>4748.1400000000003</v>
      </c>
      <c r="H2777">
        <v>4652.53</v>
      </c>
      <c r="I2777">
        <v>4550.33</v>
      </c>
      <c r="J2777">
        <v>4440.04</v>
      </c>
      <c r="K2777">
        <v>4621.59</v>
      </c>
      <c r="L2777">
        <v>4626.1000000000004</v>
      </c>
      <c r="M2777">
        <v>4483.0200000000004</v>
      </c>
      <c r="N2777" s="113">
        <f>IF((M2778=""),"",MAX(E2779:M2779))</f>
        <v>547.18000000000029</v>
      </c>
      <c r="O2777" s="113">
        <f>IF(M2778="","",MIN(E2779:M2779))</f>
        <v>503.52000000000044</v>
      </c>
      <c r="P2777" s="113">
        <f>IF((M2779=""),"",AVERAGE(E2779:M2779))</f>
        <v>527.18000000000029</v>
      </c>
      <c r="Q2777" s="113">
        <f>IF((M2778=""),"",STDEV(E2779:M2779))</f>
        <v>16.324111001827774</v>
      </c>
      <c r="R2777" s="114">
        <f>IF((M2778=""),"",(N2777-O2777)/(N2777+O2777)*100)</f>
        <v>4.1553250214142787</v>
      </c>
      <c r="S2777" s="115" t="str">
        <f>IF(M2778="","",IF(R2777&lt;10,IF(P2777&gt;470,IF(P2777&lt;560,"Pass","Fail"),"Fail"),"Fail"))</f>
        <v>Pass</v>
      </c>
      <c r="T2777" s="242">
        <v>74</v>
      </c>
      <c r="U2777" s="415" t="s">
        <v>435</v>
      </c>
      <c r="V2777" s="4"/>
      <c r="W2777" s="138">
        <v>470</v>
      </c>
      <c r="X2777" s="135">
        <v>560</v>
      </c>
      <c r="Y2777" s="135">
        <v>430</v>
      </c>
      <c r="Z2777" s="135">
        <v>590</v>
      </c>
      <c r="AA2777" s="137">
        <v>6.3</v>
      </c>
      <c r="AB2777" s="148">
        <v>6.3</v>
      </c>
    </row>
    <row r="2778" spans="1:28" ht="15.75" customHeight="1">
      <c r="A2778"/>
      <c r="B2778" s="93"/>
      <c r="C2778" s="162"/>
      <c r="D2778" s="90" t="s">
        <v>100</v>
      </c>
      <c r="E2778">
        <v>4145.99</v>
      </c>
      <c r="F2778">
        <v>4295.92</v>
      </c>
      <c r="G2778">
        <v>4496.38</v>
      </c>
      <c r="H2778">
        <v>4393.87</v>
      </c>
      <c r="I2778">
        <v>4278.8100000000004</v>
      </c>
      <c r="J2778">
        <v>4166.45</v>
      </c>
      <c r="K2778">
        <v>4361.9799999999996</v>
      </c>
      <c r="L2778">
        <v>4369.76</v>
      </c>
      <c r="M2778">
        <v>4211.8500000000004</v>
      </c>
      <c r="N2778" s="99"/>
      <c r="O2778" s="99"/>
      <c r="P2778" s="99"/>
      <c r="Q2778" s="99"/>
      <c r="R2778" s="100"/>
      <c r="S2778" s="101"/>
      <c r="T2778" s="241"/>
      <c r="U2778" s="234"/>
      <c r="V2778" s="238"/>
    </row>
    <row r="2779" spans="1:28" ht="26.25" customHeight="1" thickBot="1">
      <c r="A2779"/>
      <c r="B2779" s="93"/>
      <c r="C2779" s="162"/>
      <c r="D2779" s="90" t="s">
        <v>120</v>
      </c>
      <c r="E2779" s="29">
        <f t="shared" ref="E2779:M2779" si="920">IF(((E2777="")*AND(E2778="")),"",(E2777-E2778)*2)</f>
        <v>542.06000000000131</v>
      </c>
      <c r="F2779" s="29">
        <f t="shared" si="920"/>
        <v>517.26000000000022</v>
      </c>
      <c r="G2779" s="29">
        <f t="shared" si="920"/>
        <v>503.52000000000044</v>
      </c>
      <c r="H2779" s="29">
        <f t="shared" si="920"/>
        <v>517.31999999999971</v>
      </c>
      <c r="I2779" s="29">
        <f t="shared" si="920"/>
        <v>543.03999999999905</v>
      </c>
      <c r="J2779" s="29">
        <f t="shared" si="920"/>
        <v>547.18000000000029</v>
      </c>
      <c r="K2779" s="29">
        <f t="shared" si="920"/>
        <v>519.22000000000116</v>
      </c>
      <c r="L2779" s="29">
        <f t="shared" si="920"/>
        <v>512.68000000000029</v>
      </c>
      <c r="M2779" s="29">
        <f t="shared" si="920"/>
        <v>542.34000000000015</v>
      </c>
      <c r="N2779" s="102"/>
      <c r="O2779" s="102"/>
      <c r="P2779" s="102"/>
      <c r="Q2779" s="102"/>
      <c r="R2779" s="103"/>
      <c r="S2779" s="104"/>
      <c r="T2779" s="282"/>
      <c r="U2779" s="281"/>
      <c r="V2779" s="285"/>
    </row>
    <row r="2780" spans="1:28" ht="15.75" customHeight="1">
      <c r="A2780" s="3">
        <v>43869</v>
      </c>
      <c r="B2780" s="93" t="s">
        <v>18</v>
      </c>
      <c r="C2780" s="162" t="s">
        <v>123</v>
      </c>
      <c r="D2780" s="90" t="s">
        <v>99</v>
      </c>
      <c r="E2780">
        <v>5709.53</v>
      </c>
      <c r="F2780">
        <v>5862.8</v>
      </c>
      <c r="G2780">
        <v>6048.83</v>
      </c>
      <c r="H2780">
        <v>5972.21</v>
      </c>
      <c r="I2780">
        <v>5857.82</v>
      </c>
      <c r="J2780">
        <v>5738.21</v>
      </c>
      <c r="K2780">
        <v>5934.45</v>
      </c>
      <c r="L2780">
        <v>5932.73</v>
      </c>
      <c r="M2780">
        <v>5758</v>
      </c>
      <c r="N2780" s="94">
        <f>IF((M2781=""),"",MAX(E2782:M2782))</f>
        <v>285.60000000000036</v>
      </c>
      <c r="O2780" s="94">
        <f>IF(M2781="","",MIN(E2782:M2782))</f>
        <v>232.44000000000051</v>
      </c>
      <c r="P2780" s="94">
        <f>IF((M2782=""),"",AVERAGE(E2782:M2782))</f>
        <v>260.27111111111117</v>
      </c>
      <c r="Q2780" s="94">
        <f>IF((M2781=""),"",STDEV(E2782:M2782))</f>
        <v>22.452209492856145</v>
      </c>
      <c r="R2780" s="95">
        <f>IF((M2781=""),"",(N2780-O2780)/(N2780+O2780)*100)</f>
        <v>10.261755848969146</v>
      </c>
      <c r="S2780" s="96" t="str">
        <f>IF(M2781="","",IF(R2780&lt;15,IF(P2780&gt;225,IF(P2780&lt;280,"Pass","Fail"),"Fail"),"Fail"))</f>
        <v>Pass</v>
      </c>
      <c r="T2780" s="242">
        <v>74</v>
      </c>
      <c r="U2780" s="415" t="s">
        <v>435</v>
      </c>
      <c r="V2780" s="4"/>
      <c r="W2780" s="147">
        <v>225</v>
      </c>
      <c r="X2780" s="88">
        <v>280</v>
      </c>
      <c r="Y2780" s="88">
        <v>155</v>
      </c>
      <c r="Z2780" s="88">
        <v>315</v>
      </c>
      <c r="AA2780" s="148">
        <v>15</v>
      </c>
      <c r="AB2780" s="139">
        <v>15</v>
      </c>
    </row>
    <row r="2781" spans="1:28" ht="15.75" customHeight="1">
      <c r="A2781"/>
      <c r="B2781" s="93"/>
      <c r="C2781" s="162"/>
      <c r="D2781" s="90" t="s">
        <v>100</v>
      </c>
      <c r="E2781">
        <v>5569.07</v>
      </c>
      <c r="F2781">
        <v>5738.55</v>
      </c>
      <c r="G2781">
        <v>5932.61</v>
      </c>
      <c r="H2781">
        <v>5850.23</v>
      </c>
      <c r="I2781">
        <v>5716.81</v>
      </c>
      <c r="J2781">
        <v>5595.54</v>
      </c>
      <c r="K2781">
        <v>5812.82</v>
      </c>
      <c r="L2781">
        <v>5812.53</v>
      </c>
      <c r="M2781">
        <v>5615.2</v>
      </c>
      <c r="N2781" s="99"/>
      <c r="O2781" s="99"/>
      <c r="P2781" s="99"/>
      <c r="Q2781" s="99"/>
      <c r="R2781" s="100"/>
      <c r="S2781" s="101"/>
      <c r="T2781" s="241"/>
      <c r="U2781" s="234"/>
      <c r="V2781" s="238"/>
    </row>
    <row r="2782" spans="1:28" ht="26.25" customHeight="1" thickBot="1">
      <c r="A2782"/>
      <c r="B2782" s="93"/>
      <c r="C2782" s="162"/>
      <c r="D2782" s="90" t="s">
        <v>120</v>
      </c>
      <c r="E2782" s="29">
        <f t="shared" ref="E2782:M2782" si="921">IF(((E2780="")*AND(E2781="")),"",(E2780-E2781)*2)</f>
        <v>280.92000000000007</v>
      </c>
      <c r="F2782" s="29">
        <f t="shared" si="921"/>
        <v>248.5</v>
      </c>
      <c r="G2782" s="29">
        <f t="shared" si="921"/>
        <v>232.44000000000051</v>
      </c>
      <c r="H2782" s="29">
        <f t="shared" si="921"/>
        <v>243.96000000000095</v>
      </c>
      <c r="I2782" s="29">
        <f t="shared" si="921"/>
        <v>282.01999999999862</v>
      </c>
      <c r="J2782" s="29">
        <f t="shared" si="921"/>
        <v>285.34000000000015</v>
      </c>
      <c r="K2782" s="29">
        <f t="shared" si="921"/>
        <v>243.26000000000022</v>
      </c>
      <c r="L2782" s="29">
        <f t="shared" si="921"/>
        <v>240.39999999999964</v>
      </c>
      <c r="M2782" s="29">
        <f t="shared" si="921"/>
        <v>285.60000000000036</v>
      </c>
      <c r="N2782" s="102"/>
      <c r="O2782" s="102"/>
      <c r="P2782" s="102"/>
      <c r="Q2782" s="102"/>
      <c r="R2782" s="103"/>
      <c r="S2782" s="104"/>
      <c r="T2782" s="282"/>
      <c r="U2782" s="281"/>
      <c r="V2782" s="285"/>
    </row>
    <row r="2783" spans="1:28" ht="16.5" customHeight="1">
      <c r="A2783" s="3">
        <v>43869</v>
      </c>
      <c r="B2783" s="121" t="s">
        <v>18</v>
      </c>
      <c r="C2783" s="161" t="s">
        <v>119</v>
      </c>
      <c r="D2783" s="91" t="s">
        <v>99</v>
      </c>
      <c r="E2783">
        <v>2134.86</v>
      </c>
      <c r="F2783">
        <v>2100.48</v>
      </c>
      <c r="G2783">
        <v>2083.83</v>
      </c>
      <c r="H2783">
        <v>2071.6</v>
      </c>
      <c r="I2783">
        <v>2069.21</v>
      </c>
      <c r="J2783">
        <v>2090.4899999999998</v>
      </c>
      <c r="K2783">
        <v>2090</v>
      </c>
      <c r="L2783">
        <v>2067.59</v>
      </c>
      <c r="M2783">
        <v>2055.1</v>
      </c>
      <c r="N2783" s="94">
        <f>IF((M2784=""),"",MAX(E2785:M2785))</f>
        <v>782.23999999999978</v>
      </c>
      <c r="O2783" s="94">
        <f>IF(M2784="","",MIN(E2785:M2785))</f>
        <v>681.65999999999985</v>
      </c>
      <c r="P2783" s="94">
        <f>IF((M2785=""),"",AVERAGE(E2785:M2785))</f>
        <v>732.62444444444452</v>
      </c>
      <c r="Q2783" s="94">
        <f>IF((M2784=""),"",STDEV(E2785:M2785))</f>
        <v>39.25218691713296</v>
      </c>
      <c r="R2783" s="95">
        <f>IF((M2784=""),"",(N2783-O2783)/(N2783+O2783)*100)</f>
        <v>6.8706878885169713</v>
      </c>
      <c r="S2783" s="96" t="str">
        <f>IF(M2784="","",IF(R2783&lt;10,IF(P2783&gt;674,IF(P2783&lt;816,"Pass","Fail"),"Fail"),"Fail"))</f>
        <v>Pass</v>
      </c>
      <c r="T2783" s="242">
        <v>74</v>
      </c>
      <c r="U2783" s="415" t="s">
        <v>435</v>
      </c>
      <c r="V2783" s="4"/>
      <c r="W2783" s="147">
        <v>674</v>
      </c>
      <c r="X2783" s="88">
        <v>816</v>
      </c>
      <c r="Y2783" s="88">
        <v>670</v>
      </c>
      <c r="Z2783" s="88">
        <v>830</v>
      </c>
      <c r="AA2783" s="88">
        <v>8.6999999999999993</v>
      </c>
      <c r="AB2783" s="148">
        <v>10</v>
      </c>
    </row>
    <row r="2784" spans="1:28" ht="15.75" customHeight="1">
      <c r="A2784"/>
      <c r="B2784" s="93"/>
      <c r="C2784" s="162"/>
      <c r="D2784" s="90" t="s">
        <v>100</v>
      </c>
      <c r="E2784">
        <v>1751.05</v>
      </c>
      <c r="F2784">
        <v>1748.77</v>
      </c>
      <c r="G2784">
        <v>1743</v>
      </c>
      <c r="H2784">
        <v>1717.66</v>
      </c>
      <c r="I2784">
        <v>1680.93</v>
      </c>
      <c r="J2784">
        <v>1708.02</v>
      </c>
      <c r="K2784">
        <v>1739.83</v>
      </c>
      <c r="L2784">
        <v>1713.11</v>
      </c>
      <c r="M2784">
        <v>1663.98</v>
      </c>
      <c r="N2784" s="99"/>
      <c r="O2784" s="99"/>
      <c r="P2784" s="99"/>
      <c r="Q2784" s="99"/>
      <c r="R2784" s="100"/>
      <c r="S2784" s="101"/>
      <c r="T2784" s="241"/>
      <c r="U2784" s="234"/>
      <c r="V2784" s="238"/>
    </row>
    <row r="2785" spans="1:28" ht="26.25" customHeight="1" thickBot="1">
      <c r="A2785"/>
      <c r="B2785" s="93"/>
      <c r="C2785" s="162"/>
      <c r="D2785" s="90" t="s">
        <v>120</v>
      </c>
      <c r="E2785" s="29">
        <f t="shared" ref="E2785:M2785" si="922">IF(((E2783="")*AND(E2784="")),"",(E2783-E2784)*2)</f>
        <v>767.62000000000035</v>
      </c>
      <c r="F2785" s="29">
        <f t="shared" si="922"/>
        <v>703.42000000000007</v>
      </c>
      <c r="G2785" s="29">
        <f t="shared" si="922"/>
        <v>681.65999999999985</v>
      </c>
      <c r="H2785" s="29">
        <f t="shared" si="922"/>
        <v>707.87999999999965</v>
      </c>
      <c r="I2785" s="29">
        <f t="shared" si="922"/>
        <v>776.56</v>
      </c>
      <c r="J2785" s="29">
        <f t="shared" si="922"/>
        <v>764.9399999999996</v>
      </c>
      <c r="K2785" s="29">
        <f t="shared" si="922"/>
        <v>700.34000000000015</v>
      </c>
      <c r="L2785" s="29">
        <f t="shared" si="922"/>
        <v>708.96000000000049</v>
      </c>
      <c r="M2785" s="29">
        <f t="shared" si="922"/>
        <v>782.23999999999978</v>
      </c>
      <c r="N2785" s="102"/>
      <c r="O2785" s="102"/>
      <c r="P2785" s="102"/>
      <c r="Q2785" s="102"/>
      <c r="R2785" s="103"/>
      <c r="S2785" s="104"/>
      <c r="T2785" s="282"/>
      <c r="U2785" s="281"/>
      <c r="V2785" s="285"/>
    </row>
    <row r="2786" spans="1:28" ht="15.75">
      <c r="A2786" s="3">
        <v>43869</v>
      </c>
      <c r="B2786" s="93" t="s">
        <v>18</v>
      </c>
      <c r="C2786" s="162" t="s">
        <v>121</v>
      </c>
      <c r="D2786" s="90" t="s">
        <v>99</v>
      </c>
      <c r="E2786">
        <v>1931.78</v>
      </c>
      <c r="F2786">
        <v>1962.46</v>
      </c>
      <c r="G2786">
        <v>1966.65</v>
      </c>
      <c r="H2786">
        <v>1928.68</v>
      </c>
      <c r="I2786">
        <v>1871.07</v>
      </c>
      <c r="J2786">
        <v>1878.23</v>
      </c>
      <c r="K2786">
        <v>1948</v>
      </c>
      <c r="L2786">
        <v>1913.65</v>
      </c>
      <c r="M2786">
        <v>1878.15</v>
      </c>
      <c r="N2786" s="94">
        <f>IF((M2787=""),"",MAX(E2788:M2788))</f>
        <v>960.75999999999976</v>
      </c>
      <c r="O2786" s="94">
        <f>IF(M2787="","",MIN(E2788:M2788))</f>
        <v>776.12000000000035</v>
      </c>
      <c r="P2786" s="94">
        <f>IF((M2788=""),"",AVERAGE(E2788:M2788))</f>
        <v>866.50888888888892</v>
      </c>
      <c r="Q2786" s="94">
        <f>IF((M2787=""),"",STDEV(E2788:M2788))</f>
        <v>75.285893174693996</v>
      </c>
      <c r="R2786" s="95">
        <f>IF((M2787=""),"",(N2786-O2786)/(N2786+O2786)*100)</f>
        <v>10.63055593938553</v>
      </c>
      <c r="S2786" s="96" t="str">
        <f>IF(M2787="","",IF(R2786&lt;15,IF(P2786&gt;830,IF(P2786&lt;960,"Pass","Fail"),"Fail"),"Fail"))</f>
        <v>Pass</v>
      </c>
      <c r="T2786" s="242">
        <v>74</v>
      </c>
      <c r="U2786" s="415" t="s">
        <v>435</v>
      </c>
      <c r="V2786" s="4"/>
      <c r="W2786" s="135">
        <v>830</v>
      </c>
      <c r="X2786" s="135">
        <v>960</v>
      </c>
      <c r="Y2786" s="135">
        <v>710</v>
      </c>
      <c r="Z2786" s="135">
        <v>910</v>
      </c>
      <c r="AA2786" s="135">
        <v>14.5</v>
      </c>
      <c r="AB2786" s="139">
        <v>17</v>
      </c>
    </row>
    <row r="2787" spans="1:28" ht="15.75" customHeight="1">
      <c r="A2787"/>
      <c r="B2787" s="93"/>
      <c r="C2787" s="162"/>
      <c r="D2787" s="90" t="s">
        <v>100</v>
      </c>
      <c r="E2787">
        <v>1451.4</v>
      </c>
      <c r="F2787">
        <v>1548.86</v>
      </c>
      <c r="G2787">
        <v>1578.59</v>
      </c>
      <c r="H2787">
        <v>1522.08</v>
      </c>
      <c r="I2787">
        <v>1399.24</v>
      </c>
      <c r="J2787">
        <v>1408.78</v>
      </c>
      <c r="K2787">
        <v>1540.83</v>
      </c>
      <c r="L2787">
        <v>1517.82</v>
      </c>
      <c r="M2787">
        <v>1411.78</v>
      </c>
      <c r="N2787" s="99"/>
      <c r="O2787" s="99"/>
      <c r="P2787" s="99"/>
      <c r="Q2787" s="99"/>
      <c r="R2787" s="100"/>
      <c r="S2787" s="101"/>
      <c r="T2787" s="241"/>
      <c r="U2787" s="234"/>
      <c r="V2787" s="238"/>
    </row>
    <row r="2788" spans="1:28" ht="26.25" customHeight="1" thickBot="1">
      <c r="A2788"/>
      <c r="B2788" s="105"/>
      <c r="C2788" s="163"/>
      <c r="D2788" s="127" t="s">
        <v>120</v>
      </c>
      <c r="E2788" s="107">
        <f t="shared" ref="E2788:M2788" si="923">IF(((E2786="")*AND(E2787="")),"",(E2786-E2787)*2)</f>
        <v>960.75999999999976</v>
      </c>
      <c r="F2788" s="107">
        <f t="shared" si="923"/>
        <v>827.20000000000027</v>
      </c>
      <c r="G2788" s="107">
        <f t="shared" si="923"/>
        <v>776.12000000000035</v>
      </c>
      <c r="H2788" s="107">
        <f t="shared" si="923"/>
        <v>813.20000000000027</v>
      </c>
      <c r="I2788" s="107">
        <f t="shared" si="923"/>
        <v>943.65999999999985</v>
      </c>
      <c r="J2788" s="107">
        <f t="shared" si="923"/>
        <v>938.90000000000009</v>
      </c>
      <c r="K2788" s="107">
        <f t="shared" si="923"/>
        <v>814.34000000000015</v>
      </c>
      <c r="L2788" s="107">
        <f t="shared" si="923"/>
        <v>791.66000000000031</v>
      </c>
      <c r="M2788" s="107">
        <f t="shared" si="923"/>
        <v>932.74000000000024</v>
      </c>
      <c r="N2788" s="108"/>
      <c r="O2788" s="108"/>
      <c r="P2788" s="108"/>
      <c r="Q2788" s="108"/>
      <c r="R2788" s="109"/>
      <c r="S2788" s="110"/>
      <c r="T2788" s="284"/>
      <c r="U2788" s="283"/>
      <c r="V2788" s="286"/>
    </row>
    <row r="2789" spans="1:28" ht="15.75" customHeight="1">
      <c r="A2789" s="3">
        <v>43872</v>
      </c>
      <c r="B2789" s="111" t="s">
        <v>18</v>
      </c>
      <c r="C2789" s="164" t="s">
        <v>122</v>
      </c>
      <c r="D2789" s="112" t="s">
        <v>99</v>
      </c>
      <c r="E2789">
        <v>4141.26</v>
      </c>
      <c r="F2789">
        <v>4300.2</v>
      </c>
      <c r="G2789">
        <v>4502.16</v>
      </c>
      <c r="H2789">
        <v>4399.53</v>
      </c>
      <c r="I2789">
        <v>4284.2700000000004</v>
      </c>
      <c r="J2789">
        <v>4168.7299999999996</v>
      </c>
      <c r="K2789">
        <v>4367.9799999999996</v>
      </c>
      <c r="L2789">
        <v>4373.0200000000004</v>
      </c>
      <c r="M2789">
        <v>4216.79</v>
      </c>
      <c r="N2789" s="113">
        <f>IF((M2790=""),"",MAX(E2791:M2791))</f>
        <v>548.46</v>
      </c>
      <c r="O2789" s="113">
        <f>IF(M2790="","",MIN(E2791:M2791))</f>
        <v>506.8799999999992</v>
      </c>
      <c r="P2789" s="113">
        <f>IF((M2791=""),"",AVERAGE(E2791:M2791))</f>
        <v>526.83999999999969</v>
      </c>
      <c r="Q2789" s="113">
        <f>IF((M2790=""),"",STDEV(E2791:M2791))</f>
        <v>14.285622142558887</v>
      </c>
      <c r="R2789" s="114">
        <f>IF((M2790=""),"",(N2789-O2789)/(N2789+O2789)*100)</f>
        <v>3.9399624765479242</v>
      </c>
      <c r="S2789" s="115" t="str">
        <f>IF(M2790="","",IF(R2789&lt;10,IF(P2789&gt;470,IF(P2789&lt;560,"Pass","Fail"),"Fail"),"Fail"))</f>
        <v>Pass</v>
      </c>
      <c r="T2789" s="242" t="s">
        <v>437</v>
      </c>
      <c r="U2789" s="415" t="s">
        <v>438</v>
      </c>
      <c r="V2789" s="4"/>
      <c r="W2789" s="138">
        <v>470</v>
      </c>
      <c r="X2789" s="135">
        <v>560</v>
      </c>
      <c r="Y2789" s="135">
        <v>430</v>
      </c>
      <c r="Z2789" s="135">
        <v>590</v>
      </c>
      <c r="AA2789" s="137">
        <v>6.3</v>
      </c>
      <c r="AB2789" s="148">
        <v>6.3</v>
      </c>
    </row>
    <row r="2790" spans="1:28" ht="15.75" customHeight="1">
      <c r="A2790"/>
      <c r="B2790" s="93"/>
      <c r="C2790" s="162"/>
      <c r="D2790" s="90" t="s">
        <v>100</v>
      </c>
      <c r="E2790">
        <v>3880.25</v>
      </c>
      <c r="F2790">
        <v>4040.04</v>
      </c>
      <c r="G2790">
        <v>4248.72</v>
      </c>
      <c r="H2790">
        <v>4139.3100000000004</v>
      </c>
      <c r="I2790">
        <v>4013.05</v>
      </c>
      <c r="J2790">
        <v>3896.94</v>
      </c>
      <c r="K2790">
        <v>4109.3599999999997</v>
      </c>
      <c r="L2790">
        <v>4112.93</v>
      </c>
      <c r="M2790">
        <v>3942.56</v>
      </c>
      <c r="N2790" s="99"/>
      <c r="O2790" s="99"/>
      <c r="P2790" s="99"/>
      <c r="Q2790" s="99"/>
      <c r="R2790" s="100"/>
      <c r="S2790" s="101"/>
      <c r="T2790" s="241"/>
      <c r="U2790" s="443"/>
      <c r="V2790" s="238"/>
    </row>
    <row r="2791" spans="1:28" ht="26.25" customHeight="1" thickBot="1">
      <c r="A2791"/>
      <c r="B2791" s="93"/>
      <c r="C2791" s="162"/>
      <c r="D2791" s="90" t="s">
        <v>120</v>
      </c>
      <c r="E2791" s="29">
        <f t="shared" ref="E2791:M2791" si="924">IF(((E2789="")*AND(E2790="")),"",(E2789-E2790)*2)</f>
        <v>522.02000000000044</v>
      </c>
      <c r="F2791" s="29">
        <f t="shared" si="924"/>
        <v>520.31999999999971</v>
      </c>
      <c r="G2791" s="29">
        <f t="shared" si="924"/>
        <v>506.8799999999992</v>
      </c>
      <c r="H2791" s="29">
        <f t="shared" si="924"/>
        <v>520.43999999999869</v>
      </c>
      <c r="I2791" s="29">
        <f t="shared" si="924"/>
        <v>542.44000000000051</v>
      </c>
      <c r="J2791" s="29">
        <f t="shared" si="924"/>
        <v>543.57999999999902</v>
      </c>
      <c r="K2791" s="29">
        <f t="shared" si="924"/>
        <v>517.23999999999978</v>
      </c>
      <c r="L2791" s="29">
        <f t="shared" si="924"/>
        <v>520.18000000000029</v>
      </c>
      <c r="M2791" s="29">
        <f t="shared" si="924"/>
        <v>548.46</v>
      </c>
      <c r="N2791" s="102"/>
      <c r="O2791" s="102"/>
      <c r="P2791" s="102"/>
      <c r="Q2791" s="102"/>
      <c r="R2791" s="103"/>
      <c r="S2791" s="104"/>
      <c r="T2791" s="282"/>
      <c r="U2791" s="444"/>
      <c r="V2791" s="285"/>
    </row>
    <row r="2792" spans="1:28" ht="15.75" customHeight="1">
      <c r="A2792" s="3">
        <v>43872</v>
      </c>
      <c r="B2792" s="93" t="s">
        <v>18</v>
      </c>
      <c r="C2792" s="162" t="s">
        <v>123</v>
      </c>
      <c r="D2792" s="90" t="s">
        <v>99</v>
      </c>
      <c r="E2792">
        <v>5575.83</v>
      </c>
      <c r="F2792">
        <v>5744.28</v>
      </c>
      <c r="G2792">
        <v>5938.5</v>
      </c>
      <c r="H2792">
        <v>5855.57</v>
      </c>
      <c r="I2792">
        <v>5722.71</v>
      </c>
      <c r="J2792">
        <v>5608.23</v>
      </c>
      <c r="K2792">
        <v>5816.46</v>
      </c>
      <c r="L2792">
        <v>5818.41</v>
      </c>
      <c r="M2792">
        <v>5620.1</v>
      </c>
      <c r="N2792" s="94">
        <f>IF((M2793=""),"",MAX(E2794:M2794))</f>
        <v>303.21999999999935</v>
      </c>
      <c r="O2792" s="94">
        <f>IF(M2793="","",MIN(E2794:M2794))</f>
        <v>237.71999999999935</v>
      </c>
      <c r="P2792" s="94">
        <f>IF((M2794=""),"",AVERAGE(E2794:M2794))</f>
        <v>270.93777777777746</v>
      </c>
      <c r="Q2792" s="94">
        <f>IF((M2793=""),"",STDEV(E2794:M2794))</f>
        <v>23.726085737948015</v>
      </c>
      <c r="R2792" s="95">
        <f>IF((M2793=""),"",(N2792-O2792)/(N2792+O2792)*100)</f>
        <v>12.108551780234436</v>
      </c>
      <c r="S2792" s="96" t="str">
        <f>IF(M2793="","",IF(R2792&lt;15,IF(P2792&gt;225,IF(P2792&lt;280,"Pass","Fail"),"Fail"),"Fail"))</f>
        <v>Pass</v>
      </c>
      <c r="T2792" s="242" t="s">
        <v>437</v>
      </c>
      <c r="U2792" s="415" t="s">
        <v>438</v>
      </c>
      <c r="V2792" s="4"/>
      <c r="W2792" s="147">
        <v>225</v>
      </c>
      <c r="X2792" s="88">
        <v>280</v>
      </c>
      <c r="Y2792" s="88">
        <v>155</v>
      </c>
      <c r="Z2792" s="88">
        <v>315</v>
      </c>
      <c r="AA2792" s="148">
        <v>15</v>
      </c>
      <c r="AB2792" s="139">
        <v>15</v>
      </c>
    </row>
    <row r="2793" spans="1:28" ht="15.75" customHeight="1">
      <c r="A2793"/>
      <c r="B2793" s="93"/>
      <c r="C2793" s="162"/>
      <c r="D2793" s="90" t="s">
        <v>100</v>
      </c>
      <c r="E2793">
        <v>5426.04</v>
      </c>
      <c r="F2793">
        <v>5615.93</v>
      </c>
      <c r="G2793">
        <v>5819.64</v>
      </c>
      <c r="H2793">
        <v>5729.3</v>
      </c>
      <c r="I2793">
        <v>5580.57</v>
      </c>
      <c r="J2793">
        <v>5456.62</v>
      </c>
      <c r="K2793">
        <v>5690.21</v>
      </c>
      <c r="L2793">
        <v>5687.75</v>
      </c>
      <c r="M2793">
        <v>5474.81</v>
      </c>
      <c r="N2793" s="99"/>
      <c r="O2793" s="99"/>
      <c r="P2793" s="99"/>
      <c r="Q2793" s="99"/>
      <c r="R2793" s="100"/>
      <c r="S2793" s="101"/>
      <c r="T2793" s="241"/>
      <c r="U2793" s="443"/>
      <c r="V2793" s="238"/>
    </row>
    <row r="2794" spans="1:28" ht="26.25" customHeight="1" thickBot="1">
      <c r="A2794"/>
      <c r="B2794" s="93"/>
      <c r="C2794" s="162"/>
      <c r="D2794" s="90" t="s">
        <v>120</v>
      </c>
      <c r="E2794" s="29">
        <f t="shared" ref="E2794:M2794" si="925">IF(((E2792="")*AND(E2793="")),"",(E2792-E2793)*2)</f>
        <v>299.57999999999993</v>
      </c>
      <c r="F2794" s="29">
        <f t="shared" si="925"/>
        <v>256.69999999999891</v>
      </c>
      <c r="G2794" s="29">
        <f t="shared" si="925"/>
        <v>237.71999999999935</v>
      </c>
      <c r="H2794" s="29">
        <f t="shared" si="925"/>
        <v>252.53999999999905</v>
      </c>
      <c r="I2794" s="29">
        <f t="shared" si="925"/>
        <v>284.28000000000065</v>
      </c>
      <c r="J2794" s="29">
        <f t="shared" si="925"/>
        <v>303.21999999999935</v>
      </c>
      <c r="K2794" s="29">
        <f t="shared" si="925"/>
        <v>252.5</v>
      </c>
      <c r="L2794" s="29">
        <f t="shared" si="925"/>
        <v>261.31999999999971</v>
      </c>
      <c r="M2794" s="29">
        <f t="shared" si="925"/>
        <v>290.57999999999993</v>
      </c>
      <c r="N2794" s="102"/>
      <c r="O2794" s="102"/>
      <c r="P2794" s="102"/>
      <c r="Q2794" s="102"/>
      <c r="R2794" s="103"/>
      <c r="S2794" s="104"/>
      <c r="T2794" s="282"/>
      <c r="U2794" s="444"/>
      <c r="V2794" s="285"/>
    </row>
    <row r="2795" spans="1:28" ht="16.5" customHeight="1">
      <c r="A2795" s="3">
        <v>43872</v>
      </c>
      <c r="B2795" s="121" t="s">
        <v>18</v>
      </c>
      <c r="C2795" s="161" t="s">
        <v>119</v>
      </c>
      <c r="D2795" s="91" t="s">
        <v>99</v>
      </c>
      <c r="E2795">
        <v>2821.69</v>
      </c>
      <c r="F2795">
        <v>2757.83</v>
      </c>
      <c r="G2795">
        <v>2746.76</v>
      </c>
      <c r="H2795">
        <v>2782.17</v>
      </c>
      <c r="I2795">
        <v>2878.42</v>
      </c>
      <c r="J2795">
        <v>2891.28</v>
      </c>
      <c r="K2795">
        <v>2785.54</v>
      </c>
      <c r="L2795">
        <v>2769.29</v>
      </c>
      <c r="M2795">
        <v>2875.38</v>
      </c>
      <c r="N2795" s="94">
        <f>IF((M2796=""),"",MAX(E2797:M2797))</f>
        <v>803.96</v>
      </c>
      <c r="O2795" s="94">
        <f>IF(M2796="","",MIN(E2797:M2797))</f>
        <v>699.92000000000007</v>
      </c>
      <c r="P2795" s="94">
        <f>IF((M2797=""),"",AVERAGE(E2797:M2797))</f>
        <v>754.02666666666676</v>
      </c>
      <c r="Q2795" s="94">
        <f>IF((M2796=""),"",STDEV(E2797:M2797))</f>
        <v>39.624216080573063</v>
      </c>
      <c r="R2795" s="95">
        <f>IF((M2796=""),"",(N2795-O2795)/(N2795+O2795)*100)</f>
        <v>6.9181051679655257</v>
      </c>
      <c r="S2795" s="96" t="str">
        <f>IF(M2796="","",IF(R2795&lt;10,IF(P2795&gt;674,IF(P2795&lt;816,"Pass","Fail"),"Fail"),"Fail"))</f>
        <v>Pass</v>
      </c>
      <c r="T2795" s="242" t="s">
        <v>437</v>
      </c>
      <c r="U2795" s="415" t="s">
        <v>438</v>
      </c>
      <c r="V2795" s="4"/>
      <c r="W2795" s="147">
        <v>674</v>
      </c>
      <c r="X2795" s="88">
        <v>816</v>
      </c>
      <c r="Y2795" s="88">
        <v>670</v>
      </c>
      <c r="Z2795" s="88">
        <v>830</v>
      </c>
      <c r="AA2795" s="88">
        <v>8.6999999999999993</v>
      </c>
      <c r="AB2795" s="148">
        <v>10</v>
      </c>
    </row>
    <row r="2796" spans="1:28" ht="15.75" customHeight="1">
      <c r="A2796"/>
      <c r="B2796" s="93"/>
      <c r="C2796" s="162"/>
      <c r="D2796" s="90" t="s">
        <v>100</v>
      </c>
      <c r="E2796">
        <v>2434.9299999999998</v>
      </c>
      <c r="F2796">
        <v>2394.87</v>
      </c>
      <c r="G2796">
        <v>2396.8000000000002</v>
      </c>
      <c r="H2796">
        <v>2421.4299999999998</v>
      </c>
      <c r="I2796">
        <v>2480.88</v>
      </c>
      <c r="J2796">
        <v>2489.3000000000002</v>
      </c>
      <c r="K2796">
        <v>2422.69</v>
      </c>
      <c r="L2796">
        <v>2399.5</v>
      </c>
      <c r="M2796">
        <v>2474.84</v>
      </c>
      <c r="N2796" s="99"/>
      <c r="O2796" s="99"/>
      <c r="P2796" s="99"/>
      <c r="Q2796" s="99"/>
      <c r="R2796" s="100"/>
      <c r="S2796" s="101"/>
      <c r="T2796" s="241"/>
      <c r="U2796" s="443"/>
      <c r="V2796" s="238"/>
    </row>
    <row r="2797" spans="1:28" ht="26.25" customHeight="1" thickBot="1">
      <c r="A2797"/>
      <c r="B2797" s="93"/>
      <c r="C2797" s="162"/>
      <c r="D2797" s="90" t="s">
        <v>120</v>
      </c>
      <c r="E2797" s="29">
        <f t="shared" ref="E2797:M2797" si="926">IF(((E2795="")*AND(E2796="")),"",(E2795-E2796)*2)</f>
        <v>773.52000000000044</v>
      </c>
      <c r="F2797" s="29">
        <f t="shared" si="926"/>
        <v>725.92000000000007</v>
      </c>
      <c r="G2797" s="29">
        <f t="shared" si="926"/>
        <v>699.92000000000007</v>
      </c>
      <c r="H2797" s="29">
        <f t="shared" si="926"/>
        <v>721.48000000000047</v>
      </c>
      <c r="I2797" s="29">
        <f t="shared" si="926"/>
        <v>795.07999999999993</v>
      </c>
      <c r="J2797" s="29">
        <f t="shared" si="926"/>
        <v>803.96</v>
      </c>
      <c r="K2797" s="29">
        <f t="shared" si="926"/>
        <v>725.69999999999982</v>
      </c>
      <c r="L2797" s="29">
        <f t="shared" si="926"/>
        <v>739.57999999999993</v>
      </c>
      <c r="M2797" s="29">
        <f t="shared" si="926"/>
        <v>801.07999999999993</v>
      </c>
      <c r="N2797" s="102"/>
      <c r="O2797" s="102"/>
      <c r="P2797" s="102"/>
      <c r="Q2797" s="102"/>
      <c r="R2797" s="103"/>
      <c r="S2797" s="104"/>
      <c r="T2797" s="282"/>
      <c r="U2797" s="444"/>
      <c r="V2797" s="285"/>
    </row>
    <row r="2798" spans="1:28" ht="15.75">
      <c r="A2798" s="3">
        <v>43872</v>
      </c>
      <c r="B2798" s="93" t="s">
        <v>18</v>
      </c>
      <c r="C2798" s="162" t="s">
        <v>121</v>
      </c>
      <c r="D2798" s="90" t="s">
        <v>99</v>
      </c>
      <c r="E2798">
        <v>2882.83</v>
      </c>
      <c r="F2798">
        <v>2786.4</v>
      </c>
      <c r="G2798">
        <v>2748.19</v>
      </c>
      <c r="H2798">
        <v>2756.45</v>
      </c>
      <c r="I2798">
        <v>2818.34</v>
      </c>
      <c r="J2798">
        <v>2862.26</v>
      </c>
      <c r="K2798">
        <v>2766.75</v>
      </c>
      <c r="L2798">
        <v>2788.17</v>
      </c>
      <c r="M2798">
        <v>2904.67</v>
      </c>
      <c r="N2798" s="94">
        <f>IF((M2799=""),"",MAX(E2800:M2800))</f>
        <v>999.54000000000087</v>
      </c>
      <c r="O2798" s="94">
        <f>IF(M2799="","",MIN(E2800:M2800))</f>
        <v>819.38000000000011</v>
      </c>
      <c r="P2798" s="94">
        <f>IF((M2800=""),"",AVERAGE(E2800:M2800))</f>
        <v>912.9000000000002</v>
      </c>
      <c r="Q2798" s="94">
        <f>IF((M2799=""),"",STDEV(E2800:M2800))</f>
        <v>67.390442200655414</v>
      </c>
      <c r="R2798" s="95">
        <f>IF((M2799=""),"",(N2798-O2798)/(N2798+O2798)*100)</f>
        <v>9.9047786598641316</v>
      </c>
      <c r="S2798" s="96" t="str">
        <f>IF(M2799="","",IF(R2798&lt;15,IF(P2798&gt;830,IF(P2798&lt;960,"Pass","Fail"),"Fail"),"Fail"))</f>
        <v>Pass</v>
      </c>
      <c r="T2798" s="242" t="s">
        <v>437</v>
      </c>
      <c r="U2798" s="415" t="s">
        <v>438</v>
      </c>
      <c r="V2798" s="4"/>
      <c r="W2798" s="135">
        <v>830</v>
      </c>
      <c r="X2798" s="135">
        <v>960</v>
      </c>
      <c r="Y2798" s="135">
        <v>710</v>
      </c>
      <c r="Z2798" s="135">
        <v>910</v>
      </c>
      <c r="AA2798" s="135">
        <v>14.5</v>
      </c>
      <c r="AB2798" s="139">
        <v>17</v>
      </c>
    </row>
    <row r="2799" spans="1:28" ht="15.75" customHeight="1">
      <c r="A2799"/>
      <c r="B2799" s="93"/>
      <c r="C2799" s="162"/>
      <c r="D2799" s="90" t="s">
        <v>100</v>
      </c>
      <c r="E2799">
        <v>2401.5100000000002</v>
      </c>
      <c r="F2799">
        <v>2355.1</v>
      </c>
      <c r="G2799">
        <v>2338.5</v>
      </c>
      <c r="H2799">
        <v>2323.7399999999998</v>
      </c>
      <c r="I2799">
        <v>2320.17</v>
      </c>
      <c r="J2799">
        <v>2362.4899999999998</v>
      </c>
      <c r="K2799">
        <v>2336.12</v>
      </c>
      <c r="L2799">
        <v>2345.06</v>
      </c>
      <c r="M2799">
        <v>2423.3200000000002</v>
      </c>
      <c r="N2799" s="99"/>
      <c r="O2799" s="99"/>
      <c r="P2799" s="99"/>
      <c r="Q2799" s="99"/>
      <c r="R2799" s="100"/>
      <c r="S2799" s="101"/>
      <c r="T2799" s="241"/>
      <c r="U2799" s="443"/>
      <c r="V2799" s="238"/>
    </row>
    <row r="2800" spans="1:28" ht="26.25" customHeight="1" thickBot="1">
      <c r="A2800"/>
      <c r="B2800" s="105"/>
      <c r="C2800" s="163"/>
      <c r="D2800" s="127" t="s">
        <v>120</v>
      </c>
      <c r="E2800" s="107">
        <f t="shared" ref="E2800:M2800" si="927">IF(((E2798="")*AND(E2799="")),"",(E2798-E2799)*2)</f>
        <v>962.63999999999942</v>
      </c>
      <c r="F2800" s="107">
        <f t="shared" si="927"/>
        <v>862.60000000000036</v>
      </c>
      <c r="G2800" s="107">
        <f t="shared" si="927"/>
        <v>819.38000000000011</v>
      </c>
      <c r="H2800" s="107">
        <f t="shared" si="927"/>
        <v>865.42000000000007</v>
      </c>
      <c r="I2800" s="107">
        <f t="shared" si="927"/>
        <v>996.34000000000015</v>
      </c>
      <c r="J2800" s="107">
        <f t="shared" si="927"/>
        <v>999.54000000000087</v>
      </c>
      <c r="K2800" s="107">
        <f t="shared" si="927"/>
        <v>861.26000000000022</v>
      </c>
      <c r="L2800" s="107">
        <f t="shared" si="927"/>
        <v>886.22000000000025</v>
      </c>
      <c r="M2800" s="107">
        <f t="shared" si="927"/>
        <v>962.69999999999982</v>
      </c>
      <c r="N2800" s="108"/>
      <c r="O2800" s="108"/>
      <c r="P2800" s="108"/>
      <c r="Q2800" s="108"/>
      <c r="R2800" s="109"/>
      <c r="S2800" s="110"/>
      <c r="T2800" s="284"/>
      <c r="U2800" s="445"/>
      <c r="V2800" s="286"/>
    </row>
    <row r="2801" spans="1:28" ht="15.75" customHeight="1">
      <c r="A2801" s="3">
        <v>43876</v>
      </c>
      <c r="B2801" s="111" t="s">
        <v>18</v>
      </c>
      <c r="C2801" s="164" t="s">
        <v>122</v>
      </c>
      <c r="D2801" s="112" t="s">
        <v>99</v>
      </c>
      <c r="E2801">
        <v>5426.04</v>
      </c>
      <c r="F2801">
        <v>5615.93</v>
      </c>
      <c r="G2801">
        <v>5819.64</v>
      </c>
      <c r="H2801">
        <v>5729.3</v>
      </c>
      <c r="I2801">
        <v>5580.57</v>
      </c>
      <c r="J2801">
        <v>5456.62</v>
      </c>
      <c r="K2801">
        <v>5690.21</v>
      </c>
      <c r="L2801">
        <v>5687.75</v>
      </c>
      <c r="M2801">
        <v>5474.81</v>
      </c>
      <c r="N2801" s="113">
        <f>IF((M2802=""),"",MAX(E2803:M2803))</f>
        <v>554.5</v>
      </c>
      <c r="O2801" s="113">
        <f>IF(M2802="","",MIN(E2803:M2803))</f>
        <v>529.84000000000015</v>
      </c>
      <c r="P2801" s="113">
        <f>IF((M2803=""),"",AVERAGE(E2803:M2803))</f>
        <v>543.27333333333343</v>
      </c>
      <c r="Q2801" s="113">
        <f>IF((M2802=""),"",STDEV(E2803:M2803))</f>
        <v>6.8364830139429262</v>
      </c>
      <c r="R2801" s="114">
        <f>IF((M2802=""),"",(N2801-O2801)/(N2801+O2801)*100)</f>
        <v>2.2741944408580199</v>
      </c>
      <c r="S2801" s="115" t="str">
        <f>IF(M2802="","",IF(R2801&lt;10,IF(P2801&gt;470,IF(P2801&lt;560,"Pass","Fail"),"Fail"),"Fail"))</f>
        <v>Pass</v>
      </c>
      <c r="T2801" s="242">
        <v>121</v>
      </c>
      <c r="U2801" s="415"/>
      <c r="V2801" s="4"/>
      <c r="W2801" s="138">
        <v>470</v>
      </c>
      <c r="X2801" s="135">
        <v>560</v>
      </c>
      <c r="Y2801" s="135">
        <v>430</v>
      </c>
      <c r="Z2801" s="135">
        <v>590</v>
      </c>
      <c r="AA2801" s="137">
        <v>6.3</v>
      </c>
      <c r="AB2801" s="148">
        <v>6.3</v>
      </c>
    </row>
    <row r="2802" spans="1:28" ht="15.75" customHeight="1">
      <c r="A2802"/>
      <c r="B2802" s="93"/>
      <c r="C2802" s="162"/>
      <c r="D2802" s="90" t="s">
        <v>100</v>
      </c>
      <c r="E2802">
        <v>5152.66</v>
      </c>
      <c r="F2802">
        <v>5342.79</v>
      </c>
      <c r="G2802">
        <v>5554.72</v>
      </c>
      <c r="H2802">
        <v>5459.06</v>
      </c>
      <c r="I2802">
        <v>5309.87</v>
      </c>
      <c r="J2802">
        <v>5179.37</v>
      </c>
      <c r="K2802">
        <v>5417.32</v>
      </c>
      <c r="L2802">
        <v>5418.46</v>
      </c>
      <c r="M2802">
        <v>5201.8900000000003</v>
      </c>
      <c r="N2802" s="99"/>
      <c r="O2802" s="99"/>
      <c r="P2802" s="99"/>
      <c r="Q2802" s="99"/>
      <c r="R2802" s="100"/>
      <c r="S2802" s="101"/>
      <c r="T2802" s="241"/>
      <c r="U2802" s="443"/>
      <c r="V2802" s="238"/>
    </row>
    <row r="2803" spans="1:28" ht="26.25" customHeight="1" thickBot="1">
      <c r="A2803"/>
      <c r="B2803" s="93"/>
      <c r="C2803" s="162"/>
      <c r="D2803" s="90" t="s">
        <v>120</v>
      </c>
      <c r="E2803" s="29">
        <f t="shared" ref="E2803:M2803" si="928">IF(((E2801="")*AND(E2802="")),"",(E2801-E2802)*2)</f>
        <v>546.76000000000022</v>
      </c>
      <c r="F2803" s="29">
        <f t="shared" si="928"/>
        <v>546.28000000000065</v>
      </c>
      <c r="G2803" s="29">
        <f t="shared" si="928"/>
        <v>529.84000000000015</v>
      </c>
      <c r="H2803" s="29">
        <f t="shared" si="928"/>
        <v>540.47999999999956</v>
      </c>
      <c r="I2803" s="29">
        <f t="shared" si="928"/>
        <v>541.39999999999964</v>
      </c>
      <c r="J2803" s="29">
        <f t="shared" si="928"/>
        <v>554.5</v>
      </c>
      <c r="K2803" s="29">
        <f t="shared" si="928"/>
        <v>545.78000000000065</v>
      </c>
      <c r="L2803" s="29">
        <f t="shared" si="928"/>
        <v>538.57999999999993</v>
      </c>
      <c r="M2803" s="29">
        <f t="shared" si="928"/>
        <v>545.84000000000015</v>
      </c>
      <c r="N2803" s="102"/>
      <c r="O2803" s="102"/>
      <c r="P2803" s="102"/>
      <c r="Q2803" s="102"/>
      <c r="R2803" s="103"/>
      <c r="S2803" s="104"/>
      <c r="T2803" s="282"/>
      <c r="U2803" s="444"/>
      <c r="V2803" s="285"/>
    </row>
    <row r="2804" spans="1:28" ht="15.75" customHeight="1">
      <c r="A2804" s="3">
        <v>43876</v>
      </c>
      <c r="B2804" s="93" t="s">
        <v>18</v>
      </c>
      <c r="C2804" s="162" t="s">
        <v>123</v>
      </c>
      <c r="D2804" s="90" t="s">
        <v>99</v>
      </c>
      <c r="E2804">
        <v>3880.25</v>
      </c>
      <c r="F2804">
        <v>4040.04</v>
      </c>
      <c r="G2804">
        <v>4248.72</v>
      </c>
      <c r="H2804">
        <v>4139.3100000000004</v>
      </c>
      <c r="I2804">
        <v>4013.05</v>
      </c>
      <c r="J2804">
        <v>3896.94</v>
      </c>
      <c r="K2804">
        <v>4109.3599999999997</v>
      </c>
      <c r="L2804">
        <v>4112.93</v>
      </c>
      <c r="M2804">
        <v>3942.56</v>
      </c>
      <c r="N2804" s="94">
        <f>IF((M2805=""),"",MAX(E2806:M2806))</f>
        <v>263.14000000000033</v>
      </c>
      <c r="O2804" s="94">
        <f>IF(M2805="","",MIN(E2806:M2806))</f>
        <v>221.28000000000065</v>
      </c>
      <c r="P2804" s="94">
        <f>IF((M2806=""),"",AVERAGE(E2806:M2806))</f>
        <v>238.87333333333351</v>
      </c>
      <c r="Q2804" s="94">
        <f>IF((M2805=""),"",STDEV(E2806:M2806))</f>
        <v>15.684246873853633</v>
      </c>
      <c r="R2804" s="95">
        <f>IF((M2805=""),"",(N2804-O2804)/(N2804+O2804)*100)</f>
        <v>8.6412617150405815</v>
      </c>
      <c r="S2804" s="96" t="str">
        <f>IF(M2805="","",IF(R2804&lt;15,IF(P2804&gt;225,IF(P2804&lt;280,"Pass","Fail"),"Fail"),"Fail"))</f>
        <v>Pass</v>
      </c>
      <c r="T2804" s="242">
        <v>121</v>
      </c>
      <c r="U2804" s="415"/>
      <c r="V2804" s="4"/>
      <c r="W2804" s="147">
        <v>225</v>
      </c>
      <c r="X2804" s="88">
        <v>280</v>
      </c>
      <c r="Y2804" s="88">
        <v>155</v>
      </c>
      <c r="Z2804" s="88">
        <v>315</v>
      </c>
      <c r="AA2804" s="148">
        <v>15</v>
      </c>
      <c r="AB2804" s="139">
        <v>15</v>
      </c>
    </row>
    <row r="2805" spans="1:28" ht="15.75" customHeight="1">
      <c r="A2805"/>
      <c r="B2805" s="93"/>
      <c r="C2805" s="162"/>
      <c r="D2805" s="90" t="s">
        <v>100</v>
      </c>
      <c r="E2805">
        <v>3751.78</v>
      </c>
      <c r="F2805">
        <v>3925.14</v>
      </c>
      <c r="G2805">
        <v>4138.08</v>
      </c>
      <c r="H2805">
        <v>4024.82</v>
      </c>
      <c r="I2805">
        <v>3884.15</v>
      </c>
      <c r="J2805">
        <v>3781.63</v>
      </c>
      <c r="K2805">
        <v>3993.62</v>
      </c>
      <c r="L2805">
        <v>3998.02</v>
      </c>
      <c r="M2805">
        <v>3810.99</v>
      </c>
      <c r="N2805" s="99"/>
      <c r="O2805" s="99"/>
      <c r="P2805" s="99"/>
      <c r="Q2805" s="99"/>
      <c r="R2805" s="100"/>
      <c r="S2805" s="101"/>
      <c r="T2805" s="241"/>
      <c r="U2805" s="443"/>
      <c r="V2805" s="238"/>
    </row>
    <row r="2806" spans="1:28" ht="26.25" customHeight="1" thickBot="1">
      <c r="A2806"/>
      <c r="B2806" s="93"/>
      <c r="C2806" s="162"/>
      <c r="D2806" s="90" t="s">
        <v>120</v>
      </c>
      <c r="E2806" s="29">
        <f t="shared" ref="E2806:M2806" si="929">IF(((E2804="")*AND(E2805="")),"",(E2804-E2805)*2)</f>
        <v>256.9399999999996</v>
      </c>
      <c r="F2806" s="29">
        <f t="shared" si="929"/>
        <v>229.80000000000018</v>
      </c>
      <c r="G2806" s="29">
        <f t="shared" si="929"/>
        <v>221.28000000000065</v>
      </c>
      <c r="H2806" s="29">
        <f t="shared" si="929"/>
        <v>228.98000000000047</v>
      </c>
      <c r="I2806" s="29">
        <f t="shared" si="929"/>
        <v>257.80000000000018</v>
      </c>
      <c r="J2806" s="29">
        <f t="shared" si="929"/>
        <v>230.61999999999989</v>
      </c>
      <c r="K2806" s="29">
        <f t="shared" si="929"/>
        <v>231.47999999999956</v>
      </c>
      <c r="L2806" s="29">
        <f t="shared" si="929"/>
        <v>229.82000000000062</v>
      </c>
      <c r="M2806" s="29">
        <f t="shared" si="929"/>
        <v>263.14000000000033</v>
      </c>
      <c r="N2806" s="102"/>
      <c r="O2806" s="102"/>
      <c r="P2806" s="102"/>
      <c r="Q2806" s="102"/>
      <c r="R2806" s="103"/>
      <c r="S2806" s="104"/>
      <c r="T2806" s="282"/>
      <c r="U2806" s="444"/>
      <c r="V2806" s="285"/>
    </row>
    <row r="2807" spans="1:28" ht="16.5" customHeight="1">
      <c r="A2807" s="3">
        <v>43876</v>
      </c>
      <c r="B2807" s="121" t="s">
        <v>18</v>
      </c>
      <c r="C2807" s="161" t="s">
        <v>119</v>
      </c>
      <c r="D2807" s="91" t="s">
        <v>99</v>
      </c>
      <c r="E2807">
        <v>2401.5100000000002</v>
      </c>
      <c r="F2807">
        <v>2355.1</v>
      </c>
      <c r="G2807">
        <v>2338.5</v>
      </c>
      <c r="H2807">
        <v>2323.7399999999998</v>
      </c>
      <c r="I2807">
        <v>2320.17</v>
      </c>
      <c r="J2807">
        <v>2362.4899999999998</v>
      </c>
      <c r="K2807">
        <v>2336.12</v>
      </c>
      <c r="L2807">
        <v>2345.06</v>
      </c>
      <c r="M2807">
        <v>2423.3200000000002</v>
      </c>
      <c r="N2807" s="94">
        <f>IF((M2808=""),"",MAX(E2809:M2809))</f>
        <v>823.32000000000062</v>
      </c>
      <c r="O2807" s="94">
        <f>IF(M2808="","",MIN(E2809:M2809))</f>
        <v>689.07999999999993</v>
      </c>
      <c r="P2807" s="94">
        <f>IF((M2809=""),"",AVERAGE(E2809:M2809))</f>
        <v>750.24</v>
      </c>
      <c r="Q2807" s="94">
        <f>IF((M2808=""),"",STDEV(E2809:M2809))</f>
        <v>50.047781169598785</v>
      </c>
      <c r="R2807" s="95">
        <f>IF((M2808=""),"",(N2807-O2807)/(N2807+O2807)*100)</f>
        <v>8.8759587410738323</v>
      </c>
      <c r="S2807" s="96" t="str">
        <f>IF(M2808="","",IF(R2807&lt;10,IF(P2807&gt;674,IF(P2807&lt;816,"Pass","Fail"),"Fail"),"Fail"))</f>
        <v>Pass</v>
      </c>
      <c r="T2807" s="242">
        <v>121</v>
      </c>
      <c r="U2807" s="415"/>
      <c r="V2807" s="4"/>
      <c r="W2807" s="147">
        <v>674</v>
      </c>
      <c r="X2807" s="88">
        <v>816</v>
      </c>
      <c r="Y2807" s="88">
        <v>670</v>
      </c>
      <c r="Z2807" s="88">
        <v>830</v>
      </c>
      <c r="AA2807" s="88">
        <v>8.6999999999999993</v>
      </c>
      <c r="AB2807" s="148">
        <v>10</v>
      </c>
    </row>
    <row r="2808" spans="1:28" ht="15.75" customHeight="1">
      <c r="A2808"/>
      <c r="B2808" s="93"/>
      <c r="C2808" s="162"/>
      <c r="D2808" s="90" t="s">
        <v>100</v>
      </c>
      <c r="E2808">
        <v>1989.85</v>
      </c>
      <c r="F2808">
        <v>1997.9</v>
      </c>
      <c r="G2808">
        <v>1993.96</v>
      </c>
      <c r="H2808">
        <v>1964.98</v>
      </c>
      <c r="I2808">
        <v>1924.11</v>
      </c>
      <c r="J2808">
        <v>1957.15</v>
      </c>
      <c r="K2808">
        <v>1977.74</v>
      </c>
      <c r="L2808">
        <v>1988.8</v>
      </c>
      <c r="M2808">
        <v>2035.44</v>
      </c>
      <c r="N2808" s="99"/>
      <c r="O2808" s="99"/>
      <c r="P2808" s="99"/>
      <c r="Q2808" s="99"/>
      <c r="R2808" s="100"/>
      <c r="S2808" s="101"/>
      <c r="T2808" s="241"/>
      <c r="U2808" s="443"/>
      <c r="V2808" s="238"/>
    </row>
    <row r="2809" spans="1:28" ht="26.25" customHeight="1" thickBot="1">
      <c r="A2809"/>
      <c r="B2809" s="93"/>
      <c r="C2809" s="162"/>
      <c r="D2809" s="90" t="s">
        <v>120</v>
      </c>
      <c r="E2809" s="29">
        <f t="shared" ref="E2809:M2809" si="930">IF(((E2807="")*AND(E2808="")),"",(E2807-E2808)*2)</f>
        <v>823.32000000000062</v>
      </c>
      <c r="F2809" s="29">
        <f t="shared" si="930"/>
        <v>714.39999999999964</v>
      </c>
      <c r="G2809" s="29">
        <f t="shared" si="930"/>
        <v>689.07999999999993</v>
      </c>
      <c r="H2809" s="29">
        <f t="shared" si="930"/>
        <v>717.51999999999953</v>
      </c>
      <c r="I2809" s="29">
        <f t="shared" si="930"/>
        <v>792.12000000000035</v>
      </c>
      <c r="J2809" s="29">
        <f t="shared" si="930"/>
        <v>810.67999999999938</v>
      </c>
      <c r="K2809" s="29">
        <f t="shared" si="930"/>
        <v>716.75999999999976</v>
      </c>
      <c r="L2809" s="29">
        <f t="shared" si="930"/>
        <v>712.52</v>
      </c>
      <c r="M2809" s="29">
        <f t="shared" si="930"/>
        <v>775.76000000000022</v>
      </c>
      <c r="N2809" s="102"/>
      <c r="O2809" s="102"/>
      <c r="P2809" s="102"/>
      <c r="Q2809" s="102"/>
      <c r="R2809" s="103"/>
      <c r="S2809" s="104"/>
      <c r="T2809" s="282"/>
      <c r="U2809" s="444"/>
      <c r="V2809" s="285"/>
    </row>
    <row r="2810" spans="1:28" ht="15.75">
      <c r="A2810" s="3">
        <v>43876</v>
      </c>
      <c r="B2810" s="93" t="s">
        <v>18</v>
      </c>
      <c r="C2810" s="162" t="s">
        <v>121</v>
      </c>
      <c r="D2810" s="90" t="s">
        <v>99</v>
      </c>
      <c r="E2810">
        <v>2434.9299999999998</v>
      </c>
      <c r="F2810">
        <v>2394.87</v>
      </c>
      <c r="G2810">
        <v>2396.8000000000002</v>
      </c>
      <c r="H2810">
        <v>2421.4299999999998</v>
      </c>
      <c r="I2810">
        <v>2480.88</v>
      </c>
      <c r="J2810">
        <v>2489.3000000000002</v>
      </c>
      <c r="K2810">
        <v>2422.69</v>
      </c>
      <c r="L2810">
        <v>2399.5</v>
      </c>
      <c r="M2810">
        <v>2474.84</v>
      </c>
      <c r="N2810" s="94">
        <f>IF((M2811=""),"",MAX(E2812:M2812))</f>
        <v>991.59999999999945</v>
      </c>
      <c r="O2810" s="94">
        <f>IF(M2811="","",MIN(E2812:M2812))</f>
        <v>787.0600000000004</v>
      </c>
      <c r="P2810" s="94">
        <f>IF((M2812=""),"",AVERAGE(E2812:M2812))</f>
        <v>886.36888888888905</v>
      </c>
      <c r="Q2810" s="94">
        <f>IF((M2811=""),"",STDEV(E2812:M2812))</f>
        <v>75.946326514921267</v>
      </c>
      <c r="R2810" s="95">
        <f>IF((M2811=""),"",(N2810-O2810)/(N2810+O2810)*100)</f>
        <v>11.499668289611229</v>
      </c>
      <c r="S2810" s="96" t="str">
        <f>IF(M2811="","",IF(R2810&lt;15,IF(P2810&gt;830,IF(P2810&lt;960,"Pass","Fail"),"Fail"),"Fail"))</f>
        <v>Pass</v>
      </c>
      <c r="T2810" s="242">
        <v>121</v>
      </c>
      <c r="U2810" s="415"/>
      <c r="V2810" s="4"/>
      <c r="W2810" s="135">
        <v>830</v>
      </c>
      <c r="X2810" s="135">
        <v>960</v>
      </c>
      <c r="Y2810" s="135">
        <v>710</v>
      </c>
      <c r="Z2810" s="135">
        <v>910</v>
      </c>
      <c r="AA2810" s="135">
        <v>14.5</v>
      </c>
      <c r="AB2810" s="139">
        <v>17</v>
      </c>
    </row>
    <row r="2811" spans="1:28" ht="15.75" customHeight="1">
      <c r="A2811"/>
      <c r="B2811" s="93"/>
      <c r="C2811" s="162"/>
      <c r="D2811" s="90" t="s">
        <v>100</v>
      </c>
      <c r="E2811">
        <v>1939.13</v>
      </c>
      <c r="F2811">
        <v>1977.61</v>
      </c>
      <c r="G2811">
        <v>2003.27</v>
      </c>
      <c r="H2811">
        <v>2005.83</v>
      </c>
      <c r="I2811">
        <v>2000.5</v>
      </c>
      <c r="J2811">
        <v>2008.91</v>
      </c>
      <c r="K2811">
        <v>2010.3</v>
      </c>
      <c r="L2811">
        <v>1976.6</v>
      </c>
      <c r="M2811">
        <v>2004.43</v>
      </c>
      <c r="N2811" s="99"/>
      <c r="O2811" s="99"/>
      <c r="P2811" s="99"/>
      <c r="Q2811" s="99"/>
      <c r="R2811" s="100"/>
      <c r="S2811" s="101"/>
      <c r="T2811" s="241"/>
      <c r="U2811" s="443"/>
      <c r="V2811" s="238"/>
    </row>
    <row r="2812" spans="1:28" ht="26.25" customHeight="1" thickBot="1">
      <c r="A2812"/>
      <c r="B2812" s="105"/>
      <c r="C2812" s="163"/>
      <c r="D2812" s="127" t="s">
        <v>120</v>
      </c>
      <c r="E2812" s="107">
        <f t="shared" ref="E2812:M2812" si="931">IF(((E2810="")*AND(E2811="")),"",(E2810-E2811)*2)</f>
        <v>991.59999999999945</v>
      </c>
      <c r="F2812" s="107">
        <f t="shared" si="931"/>
        <v>834.52</v>
      </c>
      <c r="G2812" s="107">
        <f t="shared" si="931"/>
        <v>787.0600000000004</v>
      </c>
      <c r="H2812" s="107">
        <f t="shared" si="931"/>
        <v>831.19999999999982</v>
      </c>
      <c r="I2812" s="107">
        <f t="shared" si="931"/>
        <v>960.76000000000022</v>
      </c>
      <c r="J2812" s="107">
        <f t="shared" si="931"/>
        <v>960.7800000000002</v>
      </c>
      <c r="K2812" s="107">
        <f t="shared" si="931"/>
        <v>824.7800000000002</v>
      </c>
      <c r="L2812" s="107">
        <f t="shared" si="931"/>
        <v>845.80000000000018</v>
      </c>
      <c r="M2812" s="107">
        <f t="shared" si="931"/>
        <v>940.82000000000016</v>
      </c>
      <c r="N2812" s="108"/>
      <c r="O2812" s="108"/>
      <c r="P2812" s="108"/>
      <c r="Q2812" s="108"/>
      <c r="R2812" s="109"/>
      <c r="S2812" s="110"/>
      <c r="T2812" s="284"/>
      <c r="U2812" s="445"/>
      <c r="V2812" s="286"/>
    </row>
    <row r="2813" spans="1:28" ht="15.75" customHeight="1">
      <c r="A2813" s="3">
        <v>43883</v>
      </c>
      <c r="B2813" s="111" t="s">
        <v>18</v>
      </c>
      <c r="C2813" s="164" t="s">
        <v>122</v>
      </c>
      <c r="D2813" s="112" t="s">
        <v>99</v>
      </c>
      <c r="E2813">
        <v>3749.58</v>
      </c>
      <c r="F2813">
        <v>3937.79</v>
      </c>
      <c r="G2813">
        <v>4144.12</v>
      </c>
      <c r="H2813">
        <v>4034.75</v>
      </c>
      <c r="I2813">
        <v>3898.86</v>
      </c>
      <c r="J2813">
        <v>3769.04</v>
      </c>
      <c r="K2813">
        <v>4003.96</v>
      </c>
      <c r="L2813">
        <v>4008.99</v>
      </c>
      <c r="M2813">
        <v>3824.07</v>
      </c>
      <c r="N2813" s="113">
        <f>IF((M2814=""),"",MAX(E2815:M2815))</f>
        <v>529.57999999999993</v>
      </c>
      <c r="O2813" s="113">
        <f>IF(M2814="","",MIN(E2815:M2815))</f>
        <v>495.80000000000018</v>
      </c>
      <c r="P2813" s="113">
        <f>IF((M2815=""),"",AVERAGE(E2815:M2815))</f>
        <v>513.71333333333325</v>
      </c>
      <c r="Q2813" s="113">
        <f>IF((M2814=""),"",STDEV(E2815:M2815))</f>
        <v>9.7890806514229869</v>
      </c>
      <c r="R2813" s="114">
        <f>IF((M2814=""),"",(N2813-O2813)/(N2813+O2813)*100)</f>
        <v>3.2943884218533364</v>
      </c>
      <c r="S2813" s="115" t="str">
        <f>IF(M2814="","",IF(R2813&lt;10,IF(P2813&gt;470,IF(P2813&lt;560,"Pass","Fail"),"Fail"),"Fail"))</f>
        <v>Pass</v>
      </c>
      <c r="T2813" s="242">
        <v>1428</v>
      </c>
      <c r="U2813" s="415"/>
      <c r="V2813" s="4"/>
      <c r="W2813" s="138">
        <v>470</v>
      </c>
      <c r="X2813" s="135">
        <v>560</v>
      </c>
      <c r="Y2813" s="135">
        <v>430</v>
      </c>
      <c r="Z2813" s="135">
        <v>590</v>
      </c>
      <c r="AA2813" s="137">
        <v>6.3</v>
      </c>
      <c r="AB2813" s="148">
        <v>6.3</v>
      </c>
    </row>
    <row r="2814" spans="1:28" ht="15.75" customHeight="1">
      <c r="A2814"/>
      <c r="B2814" s="93"/>
      <c r="C2814" s="162"/>
      <c r="D2814" s="90" t="s">
        <v>100</v>
      </c>
      <c r="E2814">
        <v>3501.68</v>
      </c>
      <c r="F2814">
        <v>3684.21</v>
      </c>
      <c r="G2814">
        <v>3888.96</v>
      </c>
      <c r="H2814">
        <v>3776.31</v>
      </c>
      <c r="I2814">
        <v>3634.07</v>
      </c>
      <c r="J2814">
        <v>3514.05</v>
      </c>
      <c r="K2814">
        <v>3748.06</v>
      </c>
      <c r="L2814">
        <v>3747.57</v>
      </c>
      <c r="M2814">
        <v>3564.54</v>
      </c>
      <c r="N2814" s="99"/>
      <c r="O2814" s="99"/>
      <c r="P2814" s="99"/>
      <c r="Q2814" s="99"/>
      <c r="R2814" s="100"/>
      <c r="S2814" s="101"/>
      <c r="T2814" s="241"/>
      <c r="U2814" s="443"/>
      <c r="V2814" s="238"/>
    </row>
    <row r="2815" spans="1:28" ht="26.25" customHeight="1" thickBot="1">
      <c r="A2815"/>
      <c r="B2815" s="93"/>
      <c r="C2815" s="162"/>
      <c r="D2815" s="90" t="s">
        <v>120</v>
      </c>
      <c r="E2815" s="29">
        <f t="shared" ref="E2815:M2815" si="932">IF(((E2813="")*AND(E2814="")),"",(E2813-E2814)*2)</f>
        <v>495.80000000000018</v>
      </c>
      <c r="F2815" s="29">
        <f t="shared" si="932"/>
        <v>507.15999999999985</v>
      </c>
      <c r="G2815" s="29">
        <f t="shared" si="932"/>
        <v>510.31999999999971</v>
      </c>
      <c r="H2815" s="29">
        <f t="shared" si="932"/>
        <v>516.88000000000011</v>
      </c>
      <c r="I2815" s="29">
        <f t="shared" si="932"/>
        <v>529.57999999999993</v>
      </c>
      <c r="J2815" s="29">
        <f t="shared" si="932"/>
        <v>509.97999999999956</v>
      </c>
      <c r="K2815" s="29">
        <f t="shared" si="932"/>
        <v>511.80000000000018</v>
      </c>
      <c r="L2815" s="29">
        <f t="shared" si="932"/>
        <v>522.83999999999924</v>
      </c>
      <c r="M2815" s="29">
        <f t="shared" si="932"/>
        <v>519.0600000000004</v>
      </c>
      <c r="N2815" s="102"/>
      <c r="O2815" s="102"/>
      <c r="P2815" s="102"/>
      <c r="Q2815" s="102"/>
      <c r="R2815" s="103"/>
      <c r="S2815" s="104"/>
      <c r="T2815" s="282"/>
      <c r="U2815" s="444"/>
      <c r="V2815" s="285"/>
    </row>
    <row r="2816" spans="1:28" ht="15.75" customHeight="1">
      <c r="A2816" s="3">
        <v>43883</v>
      </c>
      <c r="B2816" s="93" t="s">
        <v>18</v>
      </c>
      <c r="C2816" s="162" t="s">
        <v>123</v>
      </c>
      <c r="D2816" s="90" t="s">
        <v>99</v>
      </c>
      <c r="E2816">
        <v>5156.6000000000004</v>
      </c>
      <c r="F2816">
        <v>5347.43</v>
      </c>
      <c r="G2816">
        <v>5559.72</v>
      </c>
      <c r="H2816">
        <v>5463.88</v>
      </c>
      <c r="I2816">
        <v>5310.49</v>
      </c>
      <c r="J2816">
        <v>5184.63</v>
      </c>
      <c r="K2816">
        <v>5420.76</v>
      </c>
      <c r="L2816">
        <v>5423.56</v>
      </c>
      <c r="M2816">
        <v>5206.1000000000004</v>
      </c>
      <c r="N2816" s="94">
        <f>IF((M2817=""),"",MAX(E2818:M2818))</f>
        <v>266.30000000000109</v>
      </c>
      <c r="O2816" s="94">
        <f>IF(M2817="","",MIN(E2818:M2818))</f>
        <v>244.20000000000073</v>
      </c>
      <c r="P2816" s="94">
        <f>IF((M2818=""),"",AVERAGE(E2818:M2818))</f>
        <v>251.43777777777802</v>
      </c>
      <c r="Q2816" s="94">
        <f>IF((M2817=""),"",STDEV(E2818:M2818))</f>
        <v>7.0437166641238589</v>
      </c>
      <c r="R2816" s="95">
        <f>IF((M2817=""),"",(N2816-O2816)/(N2816+O2816)*100)</f>
        <v>4.3290891283056387</v>
      </c>
      <c r="S2816" s="96" t="str">
        <f>IF(M2817="","",IF(R2816&lt;15,IF(P2816&gt;225,IF(P2816&lt;280,"Pass","Fail"),"Fail"),"Fail"))</f>
        <v>Pass</v>
      </c>
      <c r="T2816" s="242">
        <v>1428</v>
      </c>
      <c r="U2816" s="415"/>
      <c r="V2816" s="4"/>
      <c r="W2816" s="147">
        <v>225</v>
      </c>
      <c r="X2816" s="88">
        <v>280</v>
      </c>
      <c r="Y2816" s="88">
        <v>155</v>
      </c>
      <c r="Z2816" s="88">
        <v>315</v>
      </c>
      <c r="AA2816" s="148">
        <v>15</v>
      </c>
      <c r="AB2816" s="139">
        <v>15</v>
      </c>
    </row>
    <row r="2817" spans="1:28" ht="15.75" customHeight="1">
      <c r="A2817"/>
      <c r="B2817" s="93"/>
      <c r="C2817" s="162"/>
      <c r="D2817" s="90" t="s">
        <v>100</v>
      </c>
      <c r="E2817">
        <v>5023.45</v>
      </c>
      <c r="F2817">
        <v>5224.12</v>
      </c>
      <c r="G2817">
        <v>5434.79</v>
      </c>
      <c r="H2817">
        <v>5338.41</v>
      </c>
      <c r="I2817">
        <v>5188.18</v>
      </c>
      <c r="J2817">
        <v>5055.97</v>
      </c>
      <c r="K2817">
        <v>5298.66</v>
      </c>
      <c r="L2817">
        <v>5296.35</v>
      </c>
      <c r="M2817">
        <v>5081.7700000000004</v>
      </c>
      <c r="N2817" s="99"/>
      <c r="O2817" s="99"/>
      <c r="P2817" s="99"/>
      <c r="Q2817" s="99"/>
      <c r="R2817" s="100"/>
      <c r="S2817" s="101"/>
      <c r="T2817" s="241"/>
      <c r="U2817" s="443"/>
      <c r="V2817" s="238"/>
    </row>
    <row r="2818" spans="1:28" ht="26.25" customHeight="1" thickBot="1">
      <c r="A2818"/>
      <c r="B2818" s="93"/>
      <c r="C2818" s="162"/>
      <c r="D2818" s="90" t="s">
        <v>120</v>
      </c>
      <c r="E2818" s="29">
        <f t="shared" ref="E2818:M2818" si="933">IF(((E2816="")*AND(E2817="")),"",(E2816-E2817)*2)</f>
        <v>266.30000000000109</v>
      </c>
      <c r="F2818" s="29">
        <f t="shared" si="933"/>
        <v>246.6200000000008</v>
      </c>
      <c r="G2818" s="29">
        <f t="shared" si="933"/>
        <v>249.86000000000058</v>
      </c>
      <c r="H2818" s="29">
        <f t="shared" si="933"/>
        <v>250.94000000000051</v>
      </c>
      <c r="I2818" s="29">
        <f t="shared" si="933"/>
        <v>244.61999999999898</v>
      </c>
      <c r="J2818" s="29">
        <f t="shared" si="933"/>
        <v>257.31999999999971</v>
      </c>
      <c r="K2818" s="29">
        <f t="shared" si="933"/>
        <v>244.20000000000073</v>
      </c>
      <c r="L2818" s="29">
        <f t="shared" si="933"/>
        <v>254.42000000000007</v>
      </c>
      <c r="M2818" s="29">
        <f t="shared" si="933"/>
        <v>248.65999999999985</v>
      </c>
      <c r="N2818" s="102"/>
      <c r="O2818" s="102"/>
      <c r="P2818" s="102"/>
      <c r="Q2818" s="102"/>
      <c r="R2818" s="103"/>
      <c r="S2818" s="104"/>
      <c r="T2818" s="282"/>
      <c r="U2818" s="444"/>
      <c r="V2818" s="285"/>
    </row>
    <row r="2819" spans="1:28" ht="16.5" customHeight="1">
      <c r="A2819" s="3">
        <v>43883</v>
      </c>
      <c r="B2819" s="121" t="s">
        <v>18</v>
      </c>
      <c r="C2819" s="161" t="s">
        <v>119</v>
      </c>
      <c r="D2819" s="91" t="s">
        <v>99</v>
      </c>
      <c r="E2819">
        <v>2886.61</v>
      </c>
      <c r="F2819">
        <v>2765.97</v>
      </c>
      <c r="G2819">
        <v>2740.69</v>
      </c>
      <c r="H2819">
        <v>2779.32</v>
      </c>
      <c r="I2819">
        <v>2889.24</v>
      </c>
      <c r="J2819">
        <v>2808.5</v>
      </c>
      <c r="K2819">
        <v>2746.05</v>
      </c>
      <c r="L2819">
        <v>2778.96</v>
      </c>
      <c r="M2819">
        <v>2874.36</v>
      </c>
      <c r="N2819" s="94">
        <f>IF((M2820=""),"",MAX(E2821:M2821))</f>
        <v>807.54</v>
      </c>
      <c r="O2819" s="94">
        <f>IF(M2820="","",MIN(E2821:M2821))</f>
        <v>695.72000000000025</v>
      </c>
      <c r="P2819" s="94">
        <f>IF((M2821=""),"",AVERAGE(E2821:M2821))</f>
        <v>747.74888888888881</v>
      </c>
      <c r="Q2819" s="94">
        <f>IF((M2820=""),"",STDEV(E2821:M2821))</f>
        <v>42.825298727632628</v>
      </c>
      <c r="R2819" s="95">
        <f>IF((M2820=""),"",(N2819-O2819)/(N2819+O2819)*100)</f>
        <v>7.4385003259582305</v>
      </c>
      <c r="S2819" s="96" t="str">
        <f>IF(M2820="","",IF(R2819&lt;10,IF(P2819&gt;674,IF(P2819&lt;816,"Pass","Fail"),"Fail"),"Fail"))</f>
        <v>Pass</v>
      </c>
      <c r="T2819" s="242">
        <v>1428</v>
      </c>
      <c r="U2819" s="415"/>
      <c r="V2819" s="4"/>
      <c r="W2819" s="147">
        <v>674</v>
      </c>
      <c r="X2819" s="88">
        <v>816</v>
      </c>
      <c r="Y2819" s="88">
        <v>670</v>
      </c>
      <c r="Z2819" s="88">
        <v>830</v>
      </c>
      <c r="AA2819" s="88">
        <v>8.6999999999999993</v>
      </c>
      <c r="AB2819" s="148">
        <v>10</v>
      </c>
    </row>
    <row r="2820" spans="1:28" ht="15.75" customHeight="1">
      <c r="A2820"/>
      <c r="B2820" s="93"/>
      <c r="C2820" s="162"/>
      <c r="D2820" s="90" t="s">
        <v>100</v>
      </c>
      <c r="E2820">
        <v>2506.3200000000002</v>
      </c>
      <c r="F2820">
        <v>2405.87</v>
      </c>
      <c r="G2820">
        <v>2392.83</v>
      </c>
      <c r="H2820">
        <v>2418.8000000000002</v>
      </c>
      <c r="I2820">
        <v>2487.17</v>
      </c>
      <c r="J2820">
        <v>2414.62</v>
      </c>
      <c r="K2820">
        <v>2388.59</v>
      </c>
      <c r="L2820">
        <v>2420.04</v>
      </c>
      <c r="M2820">
        <v>2470.59</v>
      </c>
      <c r="N2820" s="99"/>
      <c r="O2820" s="99"/>
      <c r="P2820" s="99"/>
      <c r="Q2820" s="99"/>
      <c r="R2820" s="100"/>
      <c r="S2820" s="101"/>
      <c r="T2820" s="241"/>
      <c r="U2820" s="443"/>
      <c r="V2820" s="238"/>
    </row>
    <row r="2821" spans="1:28" ht="26.25" customHeight="1" thickBot="1">
      <c r="A2821"/>
      <c r="B2821" s="93"/>
      <c r="C2821" s="162"/>
      <c r="D2821" s="90" t="s">
        <v>120</v>
      </c>
      <c r="E2821" s="29">
        <f t="shared" ref="E2821:M2821" si="934">IF(((E2819="")*AND(E2820="")),"",(E2819-E2820)*2)</f>
        <v>760.57999999999993</v>
      </c>
      <c r="F2821" s="29">
        <f t="shared" si="934"/>
        <v>720.19999999999982</v>
      </c>
      <c r="G2821" s="29">
        <f t="shared" si="934"/>
        <v>695.72000000000025</v>
      </c>
      <c r="H2821" s="29">
        <f t="shared" si="934"/>
        <v>721.04</v>
      </c>
      <c r="I2821" s="29">
        <f t="shared" si="934"/>
        <v>804.13999999999942</v>
      </c>
      <c r="J2821" s="29">
        <f t="shared" si="934"/>
        <v>787.76000000000022</v>
      </c>
      <c r="K2821" s="29">
        <f t="shared" si="934"/>
        <v>714.92000000000007</v>
      </c>
      <c r="L2821" s="29">
        <f t="shared" si="934"/>
        <v>717.84000000000015</v>
      </c>
      <c r="M2821" s="29">
        <f t="shared" si="934"/>
        <v>807.54</v>
      </c>
      <c r="N2821" s="102"/>
      <c r="O2821" s="102"/>
      <c r="P2821" s="102"/>
      <c r="Q2821" s="102"/>
      <c r="R2821" s="103"/>
      <c r="S2821" s="104"/>
      <c r="T2821" s="282"/>
      <c r="U2821" s="444"/>
      <c r="V2821" s="285"/>
    </row>
    <row r="2822" spans="1:28" ht="15.75">
      <c r="A2822" s="3">
        <v>43883</v>
      </c>
      <c r="B2822" s="93" t="s">
        <v>18</v>
      </c>
      <c r="C2822" s="162" t="s">
        <v>121</v>
      </c>
      <c r="D2822" s="90" t="s">
        <v>99</v>
      </c>
      <c r="E2822">
        <v>2876.19</v>
      </c>
      <c r="F2822">
        <v>2772.08</v>
      </c>
      <c r="G2822">
        <v>2746.08</v>
      </c>
      <c r="H2822">
        <v>2780.62</v>
      </c>
      <c r="I2822">
        <v>2885.93</v>
      </c>
      <c r="J2822">
        <v>2815.01</v>
      </c>
      <c r="K2822">
        <v>2750.83</v>
      </c>
      <c r="L2822">
        <v>2784.4</v>
      </c>
      <c r="M2822">
        <v>2898.16</v>
      </c>
      <c r="N2822" s="94">
        <f>IF((M2823=""),"",MAX(E2824:M2824))</f>
        <v>1006.46</v>
      </c>
      <c r="O2822" s="94">
        <f>IF(M2823="","",MIN(E2824:M2824))</f>
        <v>816.63999999999942</v>
      </c>
      <c r="P2822" s="94">
        <f>IF((M2824=""),"",AVERAGE(E2824:M2824))</f>
        <v>915.16888888888855</v>
      </c>
      <c r="Q2822" s="94">
        <f>IF((M2823=""),"",STDEV(E2824:M2824))</f>
        <v>71.03848964548331</v>
      </c>
      <c r="R2822" s="95">
        <f>IF((M2823=""),"",(N2822-O2822)/(N2822+O2822)*100)</f>
        <v>10.411935713893953</v>
      </c>
      <c r="S2822" s="96" t="str">
        <f>IF(M2823="","",IF(R2822&lt;15,IF(P2822&gt;830,IF(P2822&lt;960,"Pass","Fail"),"Fail"),"Fail"))</f>
        <v>Pass</v>
      </c>
      <c r="T2822" s="242">
        <v>1428</v>
      </c>
      <c r="U2822" s="415"/>
      <c r="V2822" s="4"/>
      <c r="W2822" s="135">
        <v>830</v>
      </c>
      <c r="X2822" s="135">
        <v>960</v>
      </c>
      <c r="Y2822" s="135">
        <v>710</v>
      </c>
      <c r="Z2822" s="135">
        <v>910</v>
      </c>
      <c r="AA2822" s="135">
        <v>14.5</v>
      </c>
      <c r="AB2822" s="139">
        <v>17</v>
      </c>
    </row>
    <row r="2823" spans="1:28" ht="15.75" customHeight="1">
      <c r="A2823"/>
      <c r="B2823" s="93"/>
      <c r="C2823" s="162"/>
      <c r="D2823" s="90" t="s">
        <v>100</v>
      </c>
      <c r="E2823">
        <v>2397.33</v>
      </c>
      <c r="F2823">
        <v>2341.5</v>
      </c>
      <c r="G2823">
        <v>2337.7600000000002</v>
      </c>
      <c r="H2823">
        <v>2349.7800000000002</v>
      </c>
      <c r="I2823">
        <v>2383.5100000000002</v>
      </c>
      <c r="J2823">
        <v>2311.7800000000002</v>
      </c>
      <c r="K2823">
        <v>2320.67</v>
      </c>
      <c r="L2823">
        <v>2336.8200000000002</v>
      </c>
      <c r="M2823">
        <v>2411.89</v>
      </c>
      <c r="N2823" s="99"/>
      <c r="O2823" s="99"/>
      <c r="P2823" s="99"/>
      <c r="Q2823" s="99"/>
      <c r="R2823" s="100"/>
      <c r="S2823" s="101"/>
      <c r="T2823" s="241"/>
      <c r="U2823" s="443"/>
      <c r="V2823" s="238"/>
    </row>
    <row r="2824" spans="1:28" ht="26.25" customHeight="1" thickBot="1">
      <c r="A2824"/>
      <c r="B2824" s="105"/>
      <c r="C2824" s="163"/>
      <c r="D2824" s="127" t="s">
        <v>120</v>
      </c>
      <c r="E2824" s="107">
        <f t="shared" ref="E2824:M2824" si="935">IF(((E2822="")*AND(E2823="")),"",(E2822-E2823)*2)</f>
        <v>957.72000000000025</v>
      </c>
      <c r="F2824" s="107">
        <f t="shared" si="935"/>
        <v>861.15999999999985</v>
      </c>
      <c r="G2824" s="107">
        <f t="shared" si="935"/>
        <v>816.63999999999942</v>
      </c>
      <c r="H2824" s="107">
        <f t="shared" si="935"/>
        <v>861.67999999999938</v>
      </c>
      <c r="I2824" s="107">
        <f t="shared" si="935"/>
        <v>1004.8399999999992</v>
      </c>
      <c r="J2824" s="107">
        <f t="shared" si="935"/>
        <v>1006.46</v>
      </c>
      <c r="K2824" s="107">
        <f t="shared" si="935"/>
        <v>860.31999999999971</v>
      </c>
      <c r="L2824" s="107">
        <f t="shared" si="935"/>
        <v>895.15999999999985</v>
      </c>
      <c r="M2824" s="107">
        <f t="shared" si="935"/>
        <v>972.54</v>
      </c>
      <c r="N2824" s="108"/>
      <c r="O2824" s="108"/>
      <c r="P2824" s="108"/>
      <c r="Q2824" s="108"/>
      <c r="R2824" s="109"/>
      <c r="S2824" s="110"/>
      <c r="T2824" s="284"/>
      <c r="U2824" s="445"/>
      <c r="V2824" s="286"/>
    </row>
    <row r="2825" spans="1:28" ht="15.75" customHeight="1">
      <c r="A2825" s="3">
        <v>43887</v>
      </c>
      <c r="B2825" s="111" t="s">
        <v>18</v>
      </c>
      <c r="C2825" s="164" t="s">
        <v>122</v>
      </c>
      <c r="D2825" s="112" t="s">
        <v>99</v>
      </c>
      <c r="E2825">
        <v>5026</v>
      </c>
      <c r="F2825">
        <v>5212</v>
      </c>
      <c r="G2825">
        <v>5429</v>
      </c>
      <c r="H2825">
        <v>5335</v>
      </c>
      <c r="I2825">
        <v>5160</v>
      </c>
      <c r="J2825">
        <v>5041</v>
      </c>
      <c r="K2825">
        <v>5277</v>
      </c>
      <c r="L2825">
        <v>5310</v>
      </c>
      <c r="M2825">
        <v>5079</v>
      </c>
      <c r="N2825" s="113">
        <f>IF((M2826=""),"",MAX(E2827:M2827))</f>
        <v>570</v>
      </c>
      <c r="O2825" s="113">
        <f>IF(M2826="","",MIN(E2827:M2827))</f>
        <v>522</v>
      </c>
      <c r="P2825" s="113">
        <f>IF((M2827=""),"",AVERAGE(E2827:M2827))</f>
        <v>540.22222222222217</v>
      </c>
      <c r="Q2825" s="113">
        <f>IF((M2826=""),"",STDEV(E2827:M2827))</f>
        <v>14.779866184930023</v>
      </c>
      <c r="R2825" s="114">
        <f>IF((M2826=""),"",(N2825-O2825)/(N2825+O2825)*100)</f>
        <v>4.395604395604396</v>
      </c>
      <c r="S2825" s="115" t="str">
        <f>IF(M2826="","",IF(R2825&lt;10,IF(P2825&gt;470,IF(P2825&lt;560,"Pass","Fail"),"Fail"),"Fail"))</f>
        <v>Pass</v>
      </c>
      <c r="T2825" s="242">
        <v>121</v>
      </c>
      <c r="U2825" s="415" t="s">
        <v>449</v>
      </c>
      <c r="V2825" s="4"/>
      <c r="W2825" s="138">
        <v>470</v>
      </c>
      <c r="X2825" s="135">
        <v>560</v>
      </c>
      <c r="Y2825" s="135">
        <v>430</v>
      </c>
      <c r="Z2825" s="135">
        <v>590</v>
      </c>
      <c r="AA2825" s="137">
        <v>6.3</v>
      </c>
      <c r="AB2825" s="148">
        <v>6.3</v>
      </c>
    </row>
    <row r="2826" spans="1:28" ht="15.75" customHeight="1">
      <c r="A2826"/>
      <c r="B2826" s="93"/>
      <c r="C2826" s="162"/>
      <c r="D2826" s="90" t="s">
        <v>100</v>
      </c>
      <c r="E2826">
        <v>4765</v>
      </c>
      <c r="F2826">
        <v>4945</v>
      </c>
      <c r="G2826">
        <v>5158</v>
      </c>
      <c r="H2826">
        <v>5061</v>
      </c>
      <c r="I2826">
        <v>4875</v>
      </c>
      <c r="J2826">
        <v>4778</v>
      </c>
      <c r="K2826">
        <v>5003</v>
      </c>
      <c r="L2826">
        <v>5038</v>
      </c>
      <c r="M2826">
        <v>4815</v>
      </c>
      <c r="N2826" s="99"/>
      <c r="O2826" s="99"/>
      <c r="P2826" s="99"/>
      <c r="Q2826" s="99"/>
      <c r="R2826" s="100"/>
      <c r="S2826" s="101"/>
      <c r="T2826" s="241"/>
      <c r="U2826" s="443"/>
      <c r="V2826" s="238"/>
    </row>
    <row r="2827" spans="1:28" ht="26.25" customHeight="1" thickBot="1">
      <c r="A2827"/>
      <c r="B2827" s="93"/>
      <c r="C2827" s="162"/>
      <c r="D2827" s="90" t="s">
        <v>120</v>
      </c>
      <c r="E2827" s="29">
        <f t="shared" ref="E2827:M2827" si="936">IF(((E2825="")*AND(E2826="")),"",(E2825-E2826)*2)</f>
        <v>522</v>
      </c>
      <c r="F2827" s="29">
        <f t="shared" si="936"/>
        <v>534</v>
      </c>
      <c r="G2827" s="29">
        <f t="shared" si="936"/>
        <v>542</v>
      </c>
      <c r="H2827" s="29">
        <f t="shared" si="936"/>
        <v>548</v>
      </c>
      <c r="I2827" s="29">
        <f t="shared" si="936"/>
        <v>570</v>
      </c>
      <c r="J2827" s="29">
        <f t="shared" si="936"/>
        <v>526</v>
      </c>
      <c r="K2827" s="29">
        <f t="shared" si="936"/>
        <v>548</v>
      </c>
      <c r="L2827" s="29">
        <f t="shared" si="936"/>
        <v>544</v>
      </c>
      <c r="M2827" s="29">
        <f t="shared" si="936"/>
        <v>528</v>
      </c>
      <c r="N2827" s="102"/>
      <c r="O2827" s="102"/>
      <c r="P2827" s="102"/>
      <c r="Q2827" s="102"/>
      <c r="R2827" s="103"/>
      <c r="S2827" s="104"/>
      <c r="T2827" s="282"/>
      <c r="U2827" s="444"/>
      <c r="V2827" s="285"/>
    </row>
    <row r="2828" spans="1:28" ht="15.75" customHeight="1">
      <c r="A2828" s="3">
        <v>43887</v>
      </c>
      <c r="B2828" s="93" t="s">
        <v>18</v>
      </c>
      <c r="C2828" s="162" t="s">
        <v>123</v>
      </c>
      <c r="D2828" s="90" t="s">
        <v>99</v>
      </c>
      <c r="E2828">
        <v>3515</v>
      </c>
      <c r="F2828">
        <v>3671</v>
      </c>
      <c r="G2828">
        <v>3883</v>
      </c>
      <c r="H2828">
        <v>3772</v>
      </c>
      <c r="I2828">
        <v>3608</v>
      </c>
      <c r="J2828">
        <v>3535</v>
      </c>
      <c r="K2828">
        <v>3724</v>
      </c>
      <c r="L2828">
        <v>3759</v>
      </c>
      <c r="M2828">
        <v>3563</v>
      </c>
      <c r="N2828" s="94">
        <f>IF((M2829=""),"",MAX(E2830:M2830))</f>
        <v>274</v>
      </c>
      <c r="O2828" s="94">
        <f>IF(M2829="","",MIN(E2830:M2830))</f>
        <v>224</v>
      </c>
      <c r="P2828" s="94">
        <f>IF((M2830=""),"",AVERAGE(E2830:M2830))</f>
        <v>247.11111111111111</v>
      </c>
      <c r="Q2828" s="94">
        <f>IF((M2829=""),"",STDEV(E2830:M2830))</f>
        <v>22.093236773074004</v>
      </c>
      <c r="R2828" s="95">
        <f>IF((M2829=""),"",(N2828-O2828)/(N2828+O2828)*100)</f>
        <v>10.040160642570282</v>
      </c>
      <c r="S2828" s="96" t="str">
        <f>IF(M2829="","",IF(R2828&lt;15,IF(P2828&gt;225,IF(P2828&lt;280,"Pass","Fail"),"Fail"),"Fail"))</f>
        <v>Pass</v>
      </c>
      <c r="T2828" s="242">
        <v>121</v>
      </c>
      <c r="U2828" s="415" t="s">
        <v>449</v>
      </c>
      <c r="V2828" s="4"/>
      <c r="W2828" s="147">
        <v>225</v>
      </c>
      <c r="X2828" s="88">
        <v>280</v>
      </c>
      <c r="Y2828" s="88">
        <v>155</v>
      </c>
      <c r="Z2828" s="88">
        <v>315</v>
      </c>
      <c r="AA2828" s="148">
        <v>15</v>
      </c>
      <c r="AB2828" s="139">
        <v>15</v>
      </c>
    </row>
    <row r="2829" spans="1:28" ht="15.75" customHeight="1">
      <c r="A2829"/>
      <c r="B2829" s="93"/>
      <c r="C2829" s="162"/>
      <c r="D2829" s="90" t="s">
        <v>100</v>
      </c>
      <c r="E2829">
        <v>3378</v>
      </c>
      <c r="F2829">
        <v>3557</v>
      </c>
      <c r="G2829">
        <v>3771</v>
      </c>
      <c r="H2829">
        <v>3656</v>
      </c>
      <c r="I2829">
        <v>3477</v>
      </c>
      <c r="J2829">
        <v>3399</v>
      </c>
      <c r="K2829">
        <v>3610</v>
      </c>
      <c r="L2829">
        <v>3643</v>
      </c>
      <c r="M2829">
        <v>3427</v>
      </c>
      <c r="N2829" s="99"/>
      <c r="O2829" s="99"/>
      <c r="P2829" s="99"/>
      <c r="Q2829" s="99"/>
      <c r="R2829" s="100"/>
      <c r="S2829" s="101"/>
      <c r="T2829" s="241"/>
      <c r="U2829" s="443"/>
      <c r="V2829" s="238"/>
    </row>
    <row r="2830" spans="1:28" ht="26.25" customHeight="1" thickBot="1">
      <c r="A2830"/>
      <c r="B2830" s="93"/>
      <c r="C2830" s="162"/>
      <c r="D2830" s="90" t="s">
        <v>120</v>
      </c>
      <c r="E2830" s="29">
        <f t="shared" ref="E2830:M2830" si="937">IF(((E2828="")*AND(E2829="")),"",(E2828-E2829)*2)</f>
        <v>274</v>
      </c>
      <c r="F2830" s="29">
        <f t="shared" si="937"/>
        <v>228</v>
      </c>
      <c r="G2830" s="29">
        <f t="shared" si="937"/>
        <v>224</v>
      </c>
      <c r="H2830" s="29">
        <f t="shared" si="937"/>
        <v>232</v>
      </c>
      <c r="I2830" s="29">
        <f t="shared" si="937"/>
        <v>262</v>
      </c>
      <c r="J2830" s="29">
        <f t="shared" si="937"/>
        <v>272</v>
      </c>
      <c r="K2830" s="29">
        <f t="shared" si="937"/>
        <v>228</v>
      </c>
      <c r="L2830" s="29">
        <f t="shared" si="937"/>
        <v>232</v>
      </c>
      <c r="M2830" s="29">
        <f t="shared" si="937"/>
        <v>272</v>
      </c>
      <c r="N2830" s="102"/>
      <c r="O2830" s="102"/>
      <c r="P2830" s="102"/>
      <c r="Q2830" s="102"/>
      <c r="R2830" s="103"/>
      <c r="S2830" s="104"/>
      <c r="T2830" s="282"/>
      <c r="U2830" s="444"/>
      <c r="V2830" s="285"/>
    </row>
    <row r="2831" spans="1:28" ht="16.5" customHeight="1">
      <c r="A2831" s="3">
        <v>43887</v>
      </c>
      <c r="B2831" s="121" t="s">
        <v>18</v>
      </c>
      <c r="C2831" s="161" t="s">
        <v>119</v>
      </c>
      <c r="D2831" s="91" t="s">
        <v>99</v>
      </c>
      <c r="E2831">
        <v>2381</v>
      </c>
      <c r="F2831">
        <v>2348</v>
      </c>
      <c r="G2831">
        <v>2344</v>
      </c>
      <c r="H2831">
        <v>2355</v>
      </c>
      <c r="I2831">
        <v>2391</v>
      </c>
      <c r="J2831">
        <v>2325</v>
      </c>
      <c r="K2831">
        <v>2327</v>
      </c>
      <c r="L2831">
        <v>2366</v>
      </c>
      <c r="M2831">
        <v>2400</v>
      </c>
      <c r="N2831" s="94">
        <f>IF((M2832=""),"",MAX(E2833:M2833))</f>
        <v>818</v>
      </c>
      <c r="O2831" s="94">
        <f>IF(M2832="","",MIN(E2833:M2833))</f>
        <v>702</v>
      </c>
      <c r="P2831" s="94">
        <f>IF((M2833=""),"",AVERAGE(E2833:M2833))</f>
        <v>761.11111111111109</v>
      </c>
      <c r="Q2831" s="94">
        <f>IF((M2832=""),"",STDEV(E2833:M2833))</f>
        <v>46.163959006037643</v>
      </c>
      <c r="R2831" s="95">
        <f>IF((M2832=""),"",(N2831-O2831)/(N2831+O2831)*100)</f>
        <v>7.6315789473684212</v>
      </c>
      <c r="S2831" s="96" t="str">
        <f>IF(M2832="","",IF(R2831&lt;10,IF(P2831&gt;674,IF(P2831&lt;816,"Pass","Fail"),"Fail"),"Fail"))</f>
        <v>Pass</v>
      </c>
      <c r="T2831" s="242">
        <v>121</v>
      </c>
      <c r="U2831" s="415" t="s">
        <v>449</v>
      </c>
      <c r="V2831" s="4"/>
      <c r="W2831" s="147">
        <v>674</v>
      </c>
      <c r="X2831" s="88">
        <v>816</v>
      </c>
      <c r="Y2831" s="88">
        <v>670</v>
      </c>
      <c r="Z2831" s="88">
        <v>830</v>
      </c>
      <c r="AA2831" s="88">
        <v>8.6999999999999993</v>
      </c>
      <c r="AB2831" s="148">
        <v>10</v>
      </c>
    </row>
    <row r="2832" spans="1:28" ht="15.75" customHeight="1">
      <c r="A2832"/>
      <c r="B2832" s="93"/>
      <c r="C2832" s="162"/>
      <c r="D2832" s="90" t="s">
        <v>100</v>
      </c>
      <c r="E2832">
        <v>1975</v>
      </c>
      <c r="F2832">
        <v>1983</v>
      </c>
      <c r="G2832">
        <v>1993</v>
      </c>
      <c r="H2832">
        <v>1993</v>
      </c>
      <c r="I2832">
        <v>1988</v>
      </c>
      <c r="J2832">
        <v>1916</v>
      </c>
      <c r="K2832">
        <v>1959</v>
      </c>
      <c r="L2832">
        <v>2004</v>
      </c>
      <c r="M2832">
        <v>2001</v>
      </c>
      <c r="N2832" s="99"/>
      <c r="O2832" s="99"/>
      <c r="P2832" s="99"/>
      <c r="Q2832" s="99"/>
      <c r="R2832" s="100"/>
      <c r="S2832" s="101"/>
      <c r="T2832" s="241"/>
      <c r="U2832" s="443"/>
      <c r="V2832" s="238"/>
    </row>
    <row r="2833" spans="1:28" ht="26.25" customHeight="1" thickBot="1">
      <c r="A2833"/>
      <c r="B2833" s="93"/>
      <c r="C2833" s="162"/>
      <c r="D2833" s="90" t="s">
        <v>120</v>
      </c>
      <c r="E2833" s="29">
        <f t="shared" ref="E2833:M2833" si="938">IF(((E2831="")*AND(E2832="")),"",(E2831-E2832)*2)</f>
        <v>812</v>
      </c>
      <c r="F2833" s="29">
        <f t="shared" si="938"/>
        <v>730</v>
      </c>
      <c r="G2833" s="29">
        <f t="shared" si="938"/>
        <v>702</v>
      </c>
      <c r="H2833" s="29">
        <f t="shared" si="938"/>
        <v>724</v>
      </c>
      <c r="I2833" s="29">
        <f t="shared" si="938"/>
        <v>806</v>
      </c>
      <c r="J2833" s="29">
        <f t="shared" si="938"/>
        <v>818</v>
      </c>
      <c r="K2833" s="29">
        <f t="shared" si="938"/>
        <v>736</v>
      </c>
      <c r="L2833" s="29">
        <f t="shared" si="938"/>
        <v>724</v>
      </c>
      <c r="M2833" s="29">
        <f t="shared" si="938"/>
        <v>798</v>
      </c>
      <c r="N2833" s="102"/>
      <c r="O2833" s="102"/>
      <c r="P2833" s="102"/>
      <c r="Q2833" s="102"/>
      <c r="R2833" s="103"/>
      <c r="S2833" s="104"/>
      <c r="T2833" s="282"/>
      <c r="U2833" s="444"/>
      <c r="V2833" s="285"/>
    </row>
    <row r="2834" spans="1:28" ht="15.75">
      <c r="A2834" s="3">
        <v>43887</v>
      </c>
      <c r="B2834" s="93" t="s">
        <v>18</v>
      </c>
      <c r="C2834" s="162" t="s">
        <v>121</v>
      </c>
      <c r="D2834" s="90" t="s">
        <v>99</v>
      </c>
      <c r="E2834">
        <v>2484</v>
      </c>
      <c r="F2834">
        <v>2415</v>
      </c>
      <c r="G2834">
        <v>2401</v>
      </c>
      <c r="H2834">
        <v>2427</v>
      </c>
      <c r="I2834">
        <v>2498</v>
      </c>
      <c r="J2834">
        <v>2431</v>
      </c>
      <c r="K2834">
        <v>2398</v>
      </c>
      <c r="L2834">
        <v>2429</v>
      </c>
      <c r="M2834">
        <v>2479</v>
      </c>
      <c r="N2834" s="94">
        <f>IF((M2835=""),"",MAX(E2836:M2836))</f>
        <v>1002</v>
      </c>
      <c r="O2834" s="94">
        <f>IF(M2835="","",MIN(E2836:M2836))</f>
        <v>794</v>
      </c>
      <c r="P2834" s="94">
        <f>IF((M2836=""),"",AVERAGE(E2836:M2836))</f>
        <v>901.33333333333337</v>
      </c>
      <c r="Q2834" s="94">
        <f>IF((M2835=""),"",STDEV(E2836:M2836))</f>
        <v>85.691306443536035</v>
      </c>
      <c r="R2834" s="95">
        <f>IF((M2835=""),"",(N2834-O2834)/(N2834+O2834)*100)</f>
        <v>11.581291759465479</v>
      </c>
      <c r="S2834" s="96" t="str">
        <f>IF(M2835="","",IF(R2834&lt;15,IF(P2834&gt;830,IF(P2834&lt;960,"Pass","Fail"),"Fail"),"Fail"))</f>
        <v>Pass</v>
      </c>
      <c r="T2834" s="242">
        <v>121</v>
      </c>
      <c r="U2834" s="415" t="s">
        <v>449</v>
      </c>
      <c r="V2834" s="4"/>
      <c r="W2834" s="135">
        <v>830</v>
      </c>
      <c r="X2834" s="135">
        <v>960</v>
      </c>
      <c r="Y2834" s="135">
        <v>710</v>
      </c>
      <c r="Z2834" s="135">
        <v>910</v>
      </c>
      <c r="AA2834" s="135">
        <v>14.5</v>
      </c>
      <c r="AB2834" s="139">
        <v>17</v>
      </c>
    </row>
    <row r="2835" spans="1:28" ht="15.75" customHeight="1">
      <c r="A2835"/>
      <c r="B2835" s="93"/>
      <c r="C2835" s="162"/>
      <c r="D2835" s="90" t="s">
        <v>100</v>
      </c>
      <c r="E2835">
        <v>1986</v>
      </c>
      <c r="F2835">
        <v>1993</v>
      </c>
      <c r="G2835">
        <v>2004</v>
      </c>
      <c r="H2835">
        <v>2010</v>
      </c>
      <c r="I2835">
        <v>2009</v>
      </c>
      <c r="J2835">
        <v>1930</v>
      </c>
      <c r="K2835">
        <v>1975</v>
      </c>
      <c r="L2835">
        <v>2012</v>
      </c>
      <c r="M2835">
        <v>1987</v>
      </c>
      <c r="N2835" s="99"/>
      <c r="O2835" s="99"/>
      <c r="P2835" s="99"/>
      <c r="Q2835" s="99"/>
      <c r="R2835" s="100"/>
      <c r="S2835" s="101"/>
      <c r="T2835" s="241"/>
      <c r="U2835" s="443"/>
      <c r="V2835" s="238"/>
    </row>
    <row r="2836" spans="1:28" ht="26.25" customHeight="1" thickBot="1">
      <c r="A2836"/>
      <c r="B2836" s="105"/>
      <c r="C2836" s="163"/>
      <c r="D2836" s="127" t="s">
        <v>120</v>
      </c>
      <c r="E2836" s="107">
        <f t="shared" ref="E2836:M2836" si="939">IF(((E2834="")*AND(E2835="")),"",(E2834-E2835)*2)</f>
        <v>996</v>
      </c>
      <c r="F2836" s="107">
        <f t="shared" si="939"/>
        <v>844</v>
      </c>
      <c r="G2836" s="107">
        <f t="shared" si="939"/>
        <v>794</v>
      </c>
      <c r="H2836" s="107">
        <f t="shared" si="939"/>
        <v>834</v>
      </c>
      <c r="I2836" s="107">
        <f t="shared" si="939"/>
        <v>978</v>
      </c>
      <c r="J2836" s="107">
        <f t="shared" si="939"/>
        <v>1002</v>
      </c>
      <c r="K2836" s="107">
        <f t="shared" si="939"/>
        <v>846</v>
      </c>
      <c r="L2836" s="107">
        <f t="shared" si="939"/>
        <v>834</v>
      </c>
      <c r="M2836" s="107">
        <f t="shared" si="939"/>
        <v>984</v>
      </c>
      <c r="N2836" s="108"/>
      <c r="O2836" s="108"/>
      <c r="P2836" s="108"/>
      <c r="Q2836" s="108"/>
      <c r="R2836" s="109"/>
      <c r="S2836" s="110"/>
      <c r="T2836" s="284"/>
      <c r="U2836" s="445"/>
      <c r="V2836" s="286"/>
    </row>
    <row r="2837" spans="1:28" ht="15.75" customHeight="1">
      <c r="A2837" s="3">
        <v>44256</v>
      </c>
      <c r="B2837" s="111" t="s">
        <v>18</v>
      </c>
      <c r="C2837" s="164" t="s">
        <v>122</v>
      </c>
      <c r="D2837" s="112" t="s">
        <v>99</v>
      </c>
      <c r="E2837">
        <v>6965.61</v>
      </c>
      <c r="F2837">
        <v>7013.67</v>
      </c>
      <c r="G2837">
        <v>7150.76</v>
      </c>
      <c r="H2837">
        <v>7111.32</v>
      </c>
      <c r="I2837">
        <v>7120.27</v>
      </c>
      <c r="J2837">
        <v>7006.17</v>
      </c>
      <c r="K2837">
        <v>7081.52</v>
      </c>
      <c r="L2837">
        <v>7080.37</v>
      </c>
      <c r="M2837">
        <v>7059.22</v>
      </c>
      <c r="N2837" s="113">
        <f>IF((M2838=""),"",MAX(E2839:M2839))</f>
        <v>540.92000000000007</v>
      </c>
      <c r="O2837" s="113">
        <f>IF(M2838="","",MIN(E2839:M2839))</f>
        <v>486.64000000000124</v>
      </c>
      <c r="P2837" s="113">
        <f>IF((M2839=""),"",AVERAGE(E2839:M2839))</f>
        <v>513.88</v>
      </c>
      <c r="Q2837" s="113">
        <f>IF((M2838=""),"",STDEV(E2839:M2839))</f>
        <v>18.982992387925837</v>
      </c>
      <c r="R2837" s="114">
        <f>IF((M2838=""),"",(N2837-O2837)/(N2837+O2837)*100)</f>
        <v>5.2824165985440041</v>
      </c>
      <c r="S2837" s="115" t="str">
        <f>IF(M2838="","",IF(R2837&lt;10,IF(P2837&gt;470,IF(P2837&lt;560,"Pass","Fail"),"Fail"),"Fail"))</f>
        <v>Pass</v>
      </c>
      <c r="T2837" s="242">
        <v>1428</v>
      </c>
      <c r="U2837" s="415" t="s">
        <v>451</v>
      </c>
      <c r="V2837" s="4"/>
      <c r="W2837" s="138">
        <v>470</v>
      </c>
      <c r="X2837" s="135">
        <v>560</v>
      </c>
      <c r="Y2837" s="135">
        <v>430</v>
      </c>
      <c r="Z2837" s="135">
        <v>590</v>
      </c>
      <c r="AA2837" s="137">
        <v>6.3</v>
      </c>
      <c r="AB2837" s="148">
        <v>6.3</v>
      </c>
    </row>
    <row r="2838" spans="1:28" ht="15.75" customHeight="1">
      <c r="A2838"/>
      <c r="B2838" s="93"/>
      <c r="C2838" s="162"/>
      <c r="D2838" s="90" t="s">
        <v>100</v>
      </c>
      <c r="E2838">
        <v>6702.97</v>
      </c>
      <c r="F2838">
        <v>6761.68</v>
      </c>
      <c r="G2838">
        <v>6907.44</v>
      </c>
      <c r="H2838">
        <v>6860.26</v>
      </c>
      <c r="I2838">
        <v>6856.47</v>
      </c>
      <c r="J2838">
        <v>6737.86</v>
      </c>
      <c r="K2838">
        <v>6831.01</v>
      </c>
      <c r="L2838">
        <v>6830</v>
      </c>
      <c r="M2838">
        <v>6788.76</v>
      </c>
      <c r="N2838" s="99"/>
      <c r="O2838" s="99"/>
      <c r="P2838" s="99"/>
      <c r="Q2838" s="99"/>
      <c r="R2838" s="100"/>
      <c r="S2838" s="101"/>
      <c r="T2838" s="241"/>
      <c r="U2838" s="443"/>
      <c r="V2838" s="238"/>
    </row>
    <row r="2839" spans="1:28" ht="26.25" customHeight="1" thickBot="1">
      <c r="A2839"/>
      <c r="B2839" s="93"/>
      <c r="C2839" s="162"/>
      <c r="D2839" s="90" t="s">
        <v>120</v>
      </c>
      <c r="E2839" s="29">
        <f t="shared" ref="E2839:M2839" si="940">IF(((E2837="")*AND(E2838="")),"",(E2837-E2838)*2)</f>
        <v>525.27999999999884</v>
      </c>
      <c r="F2839" s="29">
        <f t="shared" si="940"/>
        <v>503.97999999999956</v>
      </c>
      <c r="G2839" s="29">
        <f t="shared" si="940"/>
        <v>486.64000000000124</v>
      </c>
      <c r="H2839" s="29">
        <f t="shared" si="940"/>
        <v>502.11999999999898</v>
      </c>
      <c r="I2839" s="29">
        <f t="shared" si="940"/>
        <v>527.60000000000036</v>
      </c>
      <c r="J2839" s="29">
        <f t="shared" si="940"/>
        <v>536.6200000000008</v>
      </c>
      <c r="K2839" s="29">
        <f t="shared" si="940"/>
        <v>501.02000000000044</v>
      </c>
      <c r="L2839" s="29">
        <f t="shared" si="940"/>
        <v>500.73999999999978</v>
      </c>
      <c r="M2839" s="29">
        <f t="shared" si="940"/>
        <v>540.92000000000007</v>
      </c>
      <c r="N2839" s="102"/>
      <c r="O2839" s="102"/>
      <c r="P2839" s="102"/>
      <c r="Q2839" s="102"/>
      <c r="R2839" s="103"/>
      <c r="S2839" s="104"/>
      <c r="T2839" s="282"/>
      <c r="U2839" s="444"/>
      <c r="V2839" s="285"/>
    </row>
    <row r="2840" spans="1:28" ht="15.75" customHeight="1">
      <c r="A2840" s="3">
        <v>44256</v>
      </c>
      <c r="B2840" s="93" t="s">
        <v>18</v>
      </c>
      <c r="C2840" s="162" t="s">
        <v>123</v>
      </c>
      <c r="D2840" s="90" t="s">
        <v>99</v>
      </c>
      <c r="E2840">
        <v>4754.3100000000004</v>
      </c>
      <c r="F2840">
        <v>4958.37</v>
      </c>
      <c r="G2840">
        <v>5170.13</v>
      </c>
      <c r="H2840">
        <v>5070.87</v>
      </c>
      <c r="I2840">
        <v>4920.92</v>
      </c>
      <c r="J2840">
        <v>4788.58</v>
      </c>
      <c r="K2840">
        <v>5028.37</v>
      </c>
      <c r="L2840">
        <v>5032.91</v>
      </c>
      <c r="M2840">
        <v>4821.42</v>
      </c>
      <c r="N2840" s="94">
        <f>IF((M2841=""),"",MAX(E2842:M2842))</f>
        <v>285.2400000000016</v>
      </c>
      <c r="O2840" s="94">
        <f>IF(M2841="","",MIN(E2842:M2842))</f>
        <v>253.20000000000073</v>
      </c>
      <c r="P2840" s="94">
        <f>IF((M2842=""),"",AVERAGE(E2842:M2842))</f>
        <v>264.29111111111121</v>
      </c>
      <c r="Q2840" s="94">
        <f>IF((M2841=""),"",STDEV(E2842:M2842))</f>
        <v>10.708557844598172</v>
      </c>
      <c r="R2840" s="95">
        <f>IF((M2841=""),"",(N2840-O2840)/(N2840+O2840)*100)</f>
        <v>5.9505237352352598</v>
      </c>
      <c r="S2840" s="96" t="str">
        <f>IF(M2841="","",IF(R2840&lt;15,IF(P2840&gt;225,IF(P2840&lt;280,"Pass","Fail"),"Fail"),"Fail"))</f>
        <v>Pass</v>
      </c>
      <c r="T2840" s="242">
        <v>1428</v>
      </c>
      <c r="U2840" s="415" t="s">
        <v>451</v>
      </c>
      <c r="V2840" s="4"/>
      <c r="W2840" s="147">
        <v>225</v>
      </c>
      <c r="X2840" s="88">
        <v>280</v>
      </c>
      <c r="Y2840" s="88">
        <v>155</v>
      </c>
      <c r="Z2840" s="88">
        <v>315</v>
      </c>
      <c r="AA2840" s="148">
        <v>15</v>
      </c>
      <c r="AB2840" s="139">
        <v>15</v>
      </c>
    </row>
    <row r="2841" spans="1:28" ht="15.75" customHeight="1">
      <c r="A2841"/>
      <c r="B2841" s="93"/>
      <c r="C2841" s="162"/>
      <c r="D2841" s="90" t="s">
        <v>100</v>
      </c>
      <c r="E2841">
        <v>4611.6899999999996</v>
      </c>
      <c r="F2841">
        <v>4831.46</v>
      </c>
      <c r="G2841">
        <v>5043.53</v>
      </c>
      <c r="H2841">
        <v>4941.38</v>
      </c>
      <c r="I2841">
        <v>4789.13</v>
      </c>
      <c r="J2841">
        <v>4655.66</v>
      </c>
      <c r="K2841">
        <v>4900.67</v>
      </c>
      <c r="L2841">
        <v>4899.45</v>
      </c>
      <c r="M2841">
        <v>4683.6000000000004</v>
      </c>
      <c r="N2841" s="99"/>
      <c r="O2841" s="99"/>
      <c r="P2841" s="99"/>
      <c r="Q2841" s="99"/>
      <c r="R2841" s="100"/>
      <c r="S2841" s="101"/>
      <c r="T2841" s="241"/>
      <c r="U2841" s="443"/>
      <c r="V2841" s="238"/>
    </row>
    <row r="2842" spans="1:28" ht="26.25" customHeight="1" thickBot="1">
      <c r="A2842"/>
      <c r="B2842" s="93"/>
      <c r="C2842" s="162"/>
      <c r="D2842" s="90" t="s">
        <v>120</v>
      </c>
      <c r="E2842" s="29">
        <f t="shared" ref="E2842:M2842" si="941">IF(((E2840="")*AND(E2841="")),"",(E2840-E2841)*2)</f>
        <v>285.2400000000016</v>
      </c>
      <c r="F2842" s="29">
        <f t="shared" si="941"/>
        <v>253.81999999999971</v>
      </c>
      <c r="G2842" s="29">
        <f t="shared" si="941"/>
        <v>253.20000000000073</v>
      </c>
      <c r="H2842" s="29">
        <f t="shared" si="941"/>
        <v>258.97999999999956</v>
      </c>
      <c r="I2842" s="29">
        <f t="shared" si="941"/>
        <v>263.57999999999993</v>
      </c>
      <c r="J2842" s="29">
        <f t="shared" si="941"/>
        <v>265.84000000000015</v>
      </c>
      <c r="K2842" s="29">
        <f t="shared" si="941"/>
        <v>255.39999999999964</v>
      </c>
      <c r="L2842" s="29">
        <f t="shared" si="941"/>
        <v>266.92000000000007</v>
      </c>
      <c r="M2842" s="29">
        <f t="shared" si="941"/>
        <v>275.63999999999942</v>
      </c>
      <c r="N2842" s="102"/>
      <c r="O2842" s="102"/>
      <c r="P2842" s="102"/>
      <c r="Q2842" s="102"/>
      <c r="R2842" s="103"/>
      <c r="S2842" s="104"/>
      <c r="T2842" s="282"/>
      <c r="U2842" s="444"/>
      <c r="V2842" s="285"/>
    </row>
    <row r="2843" spans="1:28" ht="16.5" customHeight="1">
      <c r="A2843" s="3">
        <v>44256</v>
      </c>
      <c r="B2843" s="121" t="s">
        <v>18</v>
      </c>
      <c r="C2843" s="161" t="s">
        <v>119</v>
      </c>
      <c r="D2843" s="91" t="s">
        <v>99</v>
      </c>
      <c r="E2843">
        <v>2922.89</v>
      </c>
      <c r="F2843">
        <v>2813.4</v>
      </c>
      <c r="G2843">
        <v>2772.57</v>
      </c>
      <c r="H2843">
        <v>2787.21</v>
      </c>
      <c r="I2843">
        <v>2870.84</v>
      </c>
      <c r="J2843">
        <v>2872.03</v>
      </c>
      <c r="K2843">
        <v>2799.38</v>
      </c>
      <c r="L2843">
        <v>2780.74</v>
      </c>
      <c r="M2843">
        <v>2843.71</v>
      </c>
      <c r="N2843" s="94">
        <f>IF((M2844=""),"",MAX(E2845:M2845))</f>
        <v>848.65999999999985</v>
      </c>
      <c r="O2843" s="94">
        <f>IF(M2844="","",MIN(E2845:M2845))</f>
        <v>744.14000000000033</v>
      </c>
      <c r="P2843" s="94">
        <f>IF((M2845=""),"",AVERAGE(E2845:M2845))</f>
        <v>796.95555555555575</v>
      </c>
      <c r="Q2843" s="94">
        <f>IF((M2844=""),"",STDEV(E2845:M2845))</f>
        <v>39.474167220825926</v>
      </c>
      <c r="R2843" s="95">
        <f>IF((M2844=""),"",(N2843-O2843)/(N2843+O2843)*100)</f>
        <v>6.5620291310898731</v>
      </c>
      <c r="S2843" s="96" t="str">
        <f>IF(M2844="","",IF(R2843&lt;10,IF(P2843&gt;674,IF(P2843&lt;816,"Pass","Fail"),"Fail"),"Fail"))</f>
        <v>Pass</v>
      </c>
      <c r="T2843" s="242">
        <v>1428</v>
      </c>
      <c r="U2843" s="415" t="s">
        <v>451</v>
      </c>
      <c r="V2843" s="4"/>
      <c r="W2843" s="147">
        <v>674</v>
      </c>
      <c r="X2843" s="88">
        <v>816</v>
      </c>
      <c r="Y2843" s="88">
        <v>670</v>
      </c>
      <c r="Z2843" s="88">
        <v>830</v>
      </c>
      <c r="AA2843" s="88">
        <v>8.6999999999999993</v>
      </c>
      <c r="AB2843" s="148">
        <v>10</v>
      </c>
    </row>
    <row r="2844" spans="1:28" ht="15.75" customHeight="1">
      <c r="A2844"/>
      <c r="B2844" s="93"/>
      <c r="C2844" s="162"/>
      <c r="D2844" s="90" t="s">
        <v>100</v>
      </c>
      <c r="E2844">
        <v>2532.65</v>
      </c>
      <c r="F2844">
        <v>2429.66</v>
      </c>
      <c r="G2844">
        <v>2400.5</v>
      </c>
      <c r="H2844">
        <v>2402.0700000000002</v>
      </c>
      <c r="I2844">
        <v>2446.5100000000002</v>
      </c>
      <c r="J2844">
        <v>2449.4899999999998</v>
      </c>
      <c r="K2844">
        <v>2415.12</v>
      </c>
      <c r="L2844">
        <v>2377.16</v>
      </c>
      <c r="M2844">
        <v>2423.31</v>
      </c>
      <c r="N2844" s="99"/>
      <c r="O2844" s="99"/>
      <c r="P2844" s="99"/>
      <c r="Q2844" s="99"/>
      <c r="R2844" s="100"/>
      <c r="S2844" s="101"/>
      <c r="T2844" s="241"/>
      <c r="U2844" s="443"/>
      <c r="V2844" s="238"/>
    </row>
    <row r="2845" spans="1:28" ht="26.25" customHeight="1" thickBot="1">
      <c r="A2845"/>
      <c r="B2845" s="93"/>
      <c r="C2845" s="162"/>
      <c r="D2845" s="90" t="s">
        <v>120</v>
      </c>
      <c r="E2845" s="29">
        <f t="shared" ref="E2845:M2845" si="942">IF(((E2843="")*AND(E2844="")),"",(E2843-E2844)*2)</f>
        <v>780.47999999999956</v>
      </c>
      <c r="F2845" s="29">
        <f t="shared" si="942"/>
        <v>767.48000000000047</v>
      </c>
      <c r="G2845" s="29">
        <f t="shared" si="942"/>
        <v>744.14000000000033</v>
      </c>
      <c r="H2845" s="29">
        <f t="shared" si="942"/>
        <v>770.27999999999975</v>
      </c>
      <c r="I2845" s="29">
        <f t="shared" si="942"/>
        <v>848.65999999999985</v>
      </c>
      <c r="J2845" s="29">
        <f t="shared" si="942"/>
        <v>845.08000000000084</v>
      </c>
      <c r="K2845" s="29">
        <f t="shared" si="942"/>
        <v>768.52000000000044</v>
      </c>
      <c r="L2845" s="29">
        <f t="shared" si="942"/>
        <v>807.15999999999985</v>
      </c>
      <c r="M2845" s="29">
        <f t="shared" si="942"/>
        <v>840.80000000000018</v>
      </c>
      <c r="N2845" s="102"/>
      <c r="O2845" s="102"/>
      <c r="P2845" s="102"/>
      <c r="Q2845" s="102"/>
      <c r="R2845" s="103"/>
      <c r="S2845" s="104"/>
      <c r="T2845" s="282"/>
      <c r="U2845" s="444"/>
      <c r="V2845" s="285"/>
    </row>
    <row r="2846" spans="1:28" ht="15.75">
      <c r="A2846" s="3">
        <v>44256</v>
      </c>
      <c r="B2846" s="93" t="s">
        <v>18</v>
      </c>
      <c r="C2846" s="162" t="s">
        <v>121</v>
      </c>
      <c r="D2846" s="90" t="s">
        <v>99</v>
      </c>
      <c r="E2846">
        <v>2925.2</v>
      </c>
      <c r="F2846">
        <v>2813.28</v>
      </c>
      <c r="G2846">
        <v>2772.04</v>
      </c>
      <c r="H2846">
        <v>2785.99</v>
      </c>
      <c r="I2846">
        <v>2869.63</v>
      </c>
      <c r="J2846">
        <v>2872.5</v>
      </c>
      <c r="K2846">
        <v>2798.52</v>
      </c>
      <c r="L2846">
        <v>2790.46</v>
      </c>
      <c r="M2846">
        <v>2843.5</v>
      </c>
      <c r="N2846" s="94">
        <f>IF((M2847=""),"",MAX(E2848:M2848))</f>
        <v>1021.9799999999996</v>
      </c>
      <c r="O2846" s="94">
        <f>IF(M2847="","",MIN(E2848:M2848))</f>
        <v>833.81999999999971</v>
      </c>
      <c r="P2846" s="94">
        <f>IF((M2848=""),"",AVERAGE(E2848:M2848))</f>
        <v>932.7266666666668</v>
      </c>
      <c r="Q2846" s="94">
        <f>IF((M2847=""),"",STDEV(E2848:M2848))</f>
        <v>66.203338284407906</v>
      </c>
      <c r="R2846" s="95">
        <f>IF((M2847=""),"",(N2846-O2846)/(N2846+O2846)*100)</f>
        <v>10.139023601681211</v>
      </c>
      <c r="S2846" s="96" t="str">
        <f>IF(M2847="","",IF(R2846&lt;15,IF(P2846&gt;830,IF(P2846&lt;960,"Pass","Fail"),"Fail"),"Fail"))</f>
        <v>Pass</v>
      </c>
      <c r="T2846" s="242">
        <v>1428</v>
      </c>
      <c r="U2846" s="415" t="s">
        <v>451</v>
      </c>
      <c r="V2846" s="4"/>
      <c r="W2846" s="135">
        <v>830</v>
      </c>
      <c r="X2846" s="135">
        <v>960</v>
      </c>
      <c r="Y2846" s="135">
        <v>710</v>
      </c>
      <c r="Z2846" s="135">
        <v>910</v>
      </c>
      <c r="AA2846" s="135">
        <v>14.5</v>
      </c>
      <c r="AB2846" s="139">
        <v>17</v>
      </c>
    </row>
    <row r="2847" spans="1:28" ht="15.75" customHeight="1">
      <c r="A2847"/>
      <c r="B2847" s="93"/>
      <c r="C2847" s="162"/>
      <c r="D2847" s="90" t="s">
        <v>100</v>
      </c>
      <c r="E2847">
        <v>2441.66</v>
      </c>
      <c r="F2847">
        <v>2371.61</v>
      </c>
      <c r="G2847">
        <v>2355.13</v>
      </c>
      <c r="H2847">
        <v>2347.02</v>
      </c>
      <c r="I2847">
        <v>2364.7199999999998</v>
      </c>
      <c r="J2847">
        <v>2361.5100000000002</v>
      </c>
      <c r="K2847">
        <v>2357.92</v>
      </c>
      <c r="L2847">
        <v>2319.58</v>
      </c>
      <c r="M2847">
        <v>2354.6999999999998</v>
      </c>
      <c r="N2847" s="99"/>
      <c r="O2847" s="99"/>
      <c r="P2847" s="99"/>
      <c r="Q2847" s="99"/>
      <c r="R2847" s="100"/>
      <c r="S2847" s="101"/>
      <c r="T2847" s="241"/>
      <c r="U2847" s="443"/>
      <c r="V2847" s="238"/>
    </row>
    <row r="2848" spans="1:28" ht="26.25" customHeight="1" thickBot="1">
      <c r="A2848"/>
      <c r="B2848" s="105"/>
      <c r="C2848" s="163"/>
      <c r="D2848" s="127" t="s">
        <v>120</v>
      </c>
      <c r="E2848" s="107">
        <f t="shared" ref="E2848:M2848" si="943">IF(((E2846="")*AND(E2847="")),"",(E2846-E2847)*2)</f>
        <v>967.07999999999993</v>
      </c>
      <c r="F2848" s="107">
        <f t="shared" si="943"/>
        <v>883.34000000000015</v>
      </c>
      <c r="G2848" s="107">
        <f t="shared" si="943"/>
        <v>833.81999999999971</v>
      </c>
      <c r="H2848" s="107">
        <f t="shared" si="943"/>
        <v>877.9399999999996</v>
      </c>
      <c r="I2848" s="107">
        <f t="shared" si="943"/>
        <v>1009.8200000000006</v>
      </c>
      <c r="J2848" s="107">
        <f t="shared" si="943"/>
        <v>1021.9799999999996</v>
      </c>
      <c r="K2848" s="107">
        <f t="shared" si="943"/>
        <v>881.19999999999982</v>
      </c>
      <c r="L2848" s="107">
        <f t="shared" si="943"/>
        <v>941.76000000000022</v>
      </c>
      <c r="M2848" s="107">
        <f t="shared" si="943"/>
        <v>977.60000000000036</v>
      </c>
      <c r="N2848" s="108"/>
      <c r="O2848" s="108"/>
      <c r="P2848" s="108"/>
      <c r="Q2848" s="108"/>
      <c r="R2848" s="109"/>
      <c r="S2848" s="110"/>
      <c r="T2848" s="284"/>
      <c r="U2848" s="445"/>
      <c r="V2848" s="286"/>
    </row>
    <row r="2849" spans="1:28" ht="15.75" customHeight="1">
      <c r="A2849" s="3">
        <v>44259</v>
      </c>
      <c r="B2849" s="111" t="s">
        <v>18</v>
      </c>
      <c r="C2849" s="164" t="s">
        <v>122</v>
      </c>
      <c r="D2849" s="112" t="s">
        <v>99</v>
      </c>
      <c r="E2849">
        <v>6710.16</v>
      </c>
      <c r="F2849">
        <v>6768.18</v>
      </c>
      <c r="G2849">
        <v>6914.06</v>
      </c>
      <c r="H2849">
        <v>6866.3</v>
      </c>
      <c r="I2849">
        <v>6863.23</v>
      </c>
      <c r="J2849">
        <v>6746.9</v>
      </c>
      <c r="K2849">
        <v>6837.61</v>
      </c>
      <c r="L2849">
        <v>6834.8</v>
      </c>
      <c r="M2849">
        <v>6794.93</v>
      </c>
      <c r="N2849" s="113">
        <f>IF((M2850=""),"",MAX(E2851:M2851))</f>
        <v>544.84000000000015</v>
      </c>
      <c r="O2849" s="113">
        <f>IF(M2850="","",MIN(E2851:M2851))</f>
        <v>502.54000000000087</v>
      </c>
      <c r="P2849" s="113">
        <f>IF((M2851=""),"",AVERAGE(E2851:M2851))</f>
        <v>525.07333333333327</v>
      </c>
      <c r="Q2849" s="113">
        <f>IF((M2850=""),"",STDEV(E2851:M2851))</f>
        <v>16.080413551896047</v>
      </c>
      <c r="R2849" s="114">
        <f>IF((M2850=""),"",(N2849-O2849)/(N2849+O2849)*100)</f>
        <v>4.0386488189577063</v>
      </c>
      <c r="S2849" s="115" t="str">
        <f>IF(M2850="","",IF(R2849&lt;10,IF(P2849&gt;470,IF(P2849&lt;560,"Pass","Fail"),"Fail"),"Fail"))</f>
        <v>Pass</v>
      </c>
      <c r="T2849" s="242">
        <v>1428</v>
      </c>
      <c r="U2849" s="415" t="s">
        <v>452</v>
      </c>
      <c r="V2849" s="4"/>
      <c r="W2849" s="138">
        <v>470</v>
      </c>
      <c r="X2849" s="135">
        <v>560</v>
      </c>
      <c r="Y2849" s="135">
        <v>430</v>
      </c>
      <c r="Z2849" s="135">
        <v>590</v>
      </c>
      <c r="AA2849" s="137">
        <v>6.3</v>
      </c>
      <c r="AB2849" s="148">
        <v>6.3</v>
      </c>
    </row>
    <row r="2850" spans="1:28" ht="15.75" customHeight="1">
      <c r="A2850"/>
      <c r="B2850" s="93"/>
      <c r="C2850" s="162"/>
      <c r="D2850" s="90" t="s">
        <v>100</v>
      </c>
      <c r="E2850">
        <v>6440.97</v>
      </c>
      <c r="F2850">
        <v>6508.37</v>
      </c>
      <c r="G2850">
        <v>6662.79</v>
      </c>
      <c r="H2850">
        <v>6609.66</v>
      </c>
      <c r="I2850">
        <v>6594.54</v>
      </c>
      <c r="J2850">
        <v>6474.79</v>
      </c>
      <c r="K2850">
        <v>6581.2</v>
      </c>
      <c r="L2850">
        <v>6578.51</v>
      </c>
      <c r="M2850">
        <v>6522.51</v>
      </c>
      <c r="N2850" s="99"/>
      <c r="O2850" s="99"/>
      <c r="P2850" s="99"/>
      <c r="Q2850" s="99"/>
      <c r="R2850" s="100"/>
      <c r="S2850" s="101"/>
      <c r="T2850" s="241"/>
      <c r="U2850" s="443"/>
      <c r="V2850" s="238"/>
    </row>
    <row r="2851" spans="1:28" ht="26.25" customHeight="1" thickBot="1">
      <c r="A2851"/>
      <c r="B2851" s="93"/>
      <c r="C2851" s="162"/>
      <c r="D2851" s="90" t="s">
        <v>120</v>
      </c>
      <c r="E2851" s="29">
        <f t="shared" ref="E2851:M2851" si="944">IF(((E2849="")*AND(E2850="")),"",(E2849-E2850)*2)</f>
        <v>538.3799999999992</v>
      </c>
      <c r="F2851" s="29">
        <f t="shared" si="944"/>
        <v>519.6200000000008</v>
      </c>
      <c r="G2851" s="29">
        <f t="shared" si="944"/>
        <v>502.54000000000087</v>
      </c>
      <c r="H2851" s="29">
        <f t="shared" si="944"/>
        <v>513.28000000000065</v>
      </c>
      <c r="I2851" s="29">
        <f t="shared" si="944"/>
        <v>537.3799999999992</v>
      </c>
      <c r="J2851" s="29">
        <f t="shared" si="944"/>
        <v>544.21999999999935</v>
      </c>
      <c r="K2851" s="29">
        <f t="shared" si="944"/>
        <v>512.81999999999971</v>
      </c>
      <c r="L2851" s="29">
        <f t="shared" si="944"/>
        <v>512.57999999999993</v>
      </c>
      <c r="M2851" s="29">
        <f t="shared" si="944"/>
        <v>544.84000000000015</v>
      </c>
      <c r="N2851" s="102"/>
      <c r="O2851" s="102"/>
      <c r="P2851" s="102"/>
      <c r="Q2851" s="102"/>
      <c r="R2851" s="103"/>
      <c r="S2851" s="104"/>
      <c r="T2851" s="282"/>
      <c r="U2851" s="444"/>
      <c r="V2851" s="285"/>
    </row>
    <row r="2852" spans="1:28" ht="15.75" customHeight="1">
      <c r="A2852" s="3">
        <v>44259</v>
      </c>
      <c r="B2852" s="93" t="s">
        <v>18</v>
      </c>
      <c r="C2852" s="162" t="s">
        <v>123</v>
      </c>
      <c r="D2852" s="90" t="s">
        <v>99</v>
      </c>
      <c r="E2852">
        <v>4620.75</v>
      </c>
      <c r="F2852">
        <v>4836.87</v>
      </c>
      <c r="G2852">
        <v>5051.21</v>
      </c>
      <c r="H2852">
        <v>4946.87</v>
      </c>
      <c r="I2852">
        <v>4787.6899999999996</v>
      </c>
      <c r="J2852">
        <v>4661.3999999999996</v>
      </c>
      <c r="K2852">
        <v>4905.24</v>
      </c>
      <c r="L2852">
        <v>4907.55</v>
      </c>
      <c r="M2852">
        <v>4691.7299999999996</v>
      </c>
      <c r="N2852" s="94">
        <f>IF((M2853=""),"",MAX(E2854:M2854))</f>
        <v>287.36000000000058</v>
      </c>
      <c r="O2852" s="94">
        <f>IF(M2853="","",MIN(E2854:M2854))</f>
        <v>215.94000000000051</v>
      </c>
      <c r="P2852" s="94">
        <f>IF((M2854=""),"",AVERAGE(E2854:M2854))</f>
        <v>254.61111111111092</v>
      </c>
      <c r="Q2852" s="94">
        <f>IF((M2853=""),"",STDEV(E2854:M2854))</f>
        <v>24.036497480104963</v>
      </c>
      <c r="R2852" s="95">
        <f>IF((M2853=""),"",(N2852-O2852)/(N2852+O2852)*100)</f>
        <v>14.190343731372923</v>
      </c>
      <c r="S2852" s="96" t="str">
        <f>IF(M2853="","",IF(R2852&lt;15,IF(P2852&gt;225,IF(P2852&lt;280,"Pass","Fail"),"Fail"),"Fail"))</f>
        <v>Pass</v>
      </c>
      <c r="T2852" s="242">
        <v>1428</v>
      </c>
      <c r="U2852" s="415" t="s">
        <v>452</v>
      </c>
      <c r="V2852" s="4"/>
      <c r="W2852" s="147">
        <v>225</v>
      </c>
      <c r="X2852" s="88">
        <v>280</v>
      </c>
      <c r="Y2852" s="88">
        <v>155</v>
      </c>
      <c r="Z2852" s="88">
        <v>315</v>
      </c>
      <c r="AA2852" s="148">
        <v>15</v>
      </c>
      <c r="AB2852" s="139">
        <v>15</v>
      </c>
    </row>
    <row r="2853" spans="1:28" ht="15.75" customHeight="1">
      <c r="A2853"/>
      <c r="B2853" s="93"/>
      <c r="C2853" s="162"/>
      <c r="D2853" s="90" t="s">
        <v>100</v>
      </c>
      <c r="E2853">
        <v>4477.07</v>
      </c>
      <c r="F2853">
        <v>4714.32</v>
      </c>
      <c r="G2853">
        <v>4932.29</v>
      </c>
      <c r="H2853">
        <v>4824.3999999999996</v>
      </c>
      <c r="I2853">
        <v>4664.55</v>
      </c>
      <c r="J2853">
        <v>4522.5</v>
      </c>
      <c r="K2853">
        <v>4779.96</v>
      </c>
      <c r="L2853">
        <v>4799.58</v>
      </c>
      <c r="M2853">
        <v>4548.8900000000003</v>
      </c>
      <c r="N2853" s="99"/>
      <c r="O2853" s="99"/>
      <c r="P2853" s="99"/>
      <c r="Q2853" s="99"/>
      <c r="R2853" s="100"/>
      <c r="S2853" s="101"/>
      <c r="T2853" s="241"/>
      <c r="U2853" s="443"/>
      <c r="V2853" s="238"/>
    </row>
    <row r="2854" spans="1:28" ht="26.25" customHeight="1" thickBot="1">
      <c r="A2854"/>
      <c r="B2854" s="93"/>
      <c r="C2854" s="162"/>
      <c r="D2854" s="90" t="s">
        <v>120</v>
      </c>
      <c r="E2854" s="29">
        <f t="shared" ref="E2854:M2854" si="945">IF(((E2852="")*AND(E2853="")),"",(E2852-E2853)*2)</f>
        <v>287.36000000000058</v>
      </c>
      <c r="F2854" s="29">
        <f t="shared" si="945"/>
        <v>245.10000000000036</v>
      </c>
      <c r="G2854" s="29">
        <f t="shared" si="945"/>
        <v>237.84000000000015</v>
      </c>
      <c r="H2854" s="29">
        <f t="shared" si="945"/>
        <v>244.94000000000051</v>
      </c>
      <c r="I2854" s="29">
        <f t="shared" si="945"/>
        <v>246.27999999999884</v>
      </c>
      <c r="J2854" s="29">
        <f t="shared" si="945"/>
        <v>277.79999999999927</v>
      </c>
      <c r="K2854" s="29">
        <f t="shared" si="945"/>
        <v>250.55999999999949</v>
      </c>
      <c r="L2854" s="29">
        <f t="shared" si="945"/>
        <v>215.94000000000051</v>
      </c>
      <c r="M2854" s="29">
        <f t="shared" si="945"/>
        <v>285.67999999999847</v>
      </c>
      <c r="N2854" s="102"/>
      <c r="O2854" s="102"/>
      <c r="P2854" s="102"/>
      <c r="Q2854" s="102"/>
      <c r="R2854" s="103"/>
      <c r="S2854" s="104"/>
      <c r="T2854" s="282"/>
      <c r="U2854" s="444"/>
      <c r="V2854" s="285"/>
    </row>
    <row r="2855" spans="1:28" ht="16.5" customHeight="1">
      <c r="A2855" s="3">
        <v>44259</v>
      </c>
      <c r="B2855" s="121" t="s">
        <v>18</v>
      </c>
      <c r="C2855" s="161" t="s">
        <v>119</v>
      </c>
      <c r="D2855" s="91" t="s">
        <v>99</v>
      </c>
      <c r="E2855">
        <v>2401.5100000000002</v>
      </c>
      <c r="F2855">
        <v>2355.1</v>
      </c>
      <c r="G2855">
        <v>2338.5</v>
      </c>
      <c r="H2855">
        <v>2323.7399999999998</v>
      </c>
      <c r="I2855">
        <v>2320.17</v>
      </c>
      <c r="J2855">
        <v>2362.4899999999998</v>
      </c>
      <c r="K2855">
        <v>2336.12</v>
      </c>
      <c r="L2855">
        <v>2345.06</v>
      </c>
      <c r="M2855">
        <v>2423.3200000000002</v>
      </c>
      <c r="N2855" s="94">
        <f>IF((M2856=""),"",MAX(E2857:M2857))</f>
        <v>823.32000000000062</v>
      </c>
      <c r="O2855" s="94">
        <f>IF(M2856="","",MIN(E2857:M2857))</f>
        <v>689.07999999999993</v>
      </c>
      <c r="P2855" s="94">
        <f>IF((M2857=""),"",AVERAGE(E2857:M2857))</f>
        <v>750.24</v>
      </c>
      <c r="Q2855" s="94">
        <f>IF((M2856=""),"",STDEV(E2857:M2857))</f>
        <v>50.047781169598785</v>
      </c>
      <c r="R2855" s="95">
        <f>IF((M2856=""),"",(N2855-O2855)/(N2855+O2855)*100)</f>
        <v>8.8759587410738323</v>
      </c>
      <c r="S2855" s="96" t="str">
        <f>IF(M2856="","",IF(R2855&lt;10,IF(P2855&gt;674,IF(P2855&lt;816,"Pass","Fail"),"Fail"),"Fail"))</f>
        <v>Pass</v>
      </c>
      <c r="T2855" s="242">
        <v>1428</v>
      </c>
      <c r="U2855" s="415" t="s">
        <v>452</v>
      </c>
      <c r="V2855" s="4"/>
      <c r="W2855" s="147">
        <v>674</v>
      </c>
      <c r="X2855" s="88">
        <v>816</v>
      </c>
      <c r="Y2855" s="88">
        <v>670</v>
      </c>
      <c r="Z2855" s="88">
        <v>830</v>
      </c>
      <c r="AA2855" s="88">
        <v>8.6999999999999993</v>
      </c>
      <c r="AB2855" s="148">
        <v>10</v>
      </c>
    </row>
    <row r="2856" spans="1:28" ht="15.75" customHeight="1">
      <c r="A2856"/>
      <c r="B2856" s="93"/>
      <c r="C2856" s="162"/>
      <c r="D2856" s="90" t="s">
        <v>100</v>
      </c>
      <c r="E2856">
        <v>1989.85</v>
      </c>
      <c r="F2856">
        <v>1997.9</v>
      </c>
      <c r="G2856">
        <v>1993.96</v>
      </c>
      <c r="H2856">
        <v>1964.98</v>
      </c>
      <c r="I2856">
        <v>1924.11</v>
      </c>
      <c r="J2856">
        <v>1957.15</v>
      </c>
      <c r="K2856">
        <v>1977.74</v>
      </c>
      <c r="L2856">
        <v>1988.8</v>
      </c>
      <c r="M2856">
        <v>2035.44</v>
      </c>
      <c r="N2856" s="99"/>
      <c r="O2856" s="99"/>
      <c r="P2856" s="99"/>
      <c r="Q2856" s="99"/>
      <c r="R2856" s="100"/>
      <c r="S2856" s="101"/>
      <c r="T2856" s="241"/>
      <c r="U2856" s="443"/>
      <c r="V2856" s="238"/>
    </row>
    <row r="2857" spans="1:28" ht="26.25" customHeight="1" thickBot="1">
      <c r="A2857"/>
      <c r="B2857" s="93"/>
      <c r="C2857" s="162"/>
      <c r="D2857" s="90" t="s">
        <v>120</v>
      </c>
      <c r="E2857" s="29">
        <f t="shared" ref="E2857:M2857" si="946">IF(((E2855="")*AND(E2856="")),"",(E2855-E2856)*2)</f>
        <v>823.32000000000062</v>
      </c>
      <c r="F2857" s="29">
        <f t="shared" si="946"/>
        <v>714.39999999999964</v>
      </c>
      <c r="G2857" s="29">
        <f t="shared" si="946"/>
        <v>689.07999999999993</v>
      </c>
      <c r="H2857" s="29">
        <f t="shared" si="946"/>
        <v>717.51999999999953</v>
      </c>
      <c r="I2857" s="29">
        <f t="shared" si="946"/>
        <v>792.12000000000035</v>
      </c>
      <c r="J2857" s="29">
        <f t="shared" si="946"/>
        <v>810.67999999999938</v>
      </c>
      <c r="K2857" s="29">
        <f t="shared" si="946"/>
        <v>716.75999999999976</v>
      </c>
      <c r="L2857" s="29">
        <f t="shared" si="946"/>
        <v>712.52</v>
      </c>
      <c r="M2857" s="29">
        <f t="shared" si="946"/>
        <v>775.76000000000022</v>
      </c>
      <c r="N2857" s="102"/>
      <c r="O2857" s="102"/>
      <c r="P2857" s="102"/>
      <c r="Q2857" s="102"/>
      <c r="R2857" s="103"/>
      <c r="S2857" s="104"/>
      <c r="T2857" s="282"/>
      <c r="U2857" s="444"/>
      <c r="V2857" s="285"/>
    </row>
    <row r="2858" spans="1:28" ht="15.75">
      <c r="A2858" s="3">
        <v>44259</v>
      </c>
      <c r="B2858" s="93" t="s">
        <v>18</v>
      </c>
      <c r="C2858" s="162" t="s">
        <v>121</v>
      </c>
      <c r="D2858" s="90" t="s">
        <v>99</v>
      </c>
      <c r="E2858">
        <v>2351.7600000000002</v>
      </c>
      <c r="F2858">
        <v>2369.2600000000002</v>
      </c>
      <c r="G2858">
        <v>2352.8000000000002</v>
      </c>
      <c r="H2858">
        <v>2344.9499999999998</v>
      </c>
      <c r="I2858">
        <v>2363.44</v>
      </c>
      <c r="J2858">
        <v>2357.09</v>
      </c>
      <c r="K2858">
        <v>2355.5</v>
      </c>
      <c r="L2858">
        <v>2317.29</v>
      </c>
      <c r="M2858">
        <v>2353.7600000000002</v>
      </c>
      <c r="N2858" s="94">
        <f>IF((M2859=""),"",MAX(E2860:M2860))</f>
        <v>974.34000000000015</v>
      </c>
      <c r="O2858" s="94">
        <f>IF(M2859="","",MIN(E2860:M2860))</f>
        <v>731.25999999999976</v>
      </c>
      <c r="P2858" s="94">
        <f>IF((M2860=""),"",AVERAGE(E2860:M2860))</f>
        <v>858.02222222222247</v>
      </c>
      <c r="Q2858" s="94">
        <f>IF((M2859=""),"",STDEV(E2860:M2860))</f>
        <v>85.48493285043952</v>
      </c>
      <c r="R2858" s="95">
        <f>IF((M2859=""),"",(N2858-O2858)/(N2858+O2858)*100)</f>
        <v>14.251876172607902</v>
      </c>
      <c r="S2858" s="96" t="str">
        <f>IF(M2859="","",IF(R2858&lt;15,IF(P2858&gt;830,IF(P2858&lt;960,"Pass","Fail"),"Fail"),"Fail"))</f>
        <v>Pass</v>
      </c>
      <c r="T2858" s="242">
        <v>1428</v>
      </c>
      <c r="U2858" s="415" t="s">
        <v>452</v>
      </c>
      <c r="V2858" s="4"/>
      <c r="W2858" s="135">
        <v>830</v>
      </c>
      <c r="X2858" s="135">
        <v>960</v>
      </c>
      <c r="Y2858" s="135">
        <v>710</v>
      </c>
      <c r="Z2858" s="135">
        <v>910</v>
      </c>
      <c r="AA2858" s="135">
        <v>14.5</v>
      </c>
      <c r="AB2858" s="139">
        <v>17</v>
      </c>
    </row>
    <row r="2859" spans="1:28" ht="15.75" customHeight="1">
      <c r="A2859"/>
      <c r="B2859" s="93"/>
      <c r="C2859" s="162"/>
      <c r="D2859" s="90" t="s">
        <v>100</v>
      </c>
      <c r="E2859">
        <v>1928.77</v>
      </c>
      <c r="F2859">
        <v>1958.47</v>
      </c>
      <c r="G2859">
        <v>1962.52</v>
      </c>
      <c r="H2859">
        <v>1929.62</v>
      </c>
      <c r="I2859">
        <v>1882.66</v>
      </c>
      <c r="J2859">
        <v>1869.92</v>
      </c>
      <c r="K2859">
        <v>1943.27</v>
      </c>
      <c r="L2859">
        <v>1951.66</v>
      </c>
      <c r="M2859">
        <v>1877.86</v>
      </c>
      <c r="N2859" s="99"/>
      <c r="O2859" s="99"/>
      <c r="P2859" s="99"/>
      <c r="Q2859" s="99"/>
      <c r="R2859" s="100"/>
      <c r="S2859" s="101"/>
      <c r="T2859" s="241"/>
      <c r="U2859" s="443"/>
      <c r="V2859" s="238"/>
    </row>
    <row r="2860" spans="1:28" ht="26.25" customHeight="1" thickBot="1">
      <c r="A2860"/>
      <c r="B2860" s="105"/>
      <c r="C2860" s="163"/>
      <c r="D2860" s="127" t="s">
        <v>120</v>
      </c>
      <c r="E2860" s="107">
        <f t="shared" ref="E2860:M2860" si="947">IF(((E2858="")*AND(E2859="")),"",(E2858-E2859)*2)</f>
        <v>845.98000000000047</v>
      </c>
      <c r="F2860" s="107">
        <f t="shared" si="947"/>
        <v>821.58000000000038</v>
      </c>
      <c r="G2860" s="107">
        <f t="shared" si="947"/>
        <v>780.5600000000004</v>
      </c>
      <c r="H2860" s="107">
        <f t="shared" si="947"/>
        <v>830.65999999999985</v>
      </c>
      <c r="I2860" s="107">
        <f t="shared" si="947"/>
        <v>961.56</v>
      </c>
      <c r="J2860" s="107">
        <f t="shared" si="947"/>
        <v>974.34000000000015</v>
      </c>
      <c r="K2860" s="107">
        <f t="shared" si="947"/>
        <v>824.46</v>
      </c>
      <c r="L2860" s="107">
        <f t="shared" si="947"/>
        <v>731.25999999999976</v>
      </c>
      <c r="M2860" s="107">
        <f t="shared" si="947"/>
        <v>951.80000000000064</v>
      </c>
      <c r="N2860" s="108"/>
      <c r="O2860" s="108"/>
      <c r="P2860" s="108"/>
      <c r="Q2860" s="108"/>
      <c r="R2860" s="109"/>
      <c r="S2860" s="110"/>
      <c r="T2860" s="284"/>
      <c r="U2860" s="445"/>
      <c r="V2860" s="286"/>
    </row>
  </sheetData>
  <autoFilter ref="A19:AB19"/>
  <mergeCells count="3">
    <mergeCell ref="E14:M14"/>
    <mergeCell ref="C15:C16"/>
    <mergeCell ref="C17:C18"/>
  </mergeCells>
  <conditionalFormatting sqref="W2267 W2111 T2099:U2114 W2123 T2129:U2138 W2135 T2141:U2150 W2147 T2153:U2162 W2159 T2165:U2174 W2171 T2177:U2186 W2183 W2195 T2201:U2210 W2207 T2213:U2222 W2219 W2231 W2243 W2021 W2033 W2045 W2057 W2069 W2081 W2093 T1697:U1700 T1703:U1712 S1691:U1696 W1685 W1697 W1709 T1679:U1688 W1673 T1913:U1922 S1649:U1651 U1653:U1654 U1662:U1676 S1664:U1666 S1244:U1246 S1268:U1270 T1277:U1286 T1289:U1291 W812 W830 W848 W851 W866 W869 T1145:U1148 T1241:U1243 T1247:U1250 S1247:S1267 S1634:S1648 T1253:U1262 T1265:U1267 T1271:U1274 W1151 W647 W635 W623 W20 W1319:X1319 W1556:X1556 W1544:X1544 W1526:X1526 W1514:X1514 W1502:X1502 W1490:X1490 W1451:X1451 W1439:X1439 W1427:X1427 W1415:X1415 W1403:X1403 W1391:X1391 W1379:X1379 W1367:X1367 W1355:X1355 W1343:X1343 W1331:X1331 W287 W299 W311 W323 W347 W359 W335 W371 W383 W395 W407 W419 W431 W443 W455 W467 W479 W491 W503 W515 W527 W539 W551 W563 W575 W587 W599 W611 S20:S764 T1109:U1112 T1127:U1136 T1115:U1124 S1139:U1144 S767:S1138 S1151:U1156 S1145:S1150 T1163:U1172 T1157:U1160 S1175:U1180 S1157:S1174 T1187:U1196 T1181:U1184 S1199:U1204 S1181:S1198 T1211:U1220 T1205:U1208 S1205:S1222 T1235:U1238 S1235:S1243 S1223:U1234 W659 W671 W692 W704 W716 W728 W740 W752 W764 W776 W788 W800 W890 W905 W917 W929 W953 W941 W965 W977 W989 W1001 W1013 W1025 W1037 W1049 W1061 W1073 W1085 W1097 W1109 W1121 W1133 W1145 W1157 W1169 W1181 W1193 W1205 W1217 W1235 W1247 W1259 W1271 W1283 W1568 W1580 W1592 W1604 U1467:U1468 U1470:U1471 V1472 V1469 V1466 W1295:X1295 W1307:X1307 S1271:S1630 T1292:T1403 X1551:X1552 U1292:U1462 U1464:U1465 V1463:X1463 T1406 T1409 T1412 T1415:T1611 U1473:U1609 T1610:U1613 T1616:U1625 T1628:U1630 S1631:U1633 T1634:U1643 W1610 W1622 W1640 W1652 S1661:T1663 T1658:T1676 U1658:U1660 T1652:T1655 T1646:T1648 U1647:U1648 S1652:S1690 W1721 T1715:U1724 T1739:U1748 W1745 W1757 T1751:U1760 T1763:U1772 W1769 T1775:U1784 W1781 T1787:U1796 W1793 T1799:U1808 W1805 T1811:U1820 W1817 T1823:U1832 W1829 T1835:U1838 W1733 T1727:U1736 S1823:T1825 T1841:U1850 W1847 T1853:U1862 W1859 W1871 T1865:U1874 T1877:U1886 W1883 W1895 T1889:T1898 U1889:U1897 T1901:U1910 W1907 W1919 T1925:U1934 W1931 W1943 T1949:U1958 W1955 T1961:U1970 W1967 T1973:U1982 W1979 T1985:U1994 W1991 W2003 T2009:U2018 W2015 T1937:U1946 T1997:U2006 T2021:U2024 T2027:U2036 T2039:U2048 T2051:U2060 T2063:U2072 T2075:U2084 T2087:U2096 T2117:T2126 T2189:U2198 T2225:U2234 T2237:U2246 W2255 S2252:U2257 T2249:U2258 T2261:U2270 W2279 T2273:U2282 W2291 T2285:U2294 W2303 T2297:U2306 T2309:U2309 W2318 S1697:S2323 T2318:U2321 S2324:U2329 T2312:U2312 T2315:U2315 W2336 T2330:U2339 W2348 T2342:U2351 W2360 T2354:U2363 W2372 T2366:U2375 W2384 T2378:U2387 W2396 T2390:U2399 W2408 T2402:U2411 W2420 T2414:U2423 W2432 T2426:U2435 W2444 T2438:U2447 W2450 S2330:S2455 W2468 T2462:U2471 S2454:U2461 T2450:U2453 W2480 T2474:U2483 S2462:S2488 T2486:U2486 B2513:C2515 A2514:A2515 W2498 S2489:U2500 S2498:S2503 T2501:U2501 W2510 S2504:U2512 S2510:S2515 T2513:U2513 B2525:C2527 A2526:A2527 W2522 S2516:U2524 S2522:S2527 T2525:U2525 B2537:C2539 A2538:A2539 W2534 S2528:U2536 S2534:S2539 T2537:U2537">
    <cfRule type="cellIs" dxfId="1126" priority="1609" stopIfTrue="1" operator="equal">
      <formula>"Fail"</formula>
    </cfRule>
    <cfRule type="cellIs" dxfId="1125" priority="1610" stopIfTrue="1" operator="equal">
      <formula>"Pass"</formula>
    </cfRule>
  </conditionalFormatting>
  <conditionalFormatting sqref="B2549:C2551 A2550:A2551 W2546 S2540:U2548 S2549:S2551 T2549:U2549">
    <cfRule type="cellIs" dxfId="1124" priority="1113" stopIfTrue="1" operator="equal">
      <formula>"Fail"</formula>
    </cfRule>
    <cfRule type="cellIs" dxfId="1123" priority="1114" stopIfTrue="1" operator="equal">
      <formula>"Pass"</formula>
    </cfRule>
  </conditionalFormatting>
  <conditionalFormatting sqref="B2561:C2563 A2562:A2563 W2558 S2552:U2560 S2561:S2563 T2561:U2561">
    <cfRule type="cellIs" dxfId="1122" priority="1111" stopIfTrue="1" operator="equal">
      <formula>"Fail"</formula>
    </cfRule>
    <cfRule type="cellIs" dxfId="1121" priority="1112" stopIfTrue="1" operator="equal">
      <formula>"Pass"</formula>
    </cfRule>
  </conditionalFormatting>
  <conditionalFormatting sqref="B2573:C2575 A2574:A2575 W2570 S2573:S2575 S2564:U2572 T2573:U2573">
    <cfRule type="cellIs" dxfId="1120" priority="1109" stopIfTrue="1" operator="equal">
      <formula>"Fail"</formula>
    </cfRule>
    <cfRule type="cellIs" dxfId="1119" priority="1110" stopIfTrue="1" operator="equal">
      <formula>"Pass"</formula>
    </cfRule>
  </conditionalFormatting>
  <conditionalFormatting sqref="B2585:C2587 A2586:A2587 W2582 S2585:S2587 S2576:U2584 T2585:U2585">
    <cfRule type="cellIs" dxfId="1118" priority="1107" stopIfTrue="1" operator="equal">
      <formula>"Fail"</formula>
    </cfRule>
    <cfRule type="cellIs" dxfId="1117" priority="1108" stopIfTrue="1" operator="equal">
      <formula>"Pass"</formula>
    </cfRule>
  </conditionalFormatting>
  <conditionalFormatting sqref="T2585:U2585 S2585:S2587">
    <cfRule type="cellIs" dxfId="1116" priority="1105" stopIfTrue="1" operator="equal">
      <formula>"Fail"</formula>
    </cfRule>
    <cfRule type="cellIs" dxfId="1115" priority="1106" stopIfTrue="1" operator="equal">
      <formula>"Pass"</formula>
    </cfRule>
  </conditionalFormatting>
  <conditionalFormatting sqref="W2582 S2582:U2584">
    <cfRule type="cellIs" dxfId="1114" priority="1103" stopIfTrue="1" operator="equal">
      <formula>"Fail"</formula>
    </cfRule>
    <cfRule type="cellIs" dxfId="1113" priority="1104" stopIfTrue="1" operator="equal">
      <formula>"Pass"</formula>
    </cfRule>
  </conditionalFormatting>
  <conditionalFormatting sqref="S2576:U2581">
    <cfRule type="cellIs" dxfId="1112" priority="1101" stopIfTrue="1" operator="equal">
      <formula>"Fail"</formula>
    </cfRule>
    <cfRule type="cellIs" dxfId="1111" priority="1102" stopIfTrue="1" operator="equal">
      <formula>"Pass"</formula>
    </cfRule>
  </conditionalFormatting>
  <conditionalFormatting sqref="U2582">
    <cfRule type="cellIs" dxfId="1110" priority="1099" stopIfTrue="1" operator="equal">
      <formula>"Fail"</formula>
    </cfRule>
    <cfRule type="cellIs" dxfId="1109" priority="1100" stopIfTrue="1" operator="equal">
      <formula>"Pass"</formula>
    </cfRule>
  </conditionalFormatting>
  <conditionalFormatting sqref="U2585">
    <cfRule type="cellIs" dxfId="1108" priority="1097" stopIfTrue="1" operator="equal">
      <formula>"Fail"</formula>
    </cfRule>
    <cfRule type="cellIs" dxfId="1107" priority="1098" stopIfTrue="1" operator="equal">
      <formula>"Pass"</formula>
    </cfRule>
  </conditionalFormatting>
  <conditionalFormatting sqref="B2597:C2599 A2598:A2599 W2594 S2597:S2599 S2588:U2596 T2597:U2597">
    <cfRule type="cellIs" dxfId="1106" priority="1095" stopIfTrue="1" operator="equal">
      <formula>"Fail"</formula>
    </cfRule>
    <cfRule type="cellIs" dxfId="1105" priority="1096" stopIfTrue="1" operator="equal">
      <formula>"Pass"</formula>
    </cfRule>
  </conditionalFormatting>
  <conditionalFormatting sqref="T2597:U2597 S2597:S2599">
    <cfRule type="cellIs" dxfId="1104" priority="1093" stopIfTrue="1" operator="equal">
      <formula>"Fail"</formula>
    </cfRule>
    <cfRule type="cellIs" dxfId="1103" priority="1094" stopIfTrue="1" operator="equal">
      <formula>"Pass"</formula>
    </cfRule>
  </conditionalFormatting>
  <conditionalFormatting sqref="W2594 S2594:U2596">
    <cfRule type="cellIs" dxfId="1102" priority="1091" stopIfTrue="1" operator="equal">
      <formula>"Fail"</formula>
    </cfRule>
    <cfRule type="cellIs" dxfId="1101" priority="1092" stopIfTrue="1" operator="equal">
      <formula>"Pass"</formula>
    </cfRule>
  </conditionalFormatting>
  <conditionalFormatting sqref="S2588:U2593">
    <cfRule type="cellIs" dxfId="1100" priority="1089" stopIfTrue="1" operator="equal">
      <formula>"Fail"</formula>
    </cfRule>
    <cfRule type="cellIs" dxfId="1099" priority="1090" stopIfTrue="1" operator="equal">
      <formula>"Pass"</formula>
    </cfRule>
  </conditionalFormatting>
  <conditionalFormatting sqref="U2594">
    <cfRule type="cellIs" dxfId="1098" priority="1087" stopIfTrue="1" operator="equal">
      <formula>"Fail"</formula>
    </cfRule>
    <cfRule type="cellIs" dxfId="1097" priority="1088" stopIfTrue="1" operator="equal">
      <formula>"Pass"</formula>
    </cfRule>
  </conditionalFormatting>
  <conditionalFormatting sqref="U2597">
    <cfRule type="cellIs" dxfId="1096" priority="1085" stopIfTrue="1" operator="equal">
      <formula>"Fail"</formula>
    </cfRule>
    <cfRule type="cellIs" dxfId="1095" priority="1086" stopIfTrue="1" operator="equal">
      <formula>"Pass"</formula>
    </cfRule>
  </conditionalFormatting>
  <conditionalFormatting sqref="B2600:C2602 A2601:A2602 S2600:S2602 T2600:U2600">
    <cfRule type="cellIs" dxfId="1094" priority="1083" stopIfTrue="1" operator="equal">
      <formula>"Fail"</formula>
    </cfRule>
    <cfRule type="cellIs" dxfId="1093" priority="1084" stopIfTrue="1" operator="equal">
      <formula>"Pass"</formula>
    </cfRule>
  </conditionalFormatting>
  <conditionalFormatting sqref="T2600:U2600 S2600:S2602">
    <cfRule type="cellIs" dxfId="1092" priority="1081" stopIfTrue="1" operator="equal">
      <formula>"Fail"</formula>
    </cfRule>
    <cfRule type="cellIs" dxfId="1091" priority="1082" stopIfTrue="1" operator="equal">
      <formula>"Pass"</formula>
    </cfRule>
  </conditionalFormatting>
  <conditionalFormatting sqref="U2600">
    <cfRule type="cellIs" dxfId="1090" priority="1079" stopIfTrue="1" operator="equal">
      <formula>"Fail"</formula>
    </cfRule>
    <cfRule type="cellIs" dxfId="1089" priority="1080" stopIfTrue="1" operator="equal">
      <formula>"Pass"</formula>
    </cfRule>
  </conditionalFormatting>
  <conditionalFormatting sqref="B2612:C2614 A2613:A2614 W2609 S2612:S2614 S2603:U2611 T2612:U2612">
    <cfRule type="cellIs" dxfId="1088" priority="1077" stopIfTrue="1" operator="equal">
      <formula>"Fail"</formula>
    </cfRule>
    <cfRule type="cellIs" dxfId="1087" priority="1078" stopIfTrue="1" operator="equal">
      <formula>"Pass"</formula>
    </cfRule>
  </conditionalFormatting>
  <conditionalFormatting sqref="T2612:U2612 S2612:S2614">
    <cfRule type="cellIs" dxfId="1086" priority="1075" stopIfTrue="1" operator="equal">
      <formula>"Fail"</formula>
    </cfRule>
    <cfRule type="cellIs" dxfId="1085" priority="1076" stopIfTrue="1" operator="equal">
      <formula>"Pass"</formula>
    </cfRule>
  </conditionalFormatting>
  <conditionalFormatting sqref="W2609 S2609:U2611">
    <cfRule type="cellIs" dxfId="1084" priority="1073" stopIfTrue="1" operator="equal">
      <formula>"Fail"</formula>
    </cfRule>
    <cfRule type="cellIs" dxfId="1083" priority="1074" stopIfTrue="1" operator="equal">
      <formula>"Pass"</formula>
    </cfRule>
  </conditionalFormatting>
  <conditionalFormatting sqref="S2603:U2608">
    <cfRule type="cellIs" dxfId="1082" priority="1071" stopIfTrue="1" operator="equal">
      <formula>"Fail"</formula>
    </cfRule>
    <cfRule type="cellIs" dxfId="1081" priority="1072" stopIfTrue="1" operator="equal">
      <formula>"Pass"</formula>
    </cfRule>
  </conditionalFormatting>
  <conditionalFormatting sqref="U2609">
    <cfRule type="cellIs" dxfId="1080" priority="1069" stopIfTrue="1" operator="equal">
      <formula>"Fail"</formula>
    </cfRule>
    <cfRule type="cellIs" dxfId="1079" priority="1070" stopIfTrue="1" operator="equal">
      <formula>"Pass"</formula>
    </cfRule>
  </conditionalFormatting>
  <conditionalFormatting sqref="U2612">
    <cfRule type="cellIs" dxfId="1078" priority="1067" stopIfTrue="1" operator="equal">
      <formula>"Fail"</formula>
    </cfRule>
    <cfRule type="cellIs" dxfId="1077" priority="1068" stopIfTrue="1" operator="equal">
      <formula>"Pass"</formula>
    </cfRule>
  </conditionalFormatting>
  <conditionalFormatting sqref="B2624:C2626 A2625:A2626 W2621 S2624:S2626 S2615:U2623 T2624:U2624">
    <cfRule type="cellIs" dxfId="1076" priority="1065" stopIfTrue="1" operator="equal">
      <formula>"Fail"</formula>
    </cfRule>
    <cfRule type="cellIs" dxfId="1075" priority="1066" stopIfTrue="1" operator="equal">
      <formula>"Pass"</formula>
    </cfRule>
  </conditionalFormatting>
  <conditionalFormatting sqref="T2624:U2624 S2624:S2626">
    <cfRule type="cellIs" dxfId="1074" priority="1063" stopIfTrue="1" operator="equal">
      <formula>"Fail"</formula>
    </cfRule>
    <cfRule type="cellIs" dxfId="1073" priority="1064" stopIfTrue="1" operator="equal">
      <formula>"Pass"</formula>
    </cfRule>
  </conditionalFormatting>
  <conditionalFormatting sqref="W2621 S2621:U2623">
    <cfRule type="cellIs" dxfId="1072" priority="1061" stopIfTrue="1" operator="equal">
      <formula>"Fail"</formula>
    </cfRule>
    <cfRule type="cellIs" dxfId="1071" priority="1062" stopIfTrue="1" operator="equal">
      <formula>"Pass"</formula>
    </cfRule>
  </conditionalFormatting>
  <conditionalFormatting sqref="S2615:U2620">
    <cfRule type="cellIs" dxfId="1070" priority="1059" stopIfTrue="1" operator="equal">
      <formula>"Fail"</formula>
    </cfRule>
    <cfRule type="cellIs" dxfId="1069" priority="1060" stopIfTrue="1" operator="equal">
      <formula>"Pass"</formula>
    </cfRule>
  </conditionalFormatting>
  <conditionalFormatting sqref="U2621">
    <cfRule type="cellIs" dxfId="1068" priority="1057" stopIfTrue="1" operator="equal">
      <formula>"Fail"</formula>
    </cfRule>
    <cfRule type="cellIs" dxfId="1067" priority="1058" stopIfTrue="1" operator="equal">
      <formula>"Pass"</formula>
    </cfRule>
  </conditionalFormatting>
  <conditionalFormatting sqref="U2624">
    <cfRule type="cellIs" dxfId="1066" priority="1055" stopIfTrue="1" operator="equal">
      <formula>"Fail"</formula>
    </cfRule>
    <cfRule type="cellIs" dxfId="1065" priority="1056" stopIfTrue="1" operator="equal">
      <formula>"Pass"</formula>
    </cfRule>
  </conditionalFormatting>
  <conditionalFormatting sqref="T2615">
    <cfRule type="cellIs" dxfId="1064" priority="1053" stopIfTrue="1" operator="equal">
      <formula>"Fail"</formula>
    </cfRule>
    <cfRule type="cellIs" dxfId="1063" priority="1054" stopIfTrue="1" operator="equal">
      <formula>"Pass"</formula>
    </cfRule>
  </conditionalFormatting>
  <conditionalFormatting sqref="T2615">
    <cfRule type="cellIs" dxfId="1062" priority="1051" stopIfTrue="1" operator="equal">
      <formula>"Fail"</formula>
    </cfRule>
    <cfRule type="cellIs" dxfId="1061" priority="1052" stopIfTrue="1" operator="equal">
      <formula>"Pass"</formula>
    </cfRule>
  </conditionalFormatting>
  <conditionalFormatting sqref="T2618">
    <cfRule type="cellIs" dxfId="1060" priority="1049" stopIfTrue="1" operator="equal">
      <formula>"Fail"</formula>
    </cfRule>
    <cfRule type="cellIs" dxfId="1059" priority="1050" stopIfTrue="1" operator="equal">
      <formula>"Pass"</formula>
    </cfRule>
  </conditionalFormatting>
  <conditionalFormatting sqref="T2618">
    <cfRule type="cellIs" dxfId="1058" priority="1047" stopIfTrue="1" operator="equal">
      <formula>"Fail"</formula>
    </cfRule>
    <cfRule type="cellIs" dxfId="1057" priority="1048" stopIfTrue="1" operator="equal">
      <formula>"Pass"</formula>
    </cfRule>
  </conditionalFormatting>
  <conditionalFormatting sqref="T2621">
    <cfRule type="cellIs" dxfId="1056" priority="1045" stopIfTrue="1" operator="equal">
      <formula>"Fail"</formula>
    </cfRule>
    <cfRule type="cellIs" dxfId="1055" priority="1046" stopIfTrue="1" operator="equal">
      <formula>"Pass"</formula>
    </cfRule>
  </conditionalFormatting>
  <conditionalFormatting sqref="T2621">
    <cfRule type="cellIs" dxfId="1054" priority="1043" stopIfTrue="1" operator="equal">
      <formula>"Fail"</formula>
    </cfRule>
    <cfRule type="cellIs" dxfId="1053" priority="1044" stopIfTrue="1" operator="equal">
      <formula>"Pass"</formula>
    </cfRule>
  </conditionalFormatting>
  <conditionalFormatting sqref="T2624">
    <cfRule type="cellIs" dxfId="1052" priority="1041" stopIfTrue="1" operator="equal">
      <formula>"Fail"</formula>
    </cfRule>
    <cfRule type="cellIs" dxfId="1051" priority="1042" stopIfTrue="1" operator="equal">
      <formula>"Pass"</formula>
    </cfRule>
  </conditionalFormatting>
  <conditionalFormatting sqref="T2624">
    <cfRule type="cellIs" dxfId="1050" priority="1039" stopIfTrue="1" operator="equal">
      <formula>"Fail"</formula>
    </cfRule>
    <cfRule type="cellIs" dxfId="1049" priority="1040" stopIfTrue="1" operator="equal">
      <formula>"Pass"</formula>
    </cfRule>
  </conditionalFormatting>
  <conditionalFormatting sqref="T2618">
    <cfRule type="cellIs" dxfId="1048" priority="1037" stopIfTrue="1" operator="equal">
      <formula>"Fail"</formula>
    </cfRule>
    <cfRule type="cellIs" dxfId="1047" priority="1038" stopIfTrue="1" operator="equal">
      <formula>"Pass"</formula>
    </cfRule>
  </conditionalFormatting>
  <conditionalFormatting sqref="T2618">
    <cfRule type="cellIs" dxfId="1046" priority="1035" stopIfTrue="1" operator="equal">
      <formula>"Fail"</formula>
    </cfRule>
    <cfRule type="cellIs" dxfId="1045" priority="1036" stopIfTrue="1" operator="equal">
      <formula>"Pass"</formula>
    </cfRule>
  </conditionalFormatting>
  <conditionalFormatting sqref="T2621">
    <cfRule type="cellIs" dxfId="1044" priority="1033" stopIfTrue="1" operator="equal">
      <formula>"Fail"</formula>
    </cfRule>
    <cfRule type="cellIs" dxfId="1043" priority="1034" stopIfTrue="1" operator="equal">
      <formula>"Pass"</formula>
    </cfRule>
  </conditionalFormatting>
  <conditionalFormatting sqref="T2621">
    <cfRule type="cellIs" dxfId="1042" priority="1031" stopIfTrue="1" operator="equal">
      <formula>"Fail"</formula>
    </cfRule>
    <cfRule type="cellIs" dxfId="1041" priority="1032" stopIfTrue="1" operator="equal">
      <formula>"Pass"</formula>
    </cfRule>
  </conditionalFormatting>
  <conditionalFormatting sqref="T2621">
    <cfRule type="cellIs" dxfId="1040" priority="1029" stopIfTrue="1" operator="equal">
      <formula>"Fail"</formula>
    </cfRule>
    <cfRule type="cellIs" dxfId="1039" priority="1030" stopIfTrue="1" operator="equal">
      <formula>"Pass"</formula>
    </cfRule>
  </conditionalFormatting>
  <conditionalFormatting sqref="T2624">
    <cfRule type="cellIs" dxfId="1038" priority="1027" stopIfTrue="1" operator="equal">
      <formula>"Fail"</formula>
    </cfRule>
    <cfRule type="cellIs" dxfId="1037" priority="1028" stopIfTrue="1" operator="equal">
      <formula>"Pass"</formula>
    </cfRule>
  </conditionalFormatting>
  <conditionalFormatting sqref="T2624">
    <cfRule type="cellIs" dxfId="1036" priority="1025" stopIfTrue="1" operator="equal">
      <formula>"Fail"</formula>
    </cfRule>
    <cfRule type="cellIs" dxfId="1035" priority="1026" stopIfTrue="1" operator="equal">
      <formula>"Pass"</formula>
    </cfRule>
  </conditionalFormatting>
  <conditionalFormatting sqref="T2624">
    <cfRule type="cellIs" dxfId="1034" priority="1023" stopIfTrue="1" operator="equal">
      <formula>"Fail"</formula>
    </cfRule>
    <cfRule type="cellIs" dxfId="1033" priority="1024" stopIfTrue="1" operator="equal">
      <formula>"Pass"</formula>
    </cfRule>
  </conditionalFormatting>
  <conditionalFormatting sqref="B2636:C2638 A2637:A2638 W2633 S2636:S2638 S2627:U2635 T2636:U2636">
    <cfRule type="cellIs" dxfId="1032" priority="1021" stopIfTrue="1" operator="equal">
      <formula>"Fail"</formula>
    </cfRule>
    <cfRule type="cellIs" dxfId="1031" priority="1022" stopIfTrue="1" operator="equal">
      <formula>"Pass"</formula>
    </cfRule>
  </conditionalFormatting>
  <conditionalFormatting sqref="T2636:U2636 S2636:S2638">
    <cfRule type="cellIs" dxfId="1030" priority="1019" stopIfTrue="1" operator="equal">
      <formula>"Fail"</formula>
    </cfRule>
    <cfRule type="cellIs" dxfId="1029" priority="1020" stopIfTrue="1" operator="equal">
      <formula>"Pass"</formula>
    </cfRule>
  </conditionalFormatting>
  <conditionalFormatting sqref="W2633 S2633:U2635">
    <cfRule type="cellIs" dxfId="1028" priority="1017" stopIfTrue="1" operator="equal">
      <formula>"Fail"</formula>
    </cfRule>
    <cfRule type="cellIs" dxfId="1027" priority="1018" stopIfTrue="1" operator="equal">
      <formula>"Pass"</formula>
    </cfRule>
  </conditionalFormatting>
  <conditionalFormatting sqref="S2627:U2632">
    <cfRule type="cellIs" dxfId="1026" priority="1015" stopIfTrue="1" operator="equal">
      <formula>"Fail"</formula>
    </cfRule>
    <cfRule type="cellIs" dxfId="1025" priority="1016" stopIfTrue="1" operator="equal">
      <formula>"Pass"</formula>
    </cfRule>
  </conditionalFormatting>
  <conditionalFormatting sqref="U2633">
    <cfRule type="cellIs" dxfId="1024" priority="1013" stopIfTrue="1" operator="equal">
      <formula>"Fail"</formula>
    </cfRule>
    <cfRule type="cellIs" dxfId="1023" priority="1014" stopIfTrue="1" operator="equal">
      <formula>"Pass"</formula>
    </cfRule>
  </conditionalFormatting>
  <conditionalFormatting sqref="U2636">
    <cfRule type="cellIs" dxfId="1022" priority="1011" stopIfTrue="1" operator="equal">
      <formula>"Fail"</formula>
    </cfRule>
    <cfRule type="cellIs" dxfId="1021" priority="1012" stopIfTrue="1" operator="equal">
      <formula>"Pass"</formula>
    </cfRule>
  </conditionalFormatting>
  <conditionalFormatting sqref="T2627">
    <cfRule type="cellIs" dxfId="1020" priority="1009" stopIfTrue="1" operator="equal">
      <formula>"Fail"</formula>
    </cfRule>
    <cfRule type="cellIs" dxfId="1019" priority="1010" stopIfTrue="1" operator="equal">
      <formula>"Pass"</formula>
    </cfRule>
  </conditionalFormatting>
  <conditionalFormatting sqref="T2627">
    <cfRule type="cellIs" dxfId="1018" priority="1007" stopIfTrue="1" operator="equal">
      <formula>"Fail"</formula>
    </cfRule>
    <cfRule type="cellIs" dxfId="1017" priority="1008" stopIfTrue="1" operator="equal">
      <formula>"Pass"</formula>
    </cfRule>
  </conditionalFormatting>
  <conditionalFormatting sqref="T2630">
    <cfRule type="cellIs" dxfId="1016" priority="1005" stopIfTrue="1" operator="equal">
      <formula>"Fail"</formula>
    </cfRule>
    <cfRule type="cellIs" dxfId="1015" priority="1006" stopIfTrue="1" operator="equal">
      <formula>"Pass"</formula>
    </cfRule>
  </conditionalFormatting>
  <conditionalFormatting sqref="T2630">
    <cfRule type="cellIs" dxfId="1014" priority="1003" stopIfTrue="1" operator="equal">
      <formula>"Fail"</formula>
    </cfRule>
    <cfRule type="cellIs" dxfId="1013" priority="1004" stopIfTrue="1" operator="equal">
      <formula>"Pass"</formula>
    </cfRule>
  </conditionalFormatting>
  <conditionalFormatting sqref="T2633">
    <cfRule type="cellIs" dxfId="1012" priority="1001" stopIfTrue="1" operator="equal">
      <formula>"Fail"</formula>
    </cfRule>
    <cfRule type="cellIs" dxfId="1011" priority="1002" stopIfTrue="1" operator="equal">
      <formula>"Pass"</formula>
    </cfRule>
  </conditionalFormatting>
  <conditionalFormatting sqref="T2633">
    <cfRule type="cellIs" dxfId="1010" priority="999" stopIfTrue="1" operator="equal">
      <formula>"Fail"</formula>
    </cfRule>
    <cfRule type="cellIs" dxfId="1009" priority="1000" stopIfTrue="1" operator="equal">
      <formula>"Pass"</formula>
    </cfRule>
  </conditionalFormatting>
  <conditionalFormatting sqref="T2636">
    <cfRule type="cellIs" dxfId="1008" priority="997" stopIfTrue="1" operator="equal">
      <formula>"Fail"</formula>
    </cfRule>
    <cfRule type="cellIs" dxfId="1007" priority="998" stopIfTrue="1" operator="equal">
      <formula>"Pass"</formula>
    </cfRule>
  </conditionalFormatting>
  <conditionalFormatting sqref="T2636">
    <cfRule type="cellIs" dxfId="1006" priority="995" stopIfTrue="1" operator="equal">
      <formula>"Fail"</formula>
    </cfRule>
    <cfRule type="cellIs" dxfId="1005" priority="996" stopIfTrue="1" operator="equal">
      <formula>"Pass"</formula>
    </cfRule>
  </conditionalFormatting>
  <conditionalFormatting sqref="T2630">
    <cfRule type="cellIs" dxfId="1004" priority="993" stopIfTrue="1" operator="equal">
      <formula>"Fail"</formula>
    </cfRule>
    <cfRule type="cellIs" dxfId="1003" priority="994" stopIfTrue="1" operator="equal">
      <formula>"Pass"</formula>
    </cfRule>
  </conditionalFormatting>
  <conditionalFormatting sqref="T2630">
    <cfRule type="cellIs" dxfId="1002" priority="991" stopIfTrue="1" operator="equal">
      <formula>"Fail"</formula>
    </cfRule>
    <cfRule type="cellIs" dxfId="1001" priority="992" stopIfTrue="1" operator="equal">
      <formula>"Pass"</formula>
    </cfRule>
  </conditionalFormatting>
  <conditionalFormatting sqref="T2633">
    <cfRule type="cellIs" dxfId="1000" priority="989" stopIfTrue="1" operator="equal">
      <formula>"Fail"</formula>
    </cfRule>
    <cfRule type="cellIs" dxfId="999" priority="990" stopIfTrue="1" operator="equal">
      <formula>"Pass"</formula>
    </cfRule>
  </conditionalFormatting>
  <conditionalFormatting sqref="T2633">
    <cfRule type="cellIs" dxfId="998" priority="987" stopIfTrue="1" operator="equal">
      <formula>"Fail"</formula>
    </cfRule>
    <cfRule type="cellIs" dxfId="997" priority="988" stopIfTrue="1" operator="equal">
      <formula>"Pass"</formula>
    </cfRule>
  </conditionalFormatting>
  <conditionalFormatting sqref="T2633">
    <cfRule type="cellIs" dxfId="996" priority="985" stopIfTrue="1" operator="equal">
      <formula>"Fail"</formula>
    </cfRule>
    <cfRule type="cellIs" dxfId="995" priority="986" stopIfTrue="1" operator="equal">
      <formula>"Pass"</formula>
    </cfRule>
  </conditionalFormatting>
  <conditionalFormatting sqref="T2636">
    <cfRule type="cellIs" dxfId="994" priority="983" stopIfTrue="1" operator="equal">
      <formula>"Fail"</formula>
    </cfRule>
    <cfRule type="cellIs" dxfId="993" priority="984" stopIfTrue="1" operator="equal">
      <formula>"Pass"</formula>
    </cfRule>
  </conditionalFormatting>
  <conditionalFormatting sqref="T2636">
    <cfRule type="cellIs" dxfId="992" priority="981" stopIfTrue="1" operator="equal">
      <formula>"Fail"</formula>
    </cfRule>
    <cfRule type="cellIs" dxfId="991" priority="982" stopIfTrue="1" operator="equal">
      <formula>"Pass"</formula>
    </cfRule>
  </conditionalFormatting>
  <conditionalFormatting sqref="T2636">
    <cfRule type="cellIs" dxfId="990" priority="979" stopIfTrue="1" operator="equal">
      <formula>"Fail"</formula>
    </cfRule>
    <cfRule type="cellIs" dxfId="989" priority="980" stopIfTrue="1" operator="equal">
      <formula>"Pass"</formula>
    </cfRule>
  </conditionalFormatting>
  <conditionalFormatting sqref="U2633">
    <cfRule type="cellIs" dxfId="988" priority="977" stopIfTrue="1" operator="equal">
      <formula>"Fail"</formula>
    </cfRule>
    <cfRule type="cellIs" dxfId="987" priority="978" stopIfTrue="1" operator="equal">
      <formula>"Pass"</formula>
    </cfRule>
  </conditionalFormatting>
  <conditionalFormatting sqref="U2636">
    <cfRule type="cellIs" dxfId="986" priority="975" stopIfTrue="1" operator="equal">
      <formula>"Fail"</formula>
    </cfRule>
    <cfRule type="cellIs" dxfId="985" priority="976" stopIfTrue="1" operator="equal">
      <formula>"Pass"</formula>
    </cfRule>
  </conditionalFormatting>
  <conditionalFormatting sqref="U2636">
    <cfRule type="cellIs" dxfId="984" priority="973" stopIfTrue="1" operator="equal">
      <formula>"Fail"</formula>
    </cfRule>
    <cfRule type="cellIs" dxfId="983" priority="974" stopIfTrue="1" operator="equal">
      <formula>"Pass"</formula>
    </cfRule>
  </conditionalFormatting>
  <conditionalFormatting sqref="U2636">
    <cfRule type="cellIs" dxfId="982" priority="971" stopIfTrue="1" operator="equal">
      <formula>"Fail"</formula>
    </cfRule>
    <cfRule type="cellIs" dxfId="981" priority="972" stopIfTrue="1" operator="equal">
      <formula>"Pass"</formula>
    </cfRule>
  </conditionalFormatting>
  <conditionalFormatting sqref="B2648:C2650 A2649:A2650 W2645 S2648:S2650 S2639:U2647 T2648:U2648">
    <cfRule type="cellIs" dxfId="980" priority="969" stopIfTrue="1" operator="equal">
      <formula>"Fail"</formula>
    </cfRule>
    <cfRule type="cellIs" dxfId="979" priority="970" stopIfTrue="1" operator="equal">
      <formula>"Pass"</formula>
    </cfRule>
  </conditionalFormatting>
  <conditionalFormatting sqref="T2648:U2648 S2648:S2650">
    <cfRule type="cellIs" dxfId="978" priority="967" stopIfTrue="1" operator="equal">
      <formula>"Fail"</formula>
    </cfRule>
    <cfRule type="cellIs" dxfId="977" priority="968" stopIfTrue="1" operator="equal">
      <formula>"Pass"</formula>
    </cfRule>
  </conditionalFormatting>
  <conditionalFormatting sqref="W2645 S2645:U2647">
    <cfRule type="cellIs" dxfId="976" priority="965" stopIfTrue="1" operator="equal">
      <formula>"Fail"</formula>
    </cfRule>
    <cfRule type="cellIs" dxfId="975" priority="966" stopIfTrue="1" operator="equal">
      <formula>"Pass"</formula>
    </cfRule>
  </conditionalFormatting>
  <conditionalFormatting sqref="S2639:U2644">
    <cfRule type="cellIs" dxfId="974" priority="963" stopIfTrue="1" operator="equal">
      <formula>"Fail"</formula>
    </cfRule>
    <cfRule type="cellIs" dxfId="973" priority="964" stopIfTrue="1" operator="equal">
      <formula>"Pass"</formula>
    </cfRule>
  </conditionalFormatting>
  <conditionalFormatting sqref="U2645">
    <cfRule type="cellIs" dxfId="972" priority="961" stopIfTrue="1" operator="equal">
      <formula>"Fail"</formula>
    </cfRule>
    <cfRule type="cellIs" dxfId="971" priority="962" stopIfTrue="1" operator="equal">
      <formula>"Pass"</formula>
    </cfRule>
  </conditionalFormatting>
  <conditionalFormatting sqref="U2648">
    <cfRule type="cellIs" dxfId="970" priority="959" stopIfTrue="1" operator="equal">
      <formula>"Fail"</formula>
    </cfRule>
    <cfRule type="cellIs" dxfId="969" priority="960" stopIfTrue="1" operator="equal">
      <formula>"Pass"</formula>
    </cfRule>
  </conditionalFormatting>
  <conditionalFormatting sqref="T2639">
    <cfRule type="cellIs" dxfId="968" priority="957" stopIfTrue="1" operator="equal">
      <formula>"Fail"</formula>
    </cfRule>
    <cfRule type="cellIs" dxfId="967" priority="958" stopIfTrue="1" operator="equal">
      <formula>"Pass"</formula>
    </cfRule>
  </conditionalFormatting>
  <conditionalFormatting sqref="T2639">
    <cfRule type="cellIs" dxfId="966" priority="955" stopIfTrue="1" operator="equal">
      <formula>"Fail"</formula>
    </cfRule>
    <cfRule type="cellIs" dxfId="965" priority="956" stopIfTrue="1" operator="equal">
      <formula>"Pass"</formula>
    </cfRule>
  </conditionalFormatting>
  <conditionalFormatting sqref="T2642">
    <cfRule type="cellIs" dxfId="964" priority="953" stopIfTrue="1" operator="equal">
      <formula>"Fail"</formula>
    </cfRule>
    <cfRule type="cellIs" dxfId="963" priority="954" stopIfTrue="1" operator="equal">
      <formula>"Pass"</formula>
    </cfRule>
  </conditionalFormatting>
  <conditionalFormatting sqref="T2642">
    <cfRule type="cellIs" dxfId="962" priority="951" stopIfTrue="1" operator="equal">
      <formula>"Fail"</formula>
    </cfRule>
    <cfRule type="cellIs" dxfId="961" priority="952" stopIfTrue="1" operator="equal">
      <formula>"Pass"</formula>
    </cfRule>
  </conditionalFormatting>
  <conditionalFormatting sqref="T2645">
    <cfRule type="cellIs" dxfId="960" priority="949" stopIfTrue="1" operator="equal">
      <formula>"Fail"</formula>
    </cfRule>
    <cfRule type="cellIs" dxfId="959" priority="950" stopIfTrue="1" operator="equal">
      <formula>"Pass"</formula>
    </cfRule>
  </conditionalFormatting>
  <conditionalFormatting sqref="T2645">
    <cfRule type="cellIs" dxfId="958" priority="947" stopIfTrue="1" operator="equal">
      <formula>"Fail"</formula>
    </cfRule>
    <cfRule type="cellIs" dxfId="957" priority="948" stopIfTrue="1" operator="equal">
      <formula>"Pass"</formula>
    </cfRule>
  </conditionalFormatting>
  <conditionalFormatting sqref="T2648">
    <cfRule type="cellIs" dxfId="956" priority="945" stopIfTrue="1" operator="equal">
      <formula>"Fail"</formula>
    </cfRule>
    <cfRule type="cellIs" dxfId="955" priority="946" stopIfTrue="1" operator="equal">
      <formula>"Pass"</formula>
    </cfRule>
  </conditionalFormatting>
  <conditionalFormatting sqref="T2648">
    <cfRule type="cellIs" dxfId="954" priority="943" stopIfTrue="1" operator="equal">
      <formula>"Fail"</formula>
    </cfRule>
    <cfRule type="cellIs" dxfId="953" priority="944" stopIfTrue="1" operator="equal">
      <formula>"Pass"</formula>
    </cfRule>
  </conditionalFormatting>
  <conditionalFormatting sqref="T2642">
    <cfRule type="cellIs" dxfId="952" priority="941" stopIfTrue="1" operator="equal">
      <formula>"Fail"</formula>
    </cfRule>
    <cfRule type="cellIs" dxfId="951" priority="942" stopIfTrue="1" operator="equal">
      <formula>"Pass"</formula>
    </cfRule>
  </conditionalFormatting>
  <conditionalFormatting sqref="T2642">
    <cfRule type="cellIs" dxfId="950" priority="939" stopIfTrue="1" operator="equal">
      <formula>"Fail"</formula>
    </cfRule>
    <cfRule type="cellIs" dxfId="949" priority="940" stopIfTrue="1" operator="equal">
      <formula>"Pass"</formula>
    </cfRule>
  </conditionalFormatting>
  <conditionalFormatting sqref="T2645">
    <cfRule type="cellIs" dxfId="948" priority="937" stopIfTrue="1" operator="equal">
      <formula>"Fail"</formula>
    </cfRule>
    <cfRule type="cellIs" dxfId="947" priority="938" stopIfTrue="1" operator="equal">
      <formula>"Pass"</formula>
    </cfRule>
  </conditionalFormatting>
  <conditionalFormatting sqref="T2645">
    <cfRule type="cellIs" dxfId="946" priority="935" stopIfTrue="1" operator="equal">
      <formula>"Fail"</formula>
    </cfRule>
    <cfRule type="cellIs" dxfId="945" priority="936" stopIfTrue="1" operator="equal">
      <formula>"Pass"</formula>
    </cfRule>
  </conditionalFormatting>
  <conditionalFormatting sqref="T2645">
    <cfRule type="cellIs" dxfId="944" priority="933" stopIfTrue="1" operator="equal">
      <formula>"Fail"</formula>
    </cfRule>
    <cfRule type="cellIs" dxfId="943" priority="934" stopIfTrue="1" operator="equal">
      <formula>"Pass"</formula>
    </cfRule>
  </conditionalFormatting>
  <conditionalFormatting sqref="T2648">
    <cfRule type="cellIs" dxfId="942" priority="931" stopIfTrue="1" operator="equal">
      <formula>"Fail"</formula>
    </cfRule>
    <cfRule type="cellIs" dxfId="941" priority="932" stopIfTrue="1" operator="equal">
      <formula>"Pass"</formula>
    </cfRule>
  </conditionalFormatting>
  <conditionalFormatting sqref="T2648">
    <cfRule type="cellIs" dxfId="940" priority="929" stopIfTrue="1" operator="equal">
      <formula>"Fail"</formula>
    </cfRule>
    <cfRule type="cellIs" dxfId="939" priority="930" stopIfTrue="1" operator="equal">
      <formula>"Pass"</formula>
    </cfRule>
  </conditionalFormatting>
  <conditionalFormatting sqref="T2648">
    <cfRule type="cellIs" dxfId="938" priority="927" stopIfTrue="1" operator="equal">
      <formula>"Fail"</formula>
    </cfRule>
    <cfRule type="cellIs" dxfId="937" priority="928" stopIfTrue="1" operator="equal">
      <formula>"Pass"</formula>
    </cfRule>
  </conditionalFormatting>
  <conditionalFormatting sqref="U2645">
    <cfRule type="cellIs" dxfId="936" priority="925" stopIfTrue="1" operator="equal">
      <formula>"Fail"</formula>
    </cfRule>
    <cfRule type="cellIs" dxfId="935" priority="926" stopIfTrue="1" operator="equal">
      <formula>"Pass"</formula>
    </cfRule>
  </conditionalFormatting>
  <conditionalFormatting sqref="U2648">
    <cfRule type="cellIs" dxfId="934" priority="923" stopIfTrue="1" operator="equal">
      <formula>"Fail"</formula>
    </cfRule>
    <cfRule type="cellIs" dxfId="933" priority="924" stopIfTrue="1" operator="equal">
      <formula>"Pass"</formula>
    </cfRule>
  </conditionalFormatting>
  <conditionalFormatting sqref="U2648">
    <cfRule type="cellIs" dxfId="932" priority="921" stopIfTrue="1" operator="equal">
      <formula>"Fail"</formula>
    </cfRule>
    <cfRule type="cellIs" dxfId="931" priority="922" stopIfTrue="1" operator="equal">
      <formula>"Pass"</formula>
    </cfRule>
  </conditionalFormatting>
  <conditionalFormatting sqref="U2648">
    <cfRule type="cellIs" dxfId="930" priority="919" stopIfTrue="1" operator="equal">
      <formula>"Fail"</formula>
    </cfRule>
    <cfRule type="cellIs" dxfId="929" priority="920" stopIfTrue="1" operator="equal">
      <formula>"Pass"</formula>
    </cfRule>
  </conditionalFormatting>
  <conditionalFormatting sqref="B2660:C2662 A2661:A2662 W2657 S2660:S2662 S2651:U2659 T2660:U2660">
    <cfRule type="cellIs" dxfId="928" priority="917" stopIfTrue="1" operator="equal">
      <formula>"Fail"</formula>
    </cfRule>
    <cfRule type="cellIs" dxfId="927" priority="918" stopIfTrue="1" operator="equal">
      <formula>"Pass"</formula>
    </cfRule>
  </conditionalFormatting>
  <conditionalFormatting sqref="T2660:U2660 S2660:S2662">
    <cfRule type="cellIs" dxfId="926" priority="915" stopIfTrue="1" operator="equal">
      <formula>"Fail"</formula>
    </cfRule>
    <cfRule type="cellIs" dxfId="925" priority="916" stopIfTrue="1" operator="equal">
      <formula>"Pass"</formula>
    </cfRule>
  </conditionalFormatting>
  <conditionalFormatting sqref="W2657 S2657:U2659 S2645">
    <cfRule type="cellIs" dxfId="924" priority="913" stopIfTrue="1" operator="equal">
      <formula>"Fail"</formula>
    </cfRule>
    <cfRule type="cellIs" dxfId="923" priority="914" stopIfTrue="1" operator="equal">
      <formula>"Pass"</formula>
    </cfRule>
  </conditionalFormatting>
  <conditionalFormatting sqref="S2651:U2656">
    <cfRule type="cellIs" dxfId="922" priority="911" stopIfTrue="1" operator="equal">
      <formula>"Fail"</formula>
    </cfRule>
    <cfRule type="cellIs" dxfId="921" priority="912" stopIfTrue="1" operator="equal">
      <formula>"Pass"</formula>
    </cfRule>
  </conditionalFormatting>
  <conditionalFormatting sqref="U2657">
    <cfRule type="cellIs" dxfId="920" priority="909" stopIfTrue="1" operator="equal">
      <formula>"Fail"</formula>
    </cfRule>
    <cfRule type="cellIs" dxfId="919" priority="910" stopIfTrue="1" operator="equal">
      <formula>"Pass"</formula>
    </cfRule>
  </conditionalFormatting>
  <conditionalFormatting sqref="U2660">
    <cfRule type="cellIs" dxfId="918" priority="907" stopIfTrue="1" operator="equal">
      <formula>"Fail"</formula>
    </cfRule>
    <cfRule type="cellIs" dxfId="917" priority="908" stopIfTrue="1" operator="equal">
      <formula>"Pass"</formula>
    </cfRule>
  </conditionalFormatting>
  <conditionalFormatting sqref="T2651">
    <cfRule type="cellIs" dxfId="916" priority="905" stopIfTrue="1" operator="equal">
      <formula>"Fail"</formula>
    </cfRule>
    <cfRule type="cellIs" dxfId="915" priority="906" stopIfTrue="1" operator="equal">
      <formula>"Pass"</formula>
    </cfRule>
  </conditionalFormatting>
  <conditionalFormatting sqref="T2651">
    <cfRule type="cellIs" dxfId="914" priority="903" stopIfTrue="1" operator="equal">
      <formula>"Fail"</formula>
    </cfRule>
    <cfRule type="cellIs" dxfId="913" priority="904" stopIfTrue="1" operator="equal">
      <formula>"Pass"</formula>
    </cfRule>
  </conditionalFormatting>
  <conditionalFormatting sqref="T2654">
    <cfRule type="cellIs" dxfId="912" priority="901" stopIfTrue="1" operator="equal">
      <formula>"Fail"</formula>
    </cfRule>
    <cfRule type="cellIs" dxfId="911" priority="902" stopIfTrue="1" operator="equal">
      <formula>"Pass"</formula>
    </cfRule>
  </conditionalFormatting>
  <conditionalFormatting sqref="T2654">
    <cfRule type="cellIs" dxfId="910" priority="899" stopIfTrue="1" operator="equal">
      <formula>"Fail"</formula>
    </cfRule>
    <cfRule type="cellIs" dxfId="909" priority="900" stopIfTrue="1" operator="equal">
      <formula>"Pass"</formula>
    </cfRule>
  </conditionalFormatting>
  <conditionalFormatting sqref="T2657">
    <cfRule type="cellIs" dxfId="908" priority="897" stopIfTrue="1" operator="equal">
      <formula>"Fail"</formula>
    </cfRule>
    <cfRule type="cellIs" dxfId="907" priority="898" stopIfTrue="1" operator="equal">
      <formula>"Pass"</formula>
    </cfRule>
  </conditionalFormatting>
  <conditionalFormatting sqref="T2657">
    <cfRule type="cellIs" dxfId="906" priority="895" stopIfTrue="1" operator="equal">
      <formula>"Fail"</formula>
    </cfRule>
    <cfRule type="cellIs" dxfId="905" priority="896" stopIfTrue="1" operator="equal">
      <formula>"Pass"</formula>
    </cfRule>
  </conditionalFormatting>
  <conditionalFormatting sqref="T2660">
    <cfRule type="cellIs" dxfId="904" priority="893" stopIfTrue="1" operator="equal">
      <formula>"Fail"</formula>
    </cfRule>
    <cfRule type="cellIs" dxfId="903" priority="894" stopIfTrue="1" operator="equal">
      <formula>"Pass"</formula>
    </cfRule>
  </conditionalFormatting>
  <conditionalFormatting sqref="T2660">
    <cfRule type="cellIs" dxfId="902" priority="891" stopIfTrue="1" operator="equal">
      <formula>"Fail"</formula>
    </cfRule>
    <cfRule type="cellIs" dxfId="901" priority="892" stopIfTrue="1" operator="equal">
      <formula>"Pass"</formula>
    </cfRule>
  </conditionalFormatting>
  <conditionalFormatting sqref="T2654">
    <cfRule type="cellIs" dxfId="900" priority="889" stopIfTrue="1" operator="equal">
      <formula>"Fail"</formula>
    </cfRule>
    <cfRule type="cellIs" dxfId="899" priority="890" stopIfTrue="1" operator="equal">
      <formula>"Pass"</formula>
    </cfRule>
  </conditionalFormatting>
  <conditionalFormatting sqref="T2654">
    <cfRule type="cellIs" dxfId="898" priority="887" stopIfTrue="1" operator="equal">
      <formula>"Fail"</formula>
    </cfRule>
    <cfRule type="cellIs" dxfId="897" priority="888" stopIfTrue="1" operator="equal">
      <formula>"Pass"</formula>
    </cfRule>
  </conditionalFormatting>
  <conditionalFormatting sqref="T2657">
    <cfRule type="cellIs" dxfId="896" priority="885" stopIfTrue="1" operator="equal">
      <formula>"Fail"</formula>
    </cfRule>
    <cfRule type="cellIs" dxfId="895" priority="886" stopIfTrue="1" operator="equal">
      <formula>"Pass"</formula>
    </cfRule>
  </conditionalFormatting>
  <conditionalFormatting sqref="T2657">
    <cfRule type="cellIs" dxfId="894" priority="883" stopIfTrue="1" operator="equal">
      <formula>"Fail"</formula>
    </cfRule>
    <cfRule type="cellIs" dxfId="893" priority="884" stopIfTrue="1" operator="equal">
      <formula>"Pass"</formula>
    </cfRule>
  </conditionalFormatting>
  <conditionalFormatting sqref="T2657">
    <cfRule type="cellIs" dxfId="892" priority="881" stopIfTrue="1" operator="equal">
      <formula>"Fail"</formula>
    </cfRule>
    <cfRule type="cellIs" dxfId="891" priority="882" stopIfTrue="1" operator="equal">
      <formula>"Pass"</formula>
    </cfRule>
  </conditionalFormatting>
  <conditionalFormatting sqref="T2660">
    <cfRule type="cellIs" dxfId="890" priority="879" stopIfTrue="1" operator="equal">
      <formula>"Fail"</formula>
    </cfRule>
    <cfRule type="cellIs" dxfId="889" priority="880" stopIfTrue="1" operator="equal">
      <formula>"Pass"</formula>
    </cfRule>
  </conditionalFormatting>
  <conditionalFormatting sqref="T2660">
    <cfRule type="cellIs" dxfId="888" priority="877" stopIfTrue="1" operator="equal">
      <formula>"Fail"</formula>
    </cfRule>
    <cfRule type="cellIs" dxfId="887" priority="878" stopIfTrue="1" operator="equal">
      <formula>"Pass"</formula>
    </cfRule>
  </conditionalFormatting>
  <conditionalFormatting sqref="T2660">
    <cfRule type="cellIs" dxfId="886" priority="875" stopIfTrue="1" operator="equal">
      <formula>"Fail"</formula>
    </cfRule>
    <cfRule type="cellIs" dxfId="885" priority="876" stopIfTrue="1" operator="equal">
      <formula>"Pass"</formula>
    </cfRule>
  </conditionalFormatting>
  <conditionalFormatting sqref="U2657">
    <cfRule type="cellIs" dxfId="884" priority="873" stopIfTrue="1" operator="equal">
      <formula>"Fail"</formula>
    </cfRule>
    <cfRule type="cellIs" dxfId="883" priority="874" stopIfTrue="1" operator="equal">
      <formula>"Pass"</formula>
    </cfRule>
  </conditionalFormatting>
  <conditionalFormatting sqref="U2660">
    <cfRule type="cellIs" dxfId="882" priority="871" stopIfTrue="1" operator="equal">
      <formula>"Fail"</formula>
    </cfRule>
    <cfRule type="cellIs" dxfId="881" priority="872" stopIfTrue="1" operator="equal">
      <formula>"Pass"</formula>
    </cfRule>
  </conditionalFormatting>
  <conditionalFormatting sqref="U2660">
    <cfRule type="cellIs" dxfId="880" priority="869" stopIfTrue="1" operator="equal">
      <formula>"Fail"</formula>
    </cfRule>
    <cfRule type="cellIs" dxfId="879" priority="870" stopIfTrue="1" operator="equal">
      <formula>"Pass"</formula>
    </cfRule>
  </conditionalFormatting>
  <conditionalFormatting sqref="U2660">
    <cfRule type="cellIs" dxfId="878" priority="867" stopIfTrue="1" operator="equal">
      <formula>"Fail"</formula>
    </cfRule>
    <cfRule type="cellIs" dxfId="877" priority="868" stopIfTrue="1" operator="equal">
      <formula>"Pass"</formula>
    </cfRule>
  </conditionalFormatting>
  <conditionalFormatting sqref="B2672:C2674 A2673:A2674 W2669 S2672:S2674 S2663:U2671 T2672:U2672">
    <cfRule type="cellIs" dxfId="876" priority="865" stopIfTrue="1" operator="equal">
      <formula>"Fail"</formula>
    </cfRule>
    <cfRule type="cellIs" dxfId="875" priority="866" stopIfTrue="1" operator="equal">
      <formula>"Pass"</formula>
    </cfRule>
  </conditionalFormatting>
  <conditionalFormatting sqref="T2672:U2672 S2672:S2674">
    <cfRule type="cellIs" dxfId="874" priority="863" stopIfTrue="1" operator="equal">
      <formula>"Fail"</formula>
    </cfRule>
    <cfRule type="cellIs" dxfId="873" priority="864" stopIfTrue="1" operator="equal">
      <formula>"Pass"</formula>
    </cfRule>
  </conditionalFormatting>
  <conditionalFormatting sqref="W2669 S2669:U2671">
    <cfRule type="cellIs" dxfId="872" priority="861" stopIfTrue="1" operator="equal">
      <formula>"Fail"</formula>
    </cfRule>
    <cfRule type="cellIs" dxfId="871" priority="862" stopIfTrue="1" operator="equal">
      <formula>"Pass"</formula>
    </cfRule>
  </conditionalFormatting>
  <conditionalFormatting sqref="S2663:U2668">
    <cfRule type="cellIs" dxfId="870" priority="859" stopIfTrue="1" operator="equal">
      <formula>"Fail"</formula>
    </cfRule>
    <cfRule type="cellIs" dxfId="869" priority="860" stopIfTrue="1" operator="equal">
      <formula>"Pass"</formula>
    </cfRule>
  </conditionalFormatting>
  <conditionalFormatting sqref="U2669">
    <cfRule type="cellIs" dxfId="868" priority="857" stopIfTrue="1" operator="equal">
      <formula>"Fail"</formula>
    </cfRule>
    <cfRule type="cellIs" dxfId="867" priority="858" stopIfTrue="1" operator="equal">
      <formula>"Pass"</formula>
    </cfRule>
  </conditionalFormatting>
  <conditionalFormatting sqref="U2672">
    <cfRule type="cellIs" dxfId="866" priority="855" stopIfTrue="1" operator="equal">
      <formula>"Fail"</formula>
    </cfRule>
    <cfRule type="cellIs" dxfId="865" priority="856" stopIfTrue="1" operator="equal">
      <formula>"Pass"</formula>
    </cfRule>
  </conditionalFormatting>
  <conditionalFormatting sqref="T2663">
    <cfRule type="cellIs" dxfId="864" priority="853" stopIfTrue="1" operator="equal">
      <formula>"Fail"</formula>
    </cfRule>
    <cfRule type="cellIs" dxfId="863" priority="854" stopIfTrue="1" operator="equal">
      <formula>"Pass"</formula>
    </cfRule>
  </conditionalFormatting>
  <conditionalFormatting sqref="T2663">
    <cfRule type="cellIs" dxfId="862" priority="851" stopIfTrue="1" operator="equal">
      <formula>"Fail"</formula>
    </cfRule>
    <cfRule type="cellIs" dxfId="861" priority="852" stopIfTrue="1" operator="equal">
      <formula>"Pass"</formula>
    </cfRule>
  </conditionalFormatting>
  <conditionalFormatting sqref="T2666">
    <cfRule type="cellIs" dxfId="860" priority="849" stopIfTrue="1" operator="equal">
      <formula>"Fail"</formula>
    </cfRule>
    <cfRule type="cellIs" dxfId="859" priority="850" stopIfTrue="1" operator="equal">
      <formula>"Pass"</formula>
    </cfRule>
  </conditionalFormatting>
  <conditionalFormatting sqref="T2666">
    <cfRule type="cellIs" dxfId="858" priority="847" stopIfTrue="1" operator="equal">
      <formula>"Fail"</formula>
    </cfRule>
    <cfRule type="cellIs" dxfId="857" priority="848" stopIfTrue="1" operator="equal">
      <formula>"Pass"</formula>
    </cfRule>
  </conditionalFormatting>
  <conditionalFormatting sqref="T2669">
    <cfRule type="cellIs" dxfId="856" priority="845" stopIfTrue="1" operator="equal">
      <formula>"Fail"</formula>
    </cfRule>
    <cfRule type="cellIs" dxfId="855" priority="846" stopIfTrue="1" operator="equal">
      <formula>"Pass"</formula>
    </cfRule>
  </conditionalFormatting>
  <conditionalFormatting sqref="T2669">
    <cfRule type="cellIs" dxfId="854" priority="843" stopIfTrue="1" operator="equal">
      <formula>"Fail"</formula>
    </cfRule>
    <cfRule type="cellIs" dxfId="853" priority="844" stopIfTrue="1" operator="equal">
      <formula>"Pass"</formula>
    </cfRule>
  </conditionalFormatting>
  <conditionalFormatting sqref="T2672">
    <cfRule type="cellIs" dxfId="852" priority="841" stopIfTrue="1" operator="equal">
      <formula>"Fail"</formula>
    </cfRule>
    <cfRule type="cellIs" dxfId="851" priority="842" stopIfTrue="1" operator="equal">
      <formula>"Pass"</formula>
    </cfRule>
  </conditionalFormatting>
  <conditionalFormatting sqref="T2672">
    <cfRule type="cellIs" dxfId="850" priority="839" stopIfTrue="1" operator="equal">
      <formula>"Fail"</formula>
    </cfRule>
    <cfRule type="cellIs" dxfId="849" priority="840" stopIfTrue="1" operator="equal">
      <formula>"Pass"</formula>
    </cfRule>
  </conditionalFormatting>
  <conditionalFormatting sqref="T2666">
    <cfRule type="cellIs" dxfId="848" priority="837" stopIfTrue="1" operator="equal">
      <formula>"Fail"</formula>
    </cfRule>
    <cfRule type="cellIs" dxfId="847" priority="838" stopIfTrue="1" operator="equal">
      <formula>"Pass"</formula>
    </cfRule>
  </conditionalFormatting>
  <conditionalFormatting sqref="T2666">
    <cfRule type="cellIs" dxfId="846" priority="835" stopIfTrue="1" operator="equal">
      <formula>"Fail"</formula>
    </cfRule>
    <cfRule type="cellIs" dxfId="845" priority="836" stopIfTrue="1" operator="equal">
      <formula>"Pass"</formula>
    </cfRule>
  </conditionalFormatting>
  <conditionalFormatting sqref="T2669">
    <cfRule type="cellIs" dxfId="844" priority="833" stopIfTrue="1" operator="equal">
      <formula>"Fail"</formula>
    </cfRule>
    <cfRule type="cellIs" dxfId="843" priority="834" stopIfTrue="1" operator="equal">
      <formula>"Pass"</formula>
    </cfRule>
  </conditionalFormatting>
  <conditionalFormatting sqref="T2669">
    <cfRule type="cellIs" dxfId="842" priority="831" stopIfTrue="1" operator="equal">
      <formula>"Fail"</formula>
    </cfRule>
    <cfRule type="cellIs" dxfId="841" priority="832" stopIfTrue="1" operator="equal">
      <formula>"Pass"</formula>
    </cfRule>
  </conditionalFormatting>
  <conditionalFormatting sqref="T2669">
    <cfRule type="cellIs" dxfId="840" priority="829" stopIfTrue="1" operator="equal">
      <formula>"Fail"</formula>
    </cfRule>
    <cfRule type="cellIs" dxfId="839" priority="830" stopIfTrue="1" operator="equal">
      <formula>"Pass"</formula>
    </cfRule>
  </conditionalFormatting>
  <conditionalFormatting sqref="T2672">
    <cfRule type="cellIs" dxfId="838" priority="827" stopIfTrue="1" operator="equal">
      <formula>"Fail"</formula>
    </cfRule>
    <cfRule type="cellIs" dxfId="837" priority="828" stopIfTrue="1" operator="equal">
      <formula>"Pass"</formula>
    </cfRule>
  </conditionalFormatting>
  <conditionalFormatting sqref="T2672">
    <cfRule type="cellIs" dxfId="836" priority="825" stopIfTrue="1" operator="equal">
      <formula>"Fail"</formula>
    </cfRule>
    <cfRule type="cellIs" dxfId="835" priority="826" stopIfTrue="1" operator="equal">
      <formula>"Pass"</formula>
    </cfRule>
  </conditionalFormatting>
  <conditionalFormatting sqref="T2672">
    <cfRule type="cellIs" dxfId="834" priority="823" stopIfTrue="1" operator="equal">
      <formula>"Fail"</formula>
    </cfRule>
    <cfRule type="cellIs" dxfId="833" priority="824" stopIfTrue="1" operator="equal">
      <formula>"Pass"</formula>
    </cfRule>
  </conditionalFormatting>
  <conditionalFormatting sqref="U2669">
    <cfRule type="cellIs" dxfId="832" priority="821" stopIfTrue="1" operator="equal">
      <formula>"Fail"</formula>
    </cfRule>
    <cfRule type="cellIs" dxfId="831" priority="822" stopIfTrue="1" operator="equal">
      <formula>"Pass"</formula>
    </cfRule>
  </conditionalFormatting>
  <conditionalFormatting sqref="U2672">
    <cfRule type="cellIs" dxfId="830" priority="819" stopIfTrue="1" operator="equal">
      <formula>"Fail"</formula>
    </cfRule>
    <cfRule type="cellIs" dxfId="829" priority="820" stopIfTrue="1" operator="equal">
      <formula>"Pass"</formula>
    </cfRule>
  </conditionalFormatting>
  <conditionalFormatting sqref="U2672">
    <cfRule type="cellIs" dxfId="828" priority="817" stopIfTrue="1" operator="equal">
      <formula>"Fail"</formula>
    </cfRule>
    <cfRule type="cellIs" dxfId="827" priority="818" stopIfTrue="1" operator="equal">
      <formula>"Pass"</formula>
    </cfRule>
  </conditionalFormatting>
  <conditionalFormatting sqref="U2672">
    <cfRule type="cellIs" dxfId="826" priority="815" stopIfTrue="1" operator="equal">
      <formula>"Fail"</formula>
    </cfRule>
    <cfRule type="cellIs" dxfId="825" priority="816" stopIfTrue="1" operator="equal">
      <formula>"Pass"</formula>
    </cfRule>
  </conditionalFormatting>
  <conditionalFormatting sqref="B2684:C2686 A2685:A2686 W2681 S2684:S2686 S2675:U2683 T2684:U2684">
    <cfRule type="cellIs" dxfId="824" priority="813" stopIfTrue="1" operator="equal">
      <formula>"Fail"</formula>
    </cfRule>
    <cfRule type="cellIs" dxfId="823" priority="814" stopIfTrue="1" operator="equal">
      <formula>"Pass"</formula>
    </cfRule>
  </conditionalFormatting>
  <conditionalFormatting sqref="T2684:U2684 S2684:S2686">
    <cfRule type="cellIs" dxfId="822" priority="811" stopIfTrue="1" operator="equal">
      <formula>"Fail"</formula>
    </cfRule>
    <cfRule type="cellIs" dxfId="821" priority="812" stopIfTrue="1" operator="equal">
      <formula>"Pass"</formula>
    </cfRule>
  </conditionalFormatting>
  <conditionalFormatting sqref="W2681 S2681:U2683">
    <cfRule type="cellIs" dxfId="820" priority="809" stopIfTrue="1" operator="equal">
      <formula>"Fail"</formula>
    </cfRule>
    <cfRule type="cellIs" dxfId="819" priority="810" stopIfTrue="1" operator="equal">
      <formula>"Pass"</formula>
    </cfRule>
  </conditionalFormatting>
  <conditionalFormatting sqref="S2675:U2680">
    <cfRule type="cellIs" dxfId="818" priority="807" stopIfTrue="1" operator="equal">
      <formula>"Fail"</formula>
    </cfRule>
    <cfRule type="cellIs" dxfId="817" priority="808" stopIfTrue="1" operator="equal">
      <formula>"Pass"</formula>
    </cfRule>
  </conditionalFormatting>
  <conditionalFormatting sqref="U2681">
    <cfRule type="cellIs" dxfId="816" priority="805" stopIfTrue="1" operator="equal">
      <formula>"Fail"</formula>
    </cfRule>
    <cfRule type="cellIs" dxfId="815" priority="806" stopIfTrue="1" operator="equal">
      <formula>"Pass"</formula>
    </cfRule>
  </conditionalFormatting>
  <conditionalFormatting sqref="U2684">
    <cfRule type="cellIs" dxfId="814" priority="803" stopIfTrue="1" operator="equal">
      <formula>"Fail"</formula>
    </cfRule>
    <cfRule type="cellIs" dxfId="813" priority="804" stopIfTrue="1" operator="equal">
      <formula>"Pass"</formula>
    </cfRule>
  </conditionalFormatting>
  <conditionalFormatting sqref="T2675">
    <cfRule type="cellIs" dxfId="812" priority="801" stopIfTrue="1" operator="equal">
      <formula>"Fail"</formula>
    </cfRule>
    <cfRule type="cellIs" dxfId="811" priority="802" stopIfTrue="1" operator="equal">
      <formula>"Pass"</formula>
    </cfRule>
  </conditionalFormatting>
  <conditionalFormatting sqref="T2675">
    <cfRule type="cellIs" dxfId="810" priority="799" stopIfTrue="1" operator="equal">
      <formula>"Fail"</formula>
    </cfRule>
    <cfRule type="cellIs" dxfId="809" priority="800" stopIfTrue="1" operator="equal">
      <formula>"Pass"</formula>
    </cfRule>
  </conditionalFormatting>
  <conditionalFormatting sqref="T2678">
    <cfRule type="cellIs" dxfId="808" priority="797" stopIfTrue="1" operator="equal">
      <formula>"Fail"</formula>
    </cfRule>
    <cfRule type="cellIs" dxfId="807" priority="798" stopIfTrue="1" operator="equal">
      <formula>"Pass"</formula>
    </cfRule>
  </conditionalFormatting>
  <conditionalFormatting sqref="T2678">
    <cfRule type="cellIs" dxfId="806" priority="795" stopIfTrue="1" operator="equal">
      <formula>"Fail"</formula>
    </cfRule>
    <cfRule type="cellIs" dxfId="805" priority="796" stopIfTrue="1" operator="equal">
      <formula>"Pass"</formula>
    </cfRule>
  </conditionalFormatting>
  <conditionalFormatting sqref="T2681">
    <cfRule type="cellIs" dxfId="804" priority="793" stopIfTrue="1" operator="equal">
      <formula>"Fail"</formula>
    </cfRule>
    <cfRule type="cellIs" dxfId="803" priority="794" stopIfTrue="1" operator="equal">
      <formula>"Pass"</formula>
    </cfRule>
  </conditionalFormatting>
  <conditionalFormatting sqref="T2681">
    <cfRule type="cellIs" dxfId="802" priority="791" stopIfTrue="1" operator="equal">
      <formula>"Fail"</formula>
    </cfRule>
    <cfRule type="cellIs" dxfId="801" priority="792" stopIfTrue="1" operator="equal">
      <formula>"Pass"</formula>
    </cfRule>
  </conditionalFormatting>
  <conditionalFormatting sqref="T2684">
    <cfRule type="cellIs" dxfId="800" priority="789" stopIfTrue="1" operator="equal">
      <formula>"Fail"</formula>
    </cfRule>
    <cfRule type="cellIs" dxfId="799" priority="790" stopIfTrue="1" operator="equal">
      <formula>"Pass"</formula>
    </cfRule>
  </conditionalFormatting>
  <conditionalFormatting sqref="T2684">
    <cfRule type="cellIs" dxfId="798" priority="787" stopIfTrue="1" operator="equal">
      <formula>"Fail"</formula>
    </cfRule>
    <cfRule type="cellIs" dxfId="797" priority="788" stopIfTrue="1" operator="equal">
      <formula>"Pass"</formula>
    </cfRule>
  </conditionalFormatting>
  <conditionalFormatting sqref="T2678">
    <cfRule type="cellIs" dxfId="796" priority="785" stopIfTrue="1" operator="equal">
      <formula>"Fail"</formula>
    </cfRule>
    <cfRule type="cellIs" dxfId="795" priority="786" stopIfTrue="1" operator="equal">
      <formula>"Pass"</formula>
    </cfRule>
  </conditionalFormatting>
  <conditionalFormatting sqref="T2678">
    <cfRule type="cellIs" dxfId="794" priority="783" stopIfTrue="1" operator="equal">
      <formula>"Fail"</formula>
    </cfRule>
    <cfRule type="cellIs" dxfId="793" priority="784" stopIfTrue="1" operator="equal">
      <formula>"Pass"</formula>
    </cfRule>
  </conditionalFormatting>
  <conditionalFormatting sqref="T2681">
    <cfRule type="cellIs" dxfId="792" priority="781" stopIfTrue="1" operator="equal">
      <formula>"Fail"</formula>
    </cfRule>
    <cfRule type="cellIs" dxfId="791" priority="782" stopIfTrue="1" operator="equal">
      <formula>"Pass"</formula>
    </cfRule>
  </conditionalFormatting>
  <conditionalFormatting sqref="T2681">
    <cfRule type="cellIs" dxfId="790" priority="779" stopIfTrue="1" operator="equal">
      <formula>"Fail"</formula>
    </cfRule>
    <cfRule type="cellIs" dxfId="789" priority="780" stopIfTrue="1" operator="equal">
      <formula>"Pass"</formula>
    </cfRule>
  </conditionalFormatting>
  <conditionalFormatting sqref="T2681">
    <cfRule type="cellIs" dxfId="788" priority="777" stopIfTrue="1" operator="equal">
      <formula>"Fail"</formula>
    </cfRule>
    <cfRule type="cellIs" dxfId="787" priority="778" stopIfTrue="1" operator="equal">
      <formula>"Pass"</formula>
    </cfRule>
  </conditionalFormatting>
  <conditionalFormatting sqref="T2684">
    <cfRule type="cellIs" dxfId="786" priority="775" stopIfTrue="1" operator="equal">
      <formula>"Fail"</formula>
    </cfRule>
    <cfRule type="cellIs" dxfId="785" priority="776" stopIfTrue="1" operator="equal">
      <formula>"Pass"</formula>
    </cfRule>
  </conditionalFormatting>
  <conditionalFormatting sqref="T2684">
    <cfRule type="cellIs" dxfId="784" priority="773" stopIfTrue="1" operator="equal">
      <formula>"Fail"</formula>
    </cfRule>
    <cfRule type="cellIs" dxfId="783" priority="774" stopIfTrue="1" operator="equal">
      <formula>"Pass"</formula>
    </cfRule>
  </conditionalFormatting>
  <conditionalFormatting sqref="T2684">
    <cfRule type="cellIs" dxfId="782" priority="771" stopIfTrue="1" operator="equal">
      <formula>"Fail"</formula>
    </cfRule>
    <cfRule type="cellIs" dxfId="781" priority="772" stopIfTrue="1" operator="equal">
      <formula>"Pass"</formula>
    </cfRule>
  </conditionalFormatting>
  <conditionalFormatting sqref="U2681">
    <cfRule type="cellIs" dxfId="780" priority="769" stopIfTrue="1" operator="equal">
      <formula>"Fail"</formula>
    </cfRule>
    <cfRule type="cellIs" dxfId="779" priority="770" stopIfTrue="1" operator="equal">
      <formula>"Pass"</formula>
    </cfRule>
  </conditionalFormatting>
  <conditionalFormatting sqref="U2684">
    <cfRule type="cellIs" dxfId="778" priority="767" stopIfTrue="1" operator="equal">
      <formula>"Fail"</formula>
    </cfRule>
    <cfRule type="cellIs" dxfId="777" priority="768" stopIfTrue="1" operator="equal">
      <formula>"Pass"</formula>
    </cfRule>
  </conditionalFormatting>
  <conditionalFormatting sqref="U2684">
    <cfRule type="cellIs" dxfId="776" priority="765" stopIfTrue="1" operator="equal">
      <formula>"Fail"</formula>
    </cfRule>
    <cfRule type="cellIs" dxfId="775" priority="766" stopIfTrue="1" operator="equal">
      <formula>"Pass"</formula>
    </cfRule>
  </conditionalFormatting>
  <conditionalFormatting sqref="U2684">
    <cfRule type="cellIs" dxfId="774" priority="763" stopIfTrue="1" operator="equal">
      <formula>"Fail"</formula>
    </cfRule>
    <cfRule type="cellIs" dxfId="773" priority="764" stopIfTrue="1" operator="equal">
      <formula>"Pass"</formula>
    </cfRule>
  </conditionalFormatting>
  <conditionalFormatting sqref="U2669">
    <cfRule type="cellIs" dxfId="772" priority="761" stopIfTrue="1" operator="equal">
      <formula>"Fail"</formula>
    </cfRule>
    <cfRule type="cellIs" dxfId="771" priority="762" stopIfTrue="1" operator="equal">
      <formula>"Pass"</formula>
    </cfRule>
  </conditionalFormatting>
  <conditionalFormatting sqref="U2672">
    <cfRule type="cellIs" dxfId="770" priority="759" stopIfTrue="1" operator="equal">
      <formula>"Fail"</formula>
    </cfRule>
    <cfRule type="cellIs" dxfId="769" priority="760" stopIfTrue="1" operator="equal">
      <formula>"Pass"</formula>
    </cfRule>
  </conditionalFormatting>
  <conditionalFormatting sqref="B2696:C2698 A2697:A2698 W2693 S2696:S2698 S2687:U2695 T2696:U2696">
    <cfRule type="cellIs" dxfId="768" priority="757" stopIfTrue="1" operator="equal">
      <formula>"Fail"</formula>
    </cfRule>
    <cfRule type="cellIs" dxfId="767" priority="758" stopIfTrue="1" operator="equal">
      <formula>"Pass"</formula>
    </cfRule>
  </conditionalFormatting>
  <conditionalFormatting sqref="T2696:U2696 S2696:S2698">
    <cfRule type="cellIs" dxfId="766" priority="755" stopIfTrue="1" operator="equal">
      <formula>"Fail"</formula>
    </cfRule>
    <cfRule type="cellIs" dxfId="765" priority="756" stopIfTrue="1" operator="equal">
      <formula>"Pass"</formula>
    </cfRule>
  </conditionalFormatting>
  <conditionalFormatting sqref="W2693 S2693:U2695">
    <cfRule type="cellIs" dxfId="764" priority="753" stopIfTrue="1" operator="equal">
      <formula>"Fail"</formula>
    </cfRule>
    <cfRule type="cellIs" dxfId="763" priority="754" stopIfTrue="1" operator="equal">
      <formula>"Pass"</formula>
    </cfRule>
  </conditionalFormatting>
  <conditionalFormatting sqref="S2687:U2692">
    <cfRule type="cellIs" dxfId="762" priority="751" stopIfTrue="1" operator="equal">
      <formula>"Fail"</formula>
    </cfRule>
    <cfRule type="cellIs" dxfId="761" priority="752" stopIfTrue="1" operator="equal">
      <formula>"Pass"</formula>
    </cfRule>
  </conditionalFormatting>
  <conditionalFormatting sqref="U2693">
    <cfRule type="cellIs" dxfId="760" priority="749" stopIfTrue="1" operator="equal">
      <formula>"Fail"</formula>
    </cfRule>
    <cfRule type="cellIs" dxfId="759" priority="750" stopIfTrue="1" operator="equal">
      <formula>"Pass"</formula>
    </cfRule>
  </conditionalFormatting>
  <conditionalFormatting sqref="U2696">
    <cfRule type="cellIs" dxfId="758" priority="747" stopIfTrue="1" operator="equal">
      <formula>"Fail"</formula>
    </cfRule>
    <cfRule type="cellIs" dxfId="757" priority="748" stopIfTrue="1" operator="equal">
      <formula>"Pass"</formula>
    </cfRule>
  </conditionalFormatting>
  <conditionalFormatting sqref="T2687">
    <cfRule type="cellIs" dxfId="756" priority="745" stopIfTrue="1" operator="equal">
      <formula>"Fail"</formula>
    </cfRule>
    <cfRule type="cellIs" dxfId="755" priority="746" stopIfTrue="1" operator="equal">
      <formula>"Pass"</formula>
    </cfRule>
  </conditionalFormatting>
  <conditionalFormatting sqref="T2687">
    <cfRule type="cellIs" dxfId="754" priority="743" stopIfTrue="1" operator="equal">
      <formula>"Fail"</formula>
    </cfRule>
    <cfRule type="cellIs" dxfId="753" priority="744" stopIfTrue="1" operator="equal">
      <formula>"Pass"</formula>
    </cfRule>
  </conditionalFormatting>
  <conditionalFormatting sqref="T2690">
    <cfRule type="cellIs" dxfId="752" priority="741" stopIfTrue="1" operator="equal">
      <formula>"Fail"</formula>
    </cfRule>
    <cfRule type="cellIs" dxfId="751" priority="742" stopIfTrue="1" operator="equal">
      <formula>"Pass"</formula>
    </cfRule>
  </conditionalFormatting>
  <conditionalFormatting sqref="T2690">
    <cfRule type="cellIs" dxfId="750" priority="739" stopIfTrue="1" operator="equal">
      <formula>"Fail"</formula>
    </cfRule>
    <cfRule type="cellIs" dxfId="749" priority="740" stopIfTrue="1" operator="equal">
      <formula>"Pass"</formula>
    </cfRule>
  </conditionalFormatting>
  <conditionalFormatting sqref="T2693">
    <cfRule type="cellIs" dxfId="748" priority="737" stopIfTrue="1" operator="equal">
      <formula>"Fail"</formula>
    </cfRule>
    <cfRule type="cellIs" dxfId="747" priority="738" stopIfTrue="1" operator="equal">
      <formula>"Pass"</formula>
    </cfRule>
  </conditionalFormatting>
  <conditionalFormatting sqref="T2693">
    <cfRule type="cellIs" dxfId="746" priority="735" stopIfTrue="1" operator="equal">
      <formula>"Fail"</formula>
    </cfRule>
    <cfRule type="cellIs" dxfId="745" priority="736" stopIfTrue="1" operator="equal">
      <formula>"Pass"</formula>
    </cfRule>
  </conditionalFormatting>
  <conditionalFormatting sqref="T2696">
    <cfRule type="cellIs" dxfId="744" priority="733" stopIfTrue="1" operator="equal">
      <formula>"Fail"</formula>
    </cfRule>
    <cfRule type="cellIs" dxfId="743" priority="734" stopIfTrue="1" operator="equal">
      <formula>"Pass"</formula>
    </cfRule>
  </conditionalFormatting>
  <conditionalFormatting sqref="T2696">
    <cfRule type="cellIs" dxfId="742" priority="731" stopIfTrue="1" operator="equal">
      <formula>"Fail"</formula>
    </cfRule>
    <cfRule type="cellIs" dxfId="741" priority="732" stopIfTrue="1" operator="equal">
      <formula>"Pass"</formula>
    </cfRule>
  </conditionalFormatting>
  <conditionalFormatting sqref="T2690">
    <cfRule type="cellIs" dxfId="740" priority="729" stopIfTrue="1" operator="equal">
      <formula>"Fail"</formula>
    </cfRule>
    <cfRule type="cellIs" dxfId="739" priority="730" stopIfTrue="1" operator="equal">
      <formula>"Pass"</formula>
    </cfRule>
  </conditionalFormatting>
  <conditionalFormatting sqref="T2690">
    <cfRule type="cellIs" dxfId="738" priority="727" stopIfTrue="1" operator="equal">
      <formula>"Fail"</formula>
    </cfRule>
    <cfRule type="cellIs" dxfId="737" priority="728" stopIfTrue="1" operator="equal">
      <formula>"Pass"</formula>
    </cfRule>
  </conditionalFormatting>
  <conditionalFormatting sqref="T2693">
    <cfRule type="cellIs" dxfId="736" priority="725" stopIfTrue="1" operator="equal">
      <formula>"Fail"</formula>
    </cfRule>
    <cfRule type="cellIs" dxfId="735" priority="726" stopIfTrue="1" operator="equal">
      <formula>"Pass"</formula>
    </cfRule>
  </conditionalFormatting>
  <conditionalFormatting sqref="T2693">
    <cfRule type="cellIs" dxfId="734" priority="723" stopIfTrue="1" operator="equal">
      <formula>"Fail"</formula>
    </cfRule>
    <cfRule type="cellIs" dxfId="733" priority="724" stopIfTrue="1" operator="equal">
      <formula>"Pass"</formula>
    </cfRule>
  </conditionalFormatting>
  <conditionalFormatting sqref="T2693">
    <cfRule type="cellIs" dxfId="732" priority="721" stopIfTrue="1" operator="equal">
      <formula>"Fail"</formula>
    </cfRule>
    <cfRule type="cellIs" dxfId="731" priority="722" stopIfTrue="1" operator="equal">
      <formula>"Pass"</formula>
    </cfRule>
  </conditionalFormatting>
  <conditionalFormatting sqref="T2696">
    <cfRule type="cellIs" dxfId="730" priority="719" stopIfTrue="1" operator="equal">
      <formula>"Fail"</formula>
    </cfRule>
    <cfRule type="cellIs" dxfId="729" priority="720" stopIfTrue="1" operator="equal">
      <formula>"Pass"</formula>
    </cfRule>
  </conditionalFormatting>
  <conditionalFormatting sqref="T2696">
    <cfRule type="cellIs" dxfId="728" priority="717" stopIfTrue="1" operator="equal">
      <formula>"Fail"</formula>
    </cfRule>
    <cfRule type="cellIs" dxfId="727" priority="718" stopIfTrue="1" operator="equal">
      <formula>"Pass"</formula>
    </cfRule>
  </conditionalFormatting>
  <conditionalFormatting sqref="T2696">
    <cfRule type="cellIs" dxfId="726" priority="715" stopIfTrue="1" operator="equal">
      <formula>"Fail"</formula>
    </cfRule>
    <cfRule type="cellIs" dxfId="725" priority="716" stopIfTrue="1" operator="equal">
      <formula>"Pass"</formula>
    </cfRule>
  </conditionalFormatting>
  <conditionalFormatting sqref="U2693">
    <cfRule type="cellIs" dxfId="724" priority="713" stopIfTrue="1" operator="equal">
      <formula>"Fail"</formula>
    </cfRule>
    <cfRule type="cellIs" dxfId="723" priority="714" stopIfTrue="1" operator="equal">
      <formula>"Pass"</formula>
    </cfRule>
  </conditionalFormatting>
  <conditionalFormatting sqref="U2696">
    <cfRule type="cellIs" dxfId="722" priority="711" stopIfTrue="1" operator="equal">
      <formula>"Fail"</formula>
    </cfRule>
    <cfRule type="cellIs" dxfId="721" priority="712" stopIfTrue="1" operator="equal">
      <formula>"Pass"</formula>
    </cfRule>
  </conditionalFormatting>
  <conditionalFormatting sqref="U2696">
    <cfRule type="cellIs" dxfId="720" priority="709" stopIfTrue="1" operator="equal">
      <formula>"Fail"</formula>
    </cfRule>
    <cfRule type="cellIs" dxfId="719" priority="710" stopIfTrue="1" operator="equal">
      <formula>"Pass"</formula>
    </cfRule>
  </conditionalFormatting>
  <conditionalFormatting sqref="U2696">
    <cfRule type="cellIs" dxfId="718" priority="707" stopIfTrue="1" operator="equal">
      <formula>"Fail"</formula>
    </cfRule>
    <cfRule type="cellIs" dxfId="717" priority="708" stopIfTrue="1" operator="equal">
      <formula>"Pass"</formula>
    </cfRule>
  </conditionalFormatting>
  <conditionalFormatting sqref="B2708:C2710 A2709:A2710 W2705 S2708:S2710 S2699:U2707 T2708:U2708">
    <cfRule type="cellIs" dxfId="716" priority="705" stopIfTrue="1" operator="equal">
      <formula>"Fail"</formula>
    </cfRule>
    <cfRule type="cellIs" dxfId="715" priority="706" stopIfTrue="1" operator="equal">
      <formula>"Pass"</formula>
    </cfRule>
  </conditionalFormatting>
  <conditionalFormatting sqref="T2708:U2708 S2708:S2710">
    <cfRule type="cellIs" dxfId="714" priority="703" stopIfTrue="1" operator="equal">
      <formula>"Fail"</formula>
    </cfRule>
    <cfRule type="cellIs" dxfId="713" priority="704" stopIfTrue="1" operator="equal">
      <formula>"Pass"</formula>
    </cfRule>
  </conditionalFormatting>
  <conditionalFormatting sqref="W2705 S2705:U2707">
    <cfRule type="cellIs" dxfId="712" priority="701" stopIfTrue="1" operator="equal">
      <formula>"Fail"</formula>
    </cfRule>
    <cfRule type="cellIs" dxfId="711" priority="702" stopIfTrue="1" operator="equal">
      <formula>"Pass"</formula>
    </cfRule>
  </conditionalFormatting>
  <conditionalFormatting sqref="S2699:U2704 S2687 S2675 S2663 S2651 S2639 S2627 S2615 S2603 S2588 S2576 S2564 S2552 S2540 S2528 S2516 S2504">
    <cfRule type="cellIs" dxfId="710" priority="699" stopIfTrue="1" operator="equal">
      <formula>"Fail"</formula>
    </cfRule>
    <cfRule type="cellIs" dxfId="709" priority="700" stopIfTrue="1" operator="equal">
      <formula>"Pass"</formula>
    </cfRule>
  </conditionalFormatting>
  <conditionalFormatting sqref="U2705">
    <cfRule type="cellIs" dxfId="708" priority="697" stopIfTrue="1" operator="equal">
      <formula>"Fail"</formula>
    </cfRule>
    <cfRule type="cellIs" dxfId="707" priority="698" stopIfTrue="1" operator="equal">
      <formula>"Pass"</formula>
    </cfRule>
  </conditionalFormatting>
  <conditionalFormatting sqref="U2708">
    <cfRule type="cellIs" dxfId="706" priority="695" stopIfTrue="1" operator="equal">
      <formula>"Fail"</formula>
    </cfRule>
    <cfRule type="cellIs" dxfId="705" priority="696" stopIfTrue="1" operator="equal">
      <formula>"Pass"</formula>
    </cfRule>
  </conditionalFormatting>
  <conditionalFormatting sqref="T2699">
    <cfRule type="cellIs" dxfId="704" priority="693" stopIfTrue="1" operator="equal">
      <formula>"Fail"</formula>
    </cfRule>
    <cfRule type="cellIs" dxfId="703" priority="694" stopIfTrue="1" operator="equal">
      <formula>"Pass"</formula>
    </cfRule>
  </conditionalFormatting>
  <conditionalFormatting sqref="T2699">
    <cfRule type="cellIs" dxfId="702" priority="691" stopIfTrue="1" operator="equal">
      <formula>"Fail"</formula>
    </cfRule>
    <cfRule type="cellIs" dxfId="701" priority="692" stopIfTrue="1" operator="equal">
      <formula>"Pass"</formula>
    </cfRule>
  </conditionalFormatting>
  <conditionalFormatting sqref="T2702">
    <cfRule type="cellIs" dxfId="700" priority="689" stopIfTrue="1" operator="equal">
      <formula>"Fail"</formula>
    </cfRule>
    <cfRule type="cellIs" dxfId="699" priority="690" stopIfTrue="1" operator="equal">
      <formula>"Pass"</formula>
    </cfRule>
  </conditionalFormatting>
  <conditionalFormatting sqref="T2702">
    <cfRule type="cellIs" dxfId="698" priority="687" stopIfTrue="1" operator="equal">
      <formula>"Fail"</formula>
    </cfRule>
    <cfRule type="cellIs" dxfId="697" priority="688" stopIfTrue="1" operator="equal">
      <formula>"Pass"</formula>
    </cfRule>
  </conditionalFormatting>
  <conditionalFormatting sqref="T2705">
    <cfRule type="cellIs" dxfId="696" priority="685" stopIfTrue="1" operator="equal">
      <formula>"Fail"</formula>
    </cfRule>
    <cfRule type="cellIs" dxfId="695" priority="686" stopIfTrue="1" operator="equal">
      <formula>"Pass"</formula>
    </cfRule>
  </conditionalFormatting>
  <conditionalFormatting sqref="T2705">
    <cfRule type="cellIs" dxfId="694" priority="683" stopIfTrue="1" operator="equal">
      <formula>"Fail"</formula>
    </cfRule>
    <cfRule type="cellIs" dxfId="693" priority="684" stopIfTrue="1" operator="equal">
      <formula>"Pass"</formula>
    </cfRule>
  </conditionalFormatting>
  <conditionalFormatting sqref="T2708">
    <cfRule type="cellIs" dxfId="692" priority="681" stopIfTrue="1" operator="equal">
      <formula>"Fail"</formula>
    </cfRule>
    <cfRule type="cellIs" dxfId="691" priority="682" stopIfTrue="1" operator="equal">
      <formula>"Pass"</formula>
    </cfRule>
  </conditionalFormatting>
  <conditionalFormatting sqref="T2708">
    <cfRule type="cellIs" dxfId="690" priority="679" stopIfTrue="1" operator="equal">
      <formula>"Fail"</formula>
    </cfRule>
    <cfRule type="cellIs" dxfId="689" priority="680" stopIfTrue="1" operator="equal">
      <formula>"Pass"</formula>
    </cfRule>
  </conditionalFormatting>
  <conditionalFormatting sqref="T2702">
    <cfRule type="cellIs" dxfId="688" priority="677" stopIfTrue="1" operator="equal">
      <formula>"Fail"</formula>
    </cfRule>
    <cfRule type="cellIs" dxfId="687" priority="678" stopIfTrue="1" operator="equal">
      <formula>"Pass"</formula>
    </cfRule>
  </conditionalFormatting>
  <conditionalFormatting sqref="T2702">
    <cfRule type="cellIs" dxfId="686" priority="675" stopIfTrue="1" operator="equal">
      <formula>"Fail"</formula>
    </cfRule>
    <cfRule type="cellIs" dxfId="685" priority="676" stopIfTrue="1" operator="equal">
      <formula>"Pass"</formula>
    </cfRule>
  </conditionalFormatting>
  <conditionalFormatting sqref="T2705">
    <cfRule type="cellIs" dxfId="684" priority="673" stopIfTrue="1" operator="equal">
      <formula>"Fail"</formula>
    </cfRule>
    <cfRule type="cellIs" dxfId="683" priority="674" stopIfTrue="1" operator="equal">
      <formula>"Pass"</formula>
    </cfRule>
  </conditionalFormatting>
  <conditionalFormatting sqref="T2705">
    <cfRule type="cellIs" dxfId="682" priority="671" stopIfTrue="1" operator="equal">
      <formula>"Fail"</formula>
    </cfRule>
    <cfRule type="cellIs" dxfId="681" priority="672" stopIfTrue="1" operator="equal">
      <formula>"Pass"</formula>
    </cfRule>
  </conditionalFormatting>
  <conditionalFormatting sqref="T2705">
    <cfRule type="cellIs" dxfId="680" priority="669" stopIfTrue="1" operator="equal">
      <formula>"Fail"</formula>
    </cfRule>
    <cfRule type="cellIs" dxfId="679" priority="670" stopIfTrue="1" operator="equal">
      <formula>"Pass"</formula>
    </cfRule>
  </conditionalFormatting>
  <conditionalFormatting sqref="T2708">
    <cfRule type="cellIs" dxfId="678" priority="667" stopIfTrue="1" operator="equal">
      <formula>"Fail"</formula>
    </cfRule>
    <cfRule type="cellIs" dxfId="677" priority="668" stopIfTrue="1" operator="equal">
      <formula>"Pass"</formula>
    </cfRule>
  </conditionalFormatting>
  <conditionalFormatting sqref="T2708">
    <cfRule type="cellIs" dxfId="676" priority="665" stopIfTrue="1" operator="equal">
      <formula>"Fail"</formula>
    </cfRule>
    <cfRule type="cellIs" dxfId="675" priority="666" stopIfTrue="1" operator="equal">
      <formula>"Pass"</formula>
    </cfRule>
  </conditionalFormatting>
  <conditionalFormatting sqref="T2708">
    <cfRule type="cellIs" dxfId="674" priority="663" stopIfTrue="1" operator="equal">
      <formula>"Fail"</formula>
    </cfRule>
    <cfRule type="cellIs" dxfId="673" priority="664" stopIfTrue="1" operator="equal">
      <formula>"Pass"</formula>
    </cfRule>
  </conditionalFormatting>
  <conditionalFormatting sqref="U2705">
    <cfRule type="cellIs" dxfId="672" priority="661" stopIfTrue="1" operator="equal">
      <formula>"Fail"</formula>
    </cfRule>
    <cfRule type="cellIs" dxfId="671" priority="662" stopIfTrue="1" operator="equal">
      <formula>"Pass"</formula>
    </cfRule>
  </conditionalFormatting>
  <conditionalFormatting sqref="U2708">
    <cfRule type="cellIs" dxfId="670" priority="659" stopIfTrue="1" operator="equal">
      <formula>"Fail"</formula>
    </cfRule>
    <cfRule type="cellIs" dxfId="669" priority="660" stopIfTrue="1" operator="equal">
      <formula>"Pass"</formula>
    </cfRule>
  </conditionalFormatting>
  <conditionalFormatting sqref="U2708">
    <cfRule type="cellIs" dxfId="668" priority="657" stopIfTrue="1" operator="equal">
      <formula>"Fail"</formula>
    </cfRule>
    <cfRule type="cellIs" dxfId="667" priority="658" stopIfTrue="1" operator="equal">
      <formula>"Pass"</formula>
    </cfRule>
  </conditionalFormatting>
  <conditionalFormatting sqref="U2708">
    <cfRule type="cellIs" dxfId="666" priority="655" stopIfTrue="1" operator="equal">
      <formula>"Fail"</formula>
    </cfRule>
    <cfRule type="cellIs" dxfId="665" priority="656" stopIfTrue="1" operator="equal">
      <formula>"Pass"</formula>
    </cfRule>
  </conditionalFormatting>
  <conditionalFormatting sqref="U2705">
    <cfRule type="cellIs" dxfId="664" priority="653" stopIfTrue="1" operator="equal">
      <formula>"Fail"</formula>
    </cfRule>
    <cfRule type="cellIs" dxfId="663" priority="654" stopIfTrue="1" operator="equal">
      <formula>"Pass"</formula>
    </cfRule>
  </conditionalFormatting>
  <conditionalFormatting sqref="U2708">
    <cfRule type="cellIs" dxfId="662" priority="651" stopIfTrue="1" operator="equal">
      <formula>"Fail"</formula>
    </cfRule>
    <cfRule type="cellIs" dxfId="661" priority="652" stopIfTrue="1" operator="equal">
      <formula>"Pass"</formula>
    </cfRule>
  </conditionalFormatting>
  <conditionalFormatting sqref="B2720:C2722 A2721:A2722 W2717 S2720:S2722 S2711:U2719 T2720:U2720">
    <cfRule type="cellIs" dxfId="660" priority="649" stopIfTrue="1" operator="equal">
      <formula>"Fail"</formula>
    </cfRule>
    <cfRule type="cellIs" dxfId="659" priority="650" stopIfTrue="1" operator="equal">
      <formula>"Pass"</formula>
    </cfRule>
  </conditionalFormatting>
  <conditionalFormatting sqref="T2720:U2720 S2720:S2722">
    <cfRule type="cellIs" dxfId="658" priority="647" stopIfTrue="1" operator="equal">
      <formula>"Fail"</formula>
    </cfRule>
    <cfRule type="cellIs" dxfId="657" priority="648" stopIfTrue="1" operator="equal">
      <formula>"Pass"</formula>
    </cfRule>
  </conditionalFormatting>
  <conditionalFormatting sqref="W2717 S2717:U2719">
    <cfRule type="cellIs" dxfId="656" priority="645" stopIfTrue="1" operator="equal">
      <formula>"Fail"</formula>
    </cfRule>
    <cfRule type="cellIs" dxfId="655" priority="646" stopIfTrue="1" operator="equal">
      <formula>"Pass"</formula>
    </cfRule>
  </conditionalFormatting>
  <conditionalFormatting sqref="S2711:U2716">
    <cfRule type="cellIs" dxfId="654" priority="643" stopIfTrue="1" operator="equal">
      <formula>"Fail"</formula>
    </cfRule>
    <cfRule type="cellIs" dxfId="653" priority="644" stopIfTrue="1" operator="equal">
      <formula>"Pass"</formula>
    </cfRule>
  </conditionalFormatting>
  <conditionalFormatting sqref="U2717">
    <cfRule type="cellIs" dxfId="652" priority="641" stopIfTrue="1" operator="equal">
      <formula>"Fail"</formula>
    </cfRule>
    <cfRule type="cellIs" dxfId="651" priority="642" stopIfTrue="1" operator="equal">
      <formula>"Pass"</formula>
    </cfRule>
  </conditionalFormatting>
  <conditionalFormatting sqref="U2720">
    <cfRule type="cellIs" dxfId="650" priority="639" stopIfTrue="1" operator="equal">
      <formula>"Fail"</formula>
    </cfRule>
    <cfRule type="cellIs" dxfId="649" priority="640" stopIfTrue="1" operator="equal">
      <formula>"Pass"</formula>
    </cfRule>
  </conditionalFormatting>
  <conditionalFormatting sqref="T2711">
    <cfRule type="cellIs" dxfId="648" priority="637" stopIfTrue="1" operator="equal">
      <formula>"Fail"</formula>
    </cfRule>
    <cfRule type="cellIs" dxfId="647" priority="638" stopIfTrue="1" operator="equal">
      <formula>"Pass"</formula>
    </cfRule>
  </conditionalFormatting>
  <conditionalFormatting sqref="T2711">
    <cfRule type="cellIs" dxfId="646" priority="635" stopIfTrue="1" operator="equal">
      <formula>"Fail"</formula>
    </cfRule>
    <cfRule type="cellIs" dxfId="645" priority="636" stopIfTrue="1" operator="equal">
      <formula>"Pass"</formula>
    </cfRule>
  </conditionalFormatting>
  <conditionalFormatting sqref="T2714">
    <cfRule type="cellIs" dxfId="644" priority="633" stopIfTrue="1" operator="equal">
      <formula>"Fail"</formula>
    </cfRule>
    <cfRule type="cellIs" dxfId="643" priority="634" stopIfTrue="1" operator="equal">
      <formula>"Pass"</formula>
    </cfRule>
  </conditionalFormatting>
  <conditionalFormatting sqref="T2714">
    <cfRule type="cellIs" dxfId="642" priority="631" stopIfTrue="1" operator="equal">
      <formula>"Fail"</formula>
    </cfRule>
    <cfRule type="cellIs" dxfId="641" priority="632" stopIfTrue="1" operator="equal">
      <formula>"Pass"</formula>
    </cfRule>
  </conditionalFormatting>
  <conditionalFormatting sqref="T2717">
    <cfRule type="cellIs" dxfId="640" priority="629" stopIfTrue="1" operator="equal">
      <formula>"Fail"</formula>
    </cfRule>
    <cfRule type="cellIs" dxfId="639" priority="630" stopIfTrue="1" operator="equal">
      <formula>"Pass"</formula>
    </cfRule>
  </conditionalFormatting>
  <conditionalFormatting sqref="T2717">
    <cfRule type="cellIs" dxfId="638" priority="627" stopIfTrue="1" operator="equal">
      <formula>"Fail"</formula>
    </cfRule>
    <cfRule type="cellIs" dxfId="637" priority="628" stopIfTrue="1" operator="equal">
      <formula>"Pass"</formula>
    </cfRule>
  </conditionalFormatting>
  <conditionalFormatting sqref="T2720">
    <cfRule type="cellIs" dxfId="636" priority="625" stopIfTrue="1" operator="equal">
      <formula>"Fail"</formula>
    </cfRule>
    <cfRule type="cellIs" dxfId="635" priority="626" stopIfTrue="1" operator="equal">
      <formula>"Pass"</formula>
    </cfRule>
  </conditionalFormatting>
  <conditionalFormatting sqref="T2720">
    <cfRule type="cellIs" dxfId="634" priority="623" stopIfTrue="1" operator="equal">
      <formula>"Fail"</formula>
    </cfRule>
    <cfRule type="cellIs" dxfId="633" priority="624" stopIfTrue="1" operator="equal">
      <formula>"Pass"</formula>
    </cfRule>
  </conditionalFormatting>
  <conditionalFormatting sqref="T2714">
    <cfRule type="cellIs" dxfId="632" priority="621" stopIfTrue="1" operator="equal">
      <formula>"Fail"</formula>
    </cfRule>
    <cfRule type="cellIs" dxfId="631" priority="622" stopIfTrue="1" operator="equal">
      <formula>"Pass"</formula>
    </cfRule>
  </conditionalFormatting>
  <conditionalFormatting sqref="T2714">
    <cfRule type="cellIs" dxfId="630" priority="619" stopIfTrue="1" operator="equal">
      <formula>"Fail"</formula>
    </cfRule>
    <cfRule type="cellIs" dxfId="629" priority="620" stopIfTrue="1" operator="equal">
      <formula>"Pass"</formula>
    </cfRule>
  </conditionalFormatting>
  <conditionalFormatting sqref="T2717">
    <cfRule type="cellIs" dxfId="628" priority="617" stopIfTrue="1" operator="equal">
      <formula>"Fail"</formula>
    </cfRule>
    <cfRule type="cellIs" dxfId="627" priority="618" stopIfTrue="1" operator="equal">
      <formula>"Pass"</formula>
    </cfRule>
  </conditionalFormatting>
  <conditionalFormatting sqref="T2717">
    <cfRule type="cellIs" dxfId="626" priority="615" stopIfTrue="1" operator="equal">
      <formula>"Fail"</formula>
    </cfRule>
    <cfRule type="cellIs" dxfId="625" priority="616" stopIfTrue="1" operator="equal">
      <formula>"Pass"</formula>
    </cfRule>
  </conditionalFormatting>
  <conditionalFormatting sqref="T2717">
    <cfRule type="cellIs" dxfId="624" priority="613" stopIfTrue="1" operator="equal">
      <formula>"Fail"</formula>
    </cfRule>
    <cfRule type="cellIs" dxfId="623" priority="614" stopIfTrue="1" operator="equal">
      <formula>"Pass"</formula>
    </cfRule>
  </conditionalFormatting>
  <conditionalFormatting sqref="T2720">
    <cfRule type="cellIs" dxfId="622" priority="611" stopIfTrue="1" operator="equal">
      <formula>"Fail"</formula>
    </cfRule>
    <cfRule type="cellIs" dxfId="621" priority="612" stopIfTrue="1" operator="equal">
      <formula>"Pass"</formula>
    </cfRule>
  </conditionalFormatting>
  <conditionalFormatting sqref="T2720">
    <cfRule type="cellIs" dxfId="620" priority="609" stopIfTrue="1" operator="equal">
      <formula>"Fail"</formula>
    </cfRule>
    <cfRule type="cellIs" dxfId="619" priority="610" stopIfTrue="1" operator="equal">
      <formula>"Pass"</formula>
    </cfRule>
  </conditionalFormatting>
  <conditionalFormatting sqref="T2720">
    <cfRule type="cellIs" dxfId="618" priority="607" stopIfTrue="1" operator="equal">
      <formula>"Fail"</formula>
    </cfRule>
    <cfRule type="cellIs" dxfId="617" priority="608" stopIfTrue="1" operator="equal">
      <formula>"Pass"</formula>
    </cfRule>
  </conditionalFormatting>
  <conditionalFormatting sqref="U2717">
    <cfRule type="cellIs" dxfId="616" priority="605" stopIfTrue="1" operator="equal">
      <formula>"Fail"</formula>
    </cfRule>
    <cfRule type="cellIs" dxfId="615" priority="606" stopIfTrue="1" operator="equal">
      <formula>"Pass"</formula>
    </cfRule>
  </conditionalFormatting>
  <conditionalFormatting sqref="U2720">
    <cfRule type="cellIs" dxfId="614" priority="603" stopIfTrue="1" operator="equal">
      <formula>"Fail"</formula>
    </cfRule>
    <cfRule type="cellIs" dxfId="613" priority="604" stopIfTrue="1" operator="equal">
      <formula>"Pass"</formula>
    </cfRule>
  </conditionalFormatting>
  <conditionalFormatting sqref="U2720">
    <cfRule type="cellIs" dxfId="612" priority="601" stopIfTrue="1" operator="equal">
      <formula>"Fail"</formula>
    </cfRule>
    <cfRule type="cellIs" dxfId="611" priority="602" stopIfTrue="1" operator="equal">
      <formula>"Pass"</formula>
    </cfRule>
  </conditionalFormatting>
  <conditionalFormatting sqref="U2720">
    <cfRule type="cellIs" dxfId="610" priority="599" stopIfTrue="1" operator="equal">
      <formula>"Fail"</formula>
    </cfRule>
    <cfRule type="cellIs" dxfId="609" priority="600" stopIfTrue="1" operator="equal">
      <formula>"Pass"</formula>
    </cfRule>
  </conditionalFormatting>
  <conditionalFormatting sqref="U2717">
    <cfRule type="cellIs" dxfId="608" priority="597" stopIfTrue="1" operator="equal">
      <formula>"Fail"</formula>
    </cfRule>
    <cfRule type="cellIs" dxfId="607" priority="598" stopIfTrue="1" operator="equal">
      <formula>"Pass"</formula>
    </cfRule>
  </conditionalFormatting>
  <conditionalFormatting sqref="U2720">
    <cfRule type="cellIs" dxfId="606" priority="595" stopIfTrue="1" operator="equal">
      <formula>"Fail"</formula>
    </cfRule>
    <cfRule type="cellIs" dxfId="605" priority="596" stopIfTrue="1" operator="equal">
      <formula>"Pass"</formula>
    </cfRule>
  </conditionalFormatting>
  <conditionalFormatting sqref="U2717">
    <cfRule type="cellIs" dxfId="604" priority="593" stopIfTrue="1" operator="equal">
      <formula>"Fail"</formula>
    </cfRule>
    <cfRule type="cellIs" dxfId="603" priority="594" stopIfTrue="1" operator="equal">
      <formula>"Pass"</formula>
    </cfRule>
  </conditionalFormatting>
  <conditionalFormatting sqref="U2720">
    <cfRule type="cellIs" dxfId="602" priority="591" stopIfTrue="1" operator="equal">
      <formula>"Fail"</formula>
    </cfRule>
    <cfRule type="cellIs" dxfId="601" priority="592" stopIfTrue="1" operator="equal">
      <formula>"Pass"</formula>
    </cfRule>
  </conditionalFormatting>
  <conditionalFormatting sqref="B2732:C2734 A2733:A2734 W2729 S2732:S2734 S2723:U2731 T2732:U2732">
    <cfRule type="cellIs" dxfId="600" priority="589" stopIfTrue="1" operator="equal">
      <formula>"Fail"</formula>
    </cfRule>
    <cfRule type="cellIs" dxfId="599" priority="590" stopIfTrue="1" operator="equal">
      <formula>"Pass"</formula>
    </cfRule>
  </conditionalFormatting>
  <conditionalFormatting sqref="T2732:U2732 S2732:S2734">
    <cfRule type="cellIs" dxfId="598" priority="587" stopIfTrue="1" operator="equal">
      <formula>"Fail"</formula>
    </cfRule>
    <cfRule type="cellIs" dxfId="597" priority="588" stopIfTrue="1" operator="equal">
      <formula>"Pass"</formula>
    </cfRule>
  </conditionalFormatting>
  <conditionalFormatting sqref="W2729 S2729:U2731">
    <cfRule type="cellIs" dxfId="596" priority="585" stopIfTrue="1" operator="equal">
      <formula>"Fail"</formula>
    </cfRule>
    <cfRule type="cellIs" dxfId="595" priority="586" stopIfTrue="1" operator="equal">
      <formula>"Pass"</formula>
    </cfRule>
  </conditionalFormatting>
  <conditionalFormatting sqref="S2723:U2728">
    <cfRule type="cellIs" dxfId="594" priority="583" stopIfTrue="1" operator="equal">
      <formula>"Fail"</formula>
    </cfRule>
    <cfRule type="cellIs" dxfId="593" priority="584" stopIfTrue="1" operator="equal">
      <formula>"Pass"</formula>
    </cfRule>
  </conditionalFormatting>
  <conditionalFormatting sqref="U2729">
    <cfRule type="cellIs" dxfId="592" priority="581" stopIfTrue="1" operator="equal">
      <formula>"Fail"</formula>
    </cfRule>
    <cfRule type="cellIs" dxfId="591" priority="582" stopIfTrue="1" operator="equal">
      <formula>"Pass"</formula>
    </cfRule>
  </conditionalFormatting>
  <conditionalFormatting sqref="U2732">
    <cfRule type="cellIs" dxfId="590" priority="579" stopIfTrue="1" operator="equal">
      <formula>"Fail"</formula>
    </cfRule>
    <cfRule type="cellIs" dxfId="589" priority="580" stopIfTrue="1" operator="equal">
      <formula>"Pass"</formula>
    </cfRule>
  </conditionalFormatting>
  <conditionalFormatting sqref="T2723">
    <cfRule type="cellIs" dxfId="588" priority="577" stopIfTrue="1" operator="equal">
      <formula>"Fail"</formula>
    </cfRule>
    <cfRule type="cellIs" dxfId="587" priority="578" stopIfTrue="1" operator="equal">
      <formula>"Pass"</formula>
    </cfRule>
  </conditionalFormatting>
  <conditionalFormatting sqref="T2723">
    <cfRule type="cellIs" dxfId="586" priority="575" stopIfTrue="1" operator="equal">
      <formula>"Fail"</formula>
    </cfRule>
    <cfRule type="cellIs" dxfId="585" priority="576" stopIfTrue="1" operator="equal">
      <formula>"Pass"</formula>
    </cfRule>
  </conditionalFormatting>
  <conditionalFormatting sqref="T2726">
    <cfRule type="cellIs" dxfId="584" priority="573" stopIfTrue="1" operator="equal">
      <formula>"Fail"</formula>
    </cfRule>
    <cfRule type="cellIs" dxfId="583" priority="574" stopIfTrue="1" operator="equal">
      <formula>"Pass"</formula>
    </cfRule>
  </conditionalFormatting>
  <conditionalFormatting sqref="T2726">
    <cfRule type="cellIs" dxfId="582" priority="571" stopIfTrue="1" operator="equal">
      <formula>"Fail"</formula>
    </cfRule>
    <cfRule type="cellIs" dxfId="581" priority="572" stopIfTrue="1" operator="equal">
      <formula>"Pass"</formula>
    </cfRule>
  </conditionalFormatting>
  <conditionalFormatting sqref="T2729">
    <cfRule type="cellIs" dxfId="580" priority="569" stopIfTrue="1" operator="equal">
      <formula>"Fail"</formula>
    </cfRule>
    <cfRule type="cellIs" dxfId="579" priority="570" stopIfTrue="1" operator="equal">
      <formula>"Pass"</formula>
    </cfRule>
  </conditionalFormatting>
  <conditionalFormatting sqref="T2729">
    <cfRule type="cellIs" dxfId="578" priority="567" stopIfTrue="1" operator="equal">
      <formula>"Fail"</formula>
    </cfRule>
    <cfRule type="cellIs" dxfId="577" priority="568" stopIfTrue="1" operator="equal">
      <formula>"Pass"</formula>
    </cfRule>
  </conditionalFormatting>
  <conditionalFormatting sqref="T2732">
    <cfRule type="cellIs" dxfId="576" priority="565" stopIfTrue="1" operator="equal">
      <formula>"Fail"</formula>
    </cfRule>
    <cfRule type="cellIs" dxfId="575" priority="566" stopIfTrue="1" operator="equal">
      <formula>"Pass"</formula>
    </cfRule>
  </conditionalFormatting>
  <conditionalFormatting sqref="T2732">
    <cfRule type="cellIs" dxfId="574" priority="563" stopIfTrue="1" operator="equal">
      <formula>"Fail"</formula>
    </cfRule>
    <cfRule type="cellIs" dxfId="573" priority="564" stopIfTrue="1" operator="equal">
      <formula>"Pass"</formula>
    </cfRule>
  </conditionalFormatting>
  <conditionalFormatting sqref="T2726">
    <cfRule type="cellIs" dxfId="572" priority="561" stopIfTrue="1" operator="equal">
      <formula>"Fail"</formula>
    </cfRule>
    <cfRule type="cellIs" dxfId="571" priority="562" stopIfTrue="1" operator="equal">
      <formula>"Pass"</formula>
    </cfRule>
  </conditionalFormatting>
  <conditionalFormatting sqref="T2726">
    <cfRule type="cellIs" dxfId="570" priority="559" stopIfTrue="1" operator="equal">
      <formula>"Fail"</formula>
    </cfRule>
    <cfRule type="cellIs" dxfId="569" priority="560" stopIfTrue="1" operator="equal">
      <formula>"Pass"</formula>
    </cfRule>
  </conditionalFormatting>
  <conditionalFormatting sqref="T2729">
    <cfRule type="cellIs" dxfId="568" priority="557" stopIfTrue="1" operator="equal">
      <formula>"Fail"</formula>
    </cfRule>
    <cfRule type="cellIs" dxfId="567" priority="558" stopIfTrue="1" operator="equal">
      <formula>"Pass"</formula>
    </cfRule>
  </conditionalFormatting>
  <conditionalFormatting sqref="T2729">
    <cfRule type="cellIs" dxfId="566" priority="555" stopIfTrue="1" operator="equal">
      <formula>"Fail"</formula>
    </cfRule>
    <cfRule type="cellIs" dxfId="565" priority="556" stopIfTrue="1" operator="equal">
      <formula>"Pass"</formula>
    </cfRule>
  </conditionalFormatting>
  <conditionalFormatting sqref="T2729">
    <cfRule type="cellIs" dxfId="564" priority="553" stopIfTrue="1" operator="equal">
      <formula>"Fail"</formula>
    </cfRule>
    <cfRule type="cellIs" dxfId="563" priority="554" stopIfTrue="1" operator="equal">
      <formula>"Pass"</formula>
    </cfRule>
  </conditionalFormatting>
  <conditionalFormatting sqref="T2732">
    <cfRule type="cellIs" dxfId="562" priority="551" stopIfTrue="1" operator="equal">
      <formula>"Fail"</formula>
    </cfRule>
    <cfRule type="cellIs" dxfId="561" priority="552" stopIfTrue="1" operator="equal">
      <formula>"Pass"</formula>
    </cfRule>
  </conditionalFormatting>
  <conditionalFormatting sqref="T2732">
    <cfRule type="cellIs" dxfId="560" priority="549" stopIfTrue="1" operator="equal">
      <formula>"Fail"</formula>
    </cfRule>
    <cfRule type="cellIs" dxfId="559" priority="550" stopIfTrue="1" operator="equal">
      <formula>"Pass"</formula>
    </cfRule>
  </conditionalFormatting>
  <conditionalFormatting sqref="T2732">
    <cfRule type="cellIs" dxfId="558" priority="547" stopIfTrue="1" operator="equal">
      <formula>"Fail"</formula>
    </cfRule>
    <cfRule type="cellIs" dxfId="557" priority="548" stopIfTrue="1" operator="equal">
      <formula>"Pass"</formula>
    </cfRule>
  </conditionalFormatting>
  <conditionalFormatting sqref="U2729">
    <cfRule type="cellIs" dxfId="556" priority="545" stopIfTrue="1" operator="equal">
      <formula>"Fail"</formula>
    </cfRule>
    <cfRule type="cellIs" dxfId="555" priority="546" stopIfTrue="1" operator="equal">
      <formula>"Pass"</formula>
    </cfRule>
  </conditionalFormatting>
  <conditionalFormatting sqref="U2732">
    <cfRule type="cellIs" dxfId="554" priority="543" stopIfTrue="1" operator="equal">
      <formula>"Fail"</formula>
    </cfRule>
    <cfRule type="cellIs" dxfId="553" priority="544" stopIfTrue="1" operator="equal">
      <formula>"Pass"</formula>
    </cfRule>
  </conditionalFormatting>
  <conditionalFormatting sqref="U2732">
    <cfRule type="cellIs" dxfId="552" priority="541" stopIfTrue="1" operator="equal">
      <formula>"Fail"</formula>
    </cfRule>
    <cfRule type="cellIs" dxfId="551" priority="542" stopIfTrue="1" operator="equal">
      <formula>"Pass"</formula>
    </cfRule>
  </conditionalFormatting>
  <conditionalFormatting sqref="U2732">
    <cfRule type="cellIs" dxfId="550" priority="539" stopIfTrue="1" operator="equal">
      <formula>"Fail"</formula>
    </cfRule>
    <cfRule type="cellIs" dxfId="549" priority="540" stopIfTrue="1" operator="equal">
      <formula>"Pass"</formula>
    </cfRule>
  </conditionalFormatting>
  <conditionalFormatting sqref="U2729">
    <cfRule type="cellIs" dxfId="548" priority="537" stopIfTrue="1" operator="equal">
      <formula>"Fail"</formula>
    </cfRule>
    <cfRule type="cellIs" dxfId="547" priority="538" stopIfTrue="1" operator="equal">
      <formula>"Pass"</formula>
    </cfRule>
  </conditionalFormatting>
  <conditionalFormatting sqref="U2732">
    <cfRule type="cellIs" dxfId="546" priority="535" stopIfTrue="1" operator="equal">
      <formula>"Fail"</formula>
    </cfRule>
    <cfRule type="cellIs" dxfId="545" priority="536" stopIfTrue="1" operator="equal">
      <formula>"Pass"</formula>
    </cfRule>
  </conditionalFormatting>
  <conditionalFormatting sqref="U2729">
    <cfRule type="cellIs" dxfId="544" priority="533" stopIfTrue="1" operator="equal">
      <formula>"Fail"</formula>
    </cfRule>
    <cfRule type="cellIs" dxfId="543" priority="534" stopIfTrue="1" operator="equal">
      <formula>"Pass"</formula>
    </cfRule>
  </conditionalFormatting>
  <conditionalFormatting sqref="U2732">
    <cfRule type="cellIs" dxfId="542" priority="531" stopIfTrue="1" operator="equal">
      <formula>"Fail"</formula>
    </cfRule>
    <cfRule type="cellIs" dxfId="541" priority="532" stopIfTrue="1" operator="equal">
      <formula>"Pass"</formula>
    </cfRule>
  </conditionalFormatting>
  <conditionalFormatting sqref="B2744:C2746 A2745:A2746 W2741 S2744:S2746 S2735:U2743 T2744:U2744">
    <cfRule type="cellIs" dxfId="540" priority="529" stopIfTrue="1" operator="equal">
      <formula>"Fail"</formula>
    </cfRule>
    <cfRule type="cellIs" dxfId="539" priority="530" stopIfTrue="1" operator="equal">
      <formula>"Pass"</formula>
    </cfRule>
  </conditionalFormatting>
  <conditionalFormatting sqref="T2744:U2744 S2744:S2746">
    <cfRule type="cellIs" dxfId="538" priority="527" stopIfTrue="1" operator="equal">
      <formula>"Fail"</formula>
    </cfRule>
    <cfRule type="cellIs" dxfId="537" priority="528" stopIfTrue="1" operator="equal">
      <formula>"Pass"</formula>
    </cfRule>
  </conditionalFormatting>
  <conditionalFormatting sqref="W2741 S2741:U2743">
    <cfRule type="cellIs" dxfId="536" priority="525" stopIfTrue="1" operator="equal">
      <formula>"Fail"</formula>
    </cfRule>
    <cfRule type="cellIs" dxfId="535" priority="526" stopIfTrue="1" operator="equal">
      <formula>"Pass"</formula>
    </cfRule>
  </conditionalFormatting>
  <conditionalFormatting sqref="S2735:U2740">
    <cfRule type="cellIs" dxfId="534" priority="523" stopIfTrue="1" operator="equal">
      <formula>"Fail"</formula>
    </cfRule>
    <cfRule type="cellIs" dxfId="533" priority="524" stopIfTrue="1" operator="equal">
      <formula>"Pass"</formula>
    </cfRule>
  </conditionalFormatting>
  <conditionalFormatting sqref="U2741">
    <cfRule type="cellIs" dxfId="532" priority="521" stopIfTrue="1" operator="equal">
      <formula>"Fail"</formula>
    </cfRule>
    <cfRule type="cellIs" dxfId="531" priority="522" stopIfTrue="1" operator="equal">
      <formula>"Pass"</formula>
    </cfRule>
  </conditionalFormatting>
  <conditionalFormatting sqref="U2744">
    <cfRule type="cellIs" dxfId="530" priority="519" stopIfTrue="1" operator="equal">
      <formula>"Fail"</formula>
    </cfRule>
    <cfRule type="cellIs" dxfId="529" priority="520" stopIfTrue="1" operator="equal">
      <formula>"Pass"</formula>
    </cfRule>
  </conditionalFormatting>
  <conditionalFormatting sqref="T2735">
    <cfRule type="cellIs" dxfId="528" priority="517" stopIfTrue="1" operator="equal">
      <formula>"Fail"</formula>
    </cfRule>
    <cfRule type="cellIs" dxfId="527" priority="518" stopIfTrue="1" operator="equal">
      <formula>"Pass"</formula>
    </cfRule>
  </conditionalFormatting>
  <conditionalFormatting sqref="T2735">
    <cfRule type="cellIs" dxfId="526" priority="515" stopIfTrue="1" operator="equal">
      <formula>"Fail"</formula>
    </cfRule>
    <cfRule type="cellIs" dxfId="525" priority="516" stopIfTrue="1" operator="equal">
      <formula>"Pass"</formula>
    </cfRule>
  </conditionalFormatting>
  <conditionalFormatting sqref="T2738">
    <cfRule type="cellIs" dxfId="524" priority="513" stopIfTrue="1" operator="equal">
      <formula>"Fail"</formula>
    </cfRule>
    <cfRule type="cellIs" dxfId="523" priority="514" stopIfTrue="1" operator="equal">
      <formula>"Pass"</formula>
    </cfRule>
  </conditionalFormatting>
  <conditionalFormatting sqref="T2738">
    <cfRule type="cellIs" dxfId="522" priority="511" stopIfTrue="1" operator="equal">
      <formula>"Fail"</formula>
    </cfRule>
    <cfRule type="cellIs" dxfId="521" priority="512" stopIfTrue="1" operator="equal">
      <formula>"Pass"</formula>
    </cfRule>
  </conditionalFormatting>
  <conditionalFormatting sqref="T2741">
    <cfRule type="cellIs" dxfId="520" priority="509" stopIfTrue="1" operator="equal">
      <formula>"Fail"</formula>
    </cfRule>
    <cfRule type="cellIs" dxfId="519" priority="510" stopIfTrue="1" operator="equal">
      <formula>"Pass"</formula>
    </cfRule>
  </conditionalFormatting>
  <conditionalFormatting sqref="T2741">
    <cfRule type="cellIs" dxfId="518" priority="507" stopIfTrue="1" operator="equal">
      <formula>"Fail"</formula>
    </cfRule>
    <cfRule type="cellIs" dxfId="517" priority="508" stopIfTrue="1" operator="equal">
      <formula>"Pass"</formula>
    </cfRule>
  </conditionalFormatting>
  <conditionalFormatting sqref="T2744">
    <cfRule type="cellIs" dxfId="516" priority="505" stopIfTrue="1" operator="equal">
      <formula>"Fail"</formula>
    </cfRule>
    <cfRule type="cellIs" dxfId="515" priority="506" stopIfTrue="1" operator="equal">
      <formula>"Pass"</formula>
    </cfRule>
  </conditionalFormatting>
  <conditionalFormatting sqref="T2744">
    <cfRule type="cellIs" dxfId="514" priority="503" stopIfTrue="1" operator="equal">
      <formula>"Fail"</formula>
    </cfRule>
    <cfRule type="cellIs" dxfId="513" priority="504" stopIfTrue="1" operator="equal">
      <formula>"Pass"</formula>
    </cfRule>
  </conditionalFormatting>
  <conditionalFormatting sqref="T2738">
    <cfRule type="cellIs" dxfId="512" priority="501" stopIfTrue="1" operator="equal">
      <formula>"Fail"</formula>
    </cfRule>
    <cfRule type="cellIs" dxfId="511" priority="502" stopIfTrue="1" operator="equal">
      <formula>"Pass"</formula>
    </cfRule>
  </conditionalFormatting>
  <conditionalFormatting sqref="T2738">
    <cfRule type="cellIs" dxfId="510" priority="499" stopIfTrue="1" operator="equal">
      <formula>"Fail"</formula>
    </cfRule>
    <cfRule type="cellIs" dxfId="509" priority="500" stopIfTrue="1" operator="equal">
      <formula>"Pass"</formula>
    </cfRule>
  </conditionalFormatting>
  <conditionalFormatting sqref="T2741">
    <cfRule type="cellIs" dxfId="508" priority="497" stopIfTrue="1" operator="equal">
      <formula>"Fail"</formula>
    </cfRule>
    <cfRule type="cellIs" dxfId="507" priority="498" stopIfTrue="1" operator="equal">
      <formula>"Pass"</formula>
    </cfRule>
  </conditionalFormatting>
  <conditionalFormatting sqref="T2741">
    <cfRule type="cellIs" dxfId="506" priority="495" stopIfTrue="1" operator="equal">
      <formula>"Fail"</formula>
    </cfRule>
    <cfRule type="cellIs" dxfId="505" priority="496" stopIfTrue="1" operator="equal">
      <formula>"Pass"</formula>
    </cfRule>
  </conditionalFormatting>
  <conditionalFormatting sqref="T2741">
    <cfRule type="cellIs" dxfId="504" priority="493" stopIfTrue="1" operator="equal">
      <formula>"Fail"</formula>
    </cfRule>
    <cfRule type="cellIs" dxfId="503" priority="494" stopIfTrue="1" operator="equal">
      <formula>"Pass"</formula>
    </cfRule>
  </conditionalFormatting>
  <conditionalFormatting sqref="T2744">
    <cfRule type="cellIs" dxfId="502" priority="491" stopIfTrue="1" operator="equal">
      <formula>"Fail"</formula>
    </cfRule>
    <cfRule type="cellIs" dxfId="501" priority="492" stopIfTrue="1" operator="equal">
      <formula>"Pass"</formula>
    </cfRule>
  </conditionalFormatting>
  <conditionalFormatting sqref="T2744">
    <cfRule type="cellIs" dxfId="500" priority="489" stopIfTrue="1" operator="equal">
      <formula>"Fail"</formula>
    </cfRule>
    <cfRule type="cellIs" dxfId="499" priority="490" stopIfTrue="1" operator="equal">
      <formula>"Pass"</formula>
    </cfRule>
  </conditionalFormatting>
  <conditionalFormatting sqref="T2744">
    <cfRule type="cellIs" dxfId="498" priority="487" stopIfTrue="1" operator="equal">
      <formula>"Fail"</formula>
    </cfRule>
    <cfRule type="cellIs" dxfId="497" priority="488" stopIfTrue="1" operator="equal">
      <formula>"Pass"</formula>
    </cfRule>
  </conditionalFormatting>
  <conditionalFormatting sqref="U2741">
    <cfRule type="cellIs" dxfId="496" priority="485" stopIfTrue="1" operator="equal">
      <formula>"Fail"</formula>
    </cfRule>
    <cfRule type="cellIs" dxfId="495" priority="486" stopIfTrue="1" operator="equal">
      <formula>"Pass"</formula>
    </cfRule>
  </conditionalFormatting>
  <conditionalFormatting sqref="U2744">
    <cfRule type="cellIs" dxfId="494" priority="483" stopIfTrue="1" operator="equal">
      <formula>"Fail"</formula>
    </cfRule>
    <cfRule type="cellIs" dxfId="493" priority="484" stopIfTrue="1" operator="equal">
      <formula>"Pass"</formula>
    </cfRule>
  </conditionalFormatting>
  <conditionalFormatting sqref="U2744">
    <cfRule type="cellIs" dxfId="492" priority="481" stopIfTrue="1" operator="equal">
      <formula>"Fail"</formula>
    </cfRule>
    <cfRule type="cellIs" dxfId="491" priority="482" stopIfTrue="1" operator="equal">
      <formula>"Pass"</formula>
    </cfRule>
  </conditionalFormatting>
  <conditionalFormatting sqref="U2744">
    <cfRule type="cellIs" dxfId="490" priority="479" stopIfTrue="1" operator="equal">
      <formula>"Fail"</formula>
    </cfRule>
    <cfRule type="cellIs" dxfId="489" priority="480" stopIfTrue="1" operator="equal">
      <formula>"Pass"</formula>
    </cfRule>
  </conditionalFormatting>
  <conditionalFormatting sqref="U2741">
    <cfRule type="cellIs" dxfId="488" priority="477" stopIfTrue="1" operator="equal">
      <formula>"Fail"</formula>
    </cfRule>
    <cfRule type="cellIs" dxfId="487" priority="478" stopIfTrue="1" operator="equal">
      <formula>"Pass"</formula>
    </cfRule>
  </conditionalFormatting>
  <conditionalFormatting sqref="U2744">
    <cfRule type="cellIs" dxfId="486" priority="475" stopIfTrue="1" operator="equal">
      <formula>"Fail"</formula>
    </cfRule>
    <cfRule type="cellIs" dxfId="485" priority="476" stopIfTrue="1" operator="equal">
      <formula>"Pass"</formula>
    </cfRule>
  </conditionalFormatting>
  <conditionalFormatting sqref="U2741">
    <cfRule type="cellIs" dxfId="484" priority="473" stopIfTrue="1" operator="equal">
      <formula>"Fail"</formula>
    </cfRule>
    <cfRule type="cellIs" dxfId="483" priority="474" stopIfTrue="1" operator="equal">
      <formula>"Pass"</formula>
    </cfRule>
  </conditionalFormatting>
  <conditionalFormatting sqref="U2744">
    <cfRule type="cellIs" dxfId="482" priority="471" stopIfTrue="1" operator="equal">
      <formula>"Fail"</formula>
    </cfRule>
    <cfRule type="cellIs" dxfId="481" priority="472" stopIfTrue="1" operator="equal">
      <formula>"Pass"</formula>
    </cfRule>
  </conditionalFormatting>
  <conditionalFormatting sqref="T2738">
    <cfRule type="cellIs" dxfId="480" priority="469" stopIfTrue="1" operator="equal">
      <formula>"Fail"</formula>
    </cfRule>
    <cfRule type="cellIs" dxfId="479" priority="470" stopIfTrue="1" operator="equal">
      <formula>"Pass"</formula>
    </cfRule>
  </conditionalFormatting>
  <conditionalFormatting sqref="T2738">
    <cfRule type="cellIs" dxfId="478" priority="467" stopIfTrue="1" operator="equal">
      <formula>"Fail"</formula>
    </cfRule>
    <cfRule type="cellIs" dxfId="477" priority="468" stopIfTrue="1" operator="equal">
      <formula>"Pass"</formula>
    </cfRule>
  </conditionalFormatting>
  <conditionalFormatting sqref="T2741:U2741">
    <cfRule type="cellIs" dxfId="476" priority="465" stopIfTrue="1" operator="equal">
      <formula>"Fail"</formula>
    </cfRule>
    <cfRule type="cellIs" dxfId="475" priority="466" stopIfTrue="1" operator="equal">
      <formula>"Pass"</formula>
    </cfRule>
  </conditionalFormatting>
  <conditionalFormatting sqref="T2741">
    <cfRule type="cellIs" dxfId="474" priority="463" stopIfTrue="1" operator="equal">
      <formula>"Fail"</formula>
    </cfRule>
    <cfRule type="cellIs" dxfId="473" priority="464" stopIfTrue="1" operator="equal">
      <formula>"Pass"</formula>
    </cfRule>
  </conditionalFormatting>
  <conditionalFormatting sqref="T2741">
    <cfRule type="cellIs" dxfId="472" priority="461" stopIfTrue="1" operator="equal">
      <formula>"Fail"</formula>
    </cfRule>
    <cfRule type="cellIs" dxfId="471" priority="462" stopIfTrue="1" operator="equal">
      <formula>"Pass"</formula>
    </cfRule>
  </conditionalFormatting>
  <conditionalFormatting sqref="T2744:U2744">
    <cfRule type="cellIs" dxfId="470" priority="459" stopIfTrue="1" operator="equal">
      <formula>"Fail"</formula>
    </cfRule>
    <cfRule type="cellIs" dxfId="469" priority="460" stopIfTrue="1" operator="equal">
      <formula>"Pass"</formula>
    </cfRule>
  </conditionalFormatting>
  <conditionalFormatting sqref="T2744">
    <cfRule type="cellIs" dxfId="468" priority="457" stopIfTrue="1" operator="equal">
      <formula>"Fail"</formula>
    </cfRule>
    <cfRule type="cellIs" dxfId="467" priority="458" stopIfTrue="1" operator="equal">
      <formula>"Pass"</formula>
    </cfRule>
  </conditionalFormatting>
  <conditionalFormatting sqref="T2744">
    <cfRule type="cellIs" dxfId="466" priority="455" stopIfTrue="1" operator="equal">
      <formula>"Fail"</formula>
    </cfRule>
    <cfRule type="cellIs" dxfId="465" priority="456" stopIfTrue="1" operator="equal">
      <formula>"Pass"</formula>
    </cfRule>
  </conditionalFormatting>
  <conditionalFormatting sqref="B2756:C2758 A2757:A2758 W2753 S2756:S2758 S2747:U2755 T2756:U2756">
    <cfRule type="cellIs" dxfId="464" priority="453" stopIfTrue="1" operator="equal">
      <formula>"Fail"</formula>
    </cfRule>
    <cfRule type="cellIs" dxfId="463" priority="454" stopIfTrue="1" operator="equal">
      <formula>"Pass"</formula>
    </cfRule>
  </conditionalFormatting>
  <conditionalFormatting sqref="T2756:U2756 S2756:S2758">
    <cfRule type="cellIs" dxfId="462" priority="451" stopIfTrue="1" operator="equal">
      <formula>"Fail"</formula>
    </cfRule>
    <cfRule type="cellIs" dxfId="461" priority="452" stopIfTrue="1" operator="equal">
      <formula>"Pass"</formula>
    </cfRule>
  </conditionalFormatting>
  <conditionalFormatting sqref="W2753 S2753:U2755">
    <cfRule type="cellIs" dxfId="460" priority="449" stopIfTrue="1" operator="equal">
      <formula>"Fail"</formula>
    </cfRule>
    <cfRule type="cellIs" dxfId="459" priority="450" stopIfTrue="1" operator="equal">
      <formula>"Pass"</formula>
    </cfRule>
  </conditionalFormatting>
  <conditionalFormatting sqref="S2747:U2752">
    <cfRule type="cellIs" dxfId="458" priority="447" stopIfTrue="1" operator="equal">
      <formula>"Fail"</formula>
    </cfRule>
    <cfRule type="cellIs" dxfId="457" priority="448" stopIfTrue="1" operator="equal">
      <formula>"Pass"</formula>
    </cfRule>
  </conditionalFormatting>
  <conditionalFormatting sqref="U2753">
    <cfRule type="cellIs" dxfId="456" priority="445" stopIfTrue="1" operator="equal">
      <formula>"Fail"</formula>
    </cfRule>
    <cfRule type="cellIs" dxfId="455" priority="446" stopIfTrue="1" operator="equal">
      <formula>"Pass"</formula>
    </cfRule>
  </conditionalFormatting>
  <conditionalFormatting sqref="U2756">
    <cfRule type="cellIs" dxfId="454" priority="443" stopIfTrue="1" operator="equal">
      <formula>"Fail"</formula>
    </cfRule>
    <cfRule type="cellIs" dxfId="453" priority="444" stopIfTrue="1" operator="equal">
      <formula>"Pass"</formula>
    </cfRule>
  </conditionalFormatting>
  <conditionalFormatting sqref="T2747">
    <cfRule type="cellIs" dxfId="452" priority="441" stopIfTrue="1" operator="equal">
      <formula>"Fail"</formula>
    </cfRule>
    <cfRule type="cellIs" dxfId="451" priority="442" stopIfTrue="1" operator="equal">
      <formula>"Pass"</formula>
    </cfRule>
  </conditionalFormatting>
  <conditionalFormatting sqref="T2747">
    <cfRule type="cellIs" dxfId="450" priority="439" stopIfTrue="1" operator="equal">
      <formula>"Fail"</formula>
    </cfRule>
    <cfRule type="cellIs" dxfId="449" priority="440" stopIfTrue="1" operator="equal">
      <formula>"Pass"</formula>
    </cfRule>
  </conditionalFormatting>
  <conditionalFormatting sqref="T2750">
    <cfRule type="cellIs" dxfId="448" priority="437" stopIfTrue="1" operator="equal">
      <formula>"Fail"</formula>
    </cfRule>
    <cfRule type="cellIs" dxfId="447" priority="438" stopIfTrue="1" operator="equal">
      <formula>"Pass"</formula>
    </cfRule>
  </conditionalFormatting>
  <conditionalFormatting sqref="T2750">
    <cfRule type="cellIs" dxfId="446" priority="435" stopIfTrue="1" operator="equal">
      <formula>"Fail"</formula>
    </cfRule>
    <cfRule type="cellIs" dxfId="445" priority="436" stopIfTrue="1" operator="equal">
      <formula>"Pass"</formula>
    </cfRule>
  </conditionalFormatting>
  <conditionalFormatting sqref="T2753">
    <cfRule type="cellIs" dxfId="444" priority="433" stopIfTrue="1" operator="equal">
      <formula>"Fail"</formula>
    </cfRule>
    <cfRule type="cellIs" dxfId="443" priority="434" stopIfTrue="1" operator="equal">
      <formula>"Pass"</formula>
    </cfRule>
  </conditionalFormatting>
  <conditionalFormatting sqref="T2753">
    <cfRule type="cellIs" dxfId="442" priority="431" stopIfTrue="1" operator="equal">
      <formula>"Fail"</formula>
    </cfRule>
    <cfRule type="cellIs" dxfId="441" priority="432" stopIfTrue="1" operator="equal">
      <formula>"Pass"</formula>
    </cfRule>
  </conditionalFormatting>
  <conditionalFormatting sqref="T2756">
    <cfRule type="cellIs" dxfId="440" priority="429" stopIfTrue="1" operator="equal">
      <formula>"Fail"</formula>
    </cfRule>
    <cfRule type="cellIs" dxfId="439" priority="430" stopIfTrue="1" operator="equal">
      <formula>"Pass"</formula>
    </cfRule>
  </conditionalFormatting>
  <conditionalFormatting sqref="T2756">
    <cfRule type="cellIs" dxfId="438" priority="427" stopIfTrue="1" operator="equal">
      <formula>"Fail"</formula>
    </cfRule>
    <cfRule type="cellIs" dxfId="437" priority="428" stopIfTrue="1" operator="equal">
      <formula>"Pass"</formula>
    </cfRule>
  </conditionalFormatting>
  <conditionalFormatting sqref="T2750">
    <cfRule type="cellIs" dxfId="436" priority="425" stopIfTrue="1" operator="equal">
      <formula>"Fail"</formula>
    </cfRule>
    <cfRule type="cellIs" dxfId="435" priority="426" stopIfTrue="1" operator="equal">
      <formula>"Pass"</formula>
    </cfRule>
  </conditionalFormatting>
  <conditionalFormatting sqref="T2750">
    <cfRule type="cellIs" dxfId="434" priority="423" stopIfTrue="1" operator="equal">
      <formula>"Fail"</formula>
    </cfRule>
    <cfRule type="cellIs" dxfId="433" priority="424" stopIfTrue="1" operator="equal">
      <formula>"Pass"</formula>
    </cfRule>
  </conditionalFormatting>
  <conditionalFormatting sqref="T2753">
    <cfRule type="cellIs" dxfId="432" priority="421" stopIfTrue="1" operator="equal">
      <formula>"Fail"</formula>
    </cfRule>
    <cfRule type="cellIs" dxfId="431" priority="422" stopIfTrue="1" operator="equal">
      <formula>"Pass"</formula>
    </cfRule>
  </conditionalFormatting>
  <conditionalFormatting sqref="T2753">
    <cfRule type="cellIs" dxfId="430" priority="419" stopIfTrue="1" operator="equal">
      <formula>"Fail"</formula>
    </cfRule>
    <cfRule type="cellIs" dxfId="429" priority="420" stopIfTrue="1" operator="equal">
      <formula>"Pass"</formula>
    </cfRule>
  </conditionalFormatting>
  <conditionalFormatting sqref="T2753">
    <cfRule type="cellIs" dxfId="428" priority="417" stopIfTrue="1" operator="equal">
      <formula>"Fail"</formula>
    </cfRule>
    <cfRule type="cellIs" dxfId="427" priority="418" stopIfTrue="1" operator="equal">
      <formula>"Pass"</formula>
    </cfRule>
  </conditionalFormatting>
  <conditionalFormatting sqref="T2756">
    <cfRule type="cellIs" dxfId="426" priority="415" stopIfTrue="1" operator="equal">
      <formula>"Fail"</formula>
    </cfRule>
    <cfRule type="cellIs" dxfId="425" priority="416" stopIfTrue="1" operator="equal">
      <formula>"Pass"</formula>
    </cfRule>
  </conditionalFormatting>
  <conditionalFormatting sqref="T2756">
    <cfRule type="cellIs" dxfId="424" priority="413" stopIfTrue="1" operator="equal">
      <formula>"Fail"</formula>
    </cfRule>
    <cfRule type="cellIs" dxfId="423" priority="414" stopIfTrue="1" operator="equal">
      <formula>"Pass"</formula>
    </cfRule>
  </conditionalFormatting>
  <conditionalFormatting sqref="T2756">
    <cfRule type="cellIs" dxfId="422" priority="411" stopIfTrue="1" operator="equal">
      <formula>"Fail"</formula>
    </cfRule>
    <cfRule type="cellIs" dxfId="421" priority="412" stopIfTrue="1" operator="equal">
      <formula>"Pass"</formula>
    </cfRule>
  </conditionalFormatting>
  <conditionalFormatting sqref="U2753">
    <cfRule type="cellIs" dxfId="420" priority="409" stopIfTrue="1" operator="equal">
      <formula>"Fail"</formula>
    </cfRule>
    <cfRule type="cellIs" dxfId="419" priority="410" stopIfTrue="1" operator="equal">
      <formula>"Pass"</formula>
    </cfRule>
  </conditionalFormatting>
  <conditionalFormatting sqref="U2756">
    <cfRule type="cellIs" dxfId="418" priority="407" stopIfTrue="1" operator="equal">
      <formula>"Fail"</formula>
    </cfRule>
    <cfRule type="cellIs" dxfId="417" priority="408" stopIfTrue="1" operator="equal">
      <formula>"Pass"</formula>
    </cfRule>
  </conditionalFormatting>
  <conditionalFormatting sqref="U2756">
    <cfRule type="cellIs" dxfId="416" priority="405" stopIfTrue="1" operator="equal">
      <formula>"Fail"</formula>
    </cfRule>
    <cfRule type="cellIs" dxfId="415" priority="406" stopIfTrue="1" operator="equal">
      <formula>"Pass"</formula>
    </cfRule>
  </conditionalFormatting>
  <conditionalFormatting sqref="U2756">
    <cfRule type="cellIs" dxfId="414" priority="403" stopIfTrue="1" operator="equal">
      <formula>"Fail"</formula>
    </cfRule>
    <cfRule type="cellIs" dxfId="413" priority="404" stopIfTrue="1" operator="equal">
      <formula>"Pass"</formula>
    </cfRule>
  </conditionalFormatting>
  <conditionalFormatting sqref="U2753">
    <cfRule type="cellIs" dxfId="412" priority="401" stopIfTrue="1" operator="equal">
      <formula>"Fail"</formula>
    </cfRule>
    <cfRule type="cellIs" dxfId="411" priority="402" stopIfTrue="1" operator="equal">
      <formula>"Pass"</formula>
    </cfRule>
  </conditionalFormatting>
  <conditionalFormatting sqref="U2756">
    <cfRule type="cellIs" dxfId="410" priority="399" stopIfTrue="1" operator="equal">
      <formula>"Fail"</formula>
    </cfRule>
    <cfRule type="cellIs" dxfId="409" priority="400" stopIfTrue="1" operator="equal">
      <formula>"Pass"</formula>
    </cfRule>
  </conditionalFormatting>
  <conditionalFormatting sqref="U2753">
    <cfRule type="cellIs" dxfId="408" priority="397" stopIfTrue="1" operator="equal">
      <formula>"Fail"</formula>
    </cfRule>
    <cfRule type="cellIs" dxfId="407" priority="398" stopIfTrue="1" operator="equal">
      <formula>"Pass"</formula>
    </cfRule>
  </conditionalFormatting>
  <conditionalFormatting sqref="U2756">
    <cfRule type="cellIs" dxfId="406" priority="395" stopIfTrue="1" operator="equal">
      <formula>"Fail"</formula>
    </cfRule>
    <cfRule type="cellIs" dxfId="405" priority="396" stopIfTrue="1" operator="equal">
      <formula>"Pass"</formula>
    </cfRule>
  </conditionalFormatting>
  <conditionalFormatting sqref="T2750">
    <cfRule type="cellIs" dxfId="404" priority="393" stopIfTrue="1" operator="equal">
      <formula>"Fail"</formula>
    </cfRule>
    <cfRule type="cellIs" dxfId="403" priority="394" stopIfTrue="1" operator="equal">
      <formula>"Pass"</formula>
    </cfRule>
  </conditionalFormatting>
  <conditionalFormatting sqref="T2750">
    <cfRule type="cellIs" dxfId="402" priority="391" stopIfTrue="1" operator="equal">
      <formula>"Fail"</formula>
    </cfRule>
    <cfRule type="cellIs" dxfId="401" priority="392" stopIfTrue="1" operator="equal">
      <formula>"Pass"</formula>
    </cfRule>
  </conditionalFormatting>
  <conditionalFormatting sqref="T2753:U2753">
    <cfRule type="cellIs" dxfId="400" priority="389" stopIfTrue="1" operator="equal">
      <formula>"Fail"</formula>
    </cfRule>
    <cfRule type="cellIs" dxfId="399" priority="390" stopIfTrue="1" operator="equal">
      <formula>"Pass"</formula>
    </cfRule>
  </conditionalFormatting>
  <conditionalFormatting sqref="T2753">
    <cfRule type="cellIs" dxfId="398" priority="387" stopIfTrue="1" operator="equal">
      <formula>"Fail"</formula>
    </cfRule>
    <cfRule type="cellIs" dxfId="397" priority="388" stopIfTrue="1" operator="equal">
      <formula>"Pass"</formula>
    </cfRule>
  </conditionalFormatting>
  <conditionalFormatting sqref="T2753">
    <cfRule type="cellIs" dxfId="396" priority="385" stopIfTrue="1" operator="equal">
      <formula>"Fail"</formula>
    </cfRule>
    <cfRule type="cellIs" dxfId="395" priority="386" stopIfTrue="1" operator="equal">
      <formula>"Pass"</formula>
    </cfRule>
  </conditionalFormatting>
  <conditionalFormatting sqref="T2756:U2756">
    <cfRule type="cellIs" dxfId="394" priority="383" stopIfTrue="1" operator="equal">
      <formula>"Fail"</formula>
    </cfRule>
    <cfRule type="cellIs" dxfId="393" priority="384" stopIfTrue="1" operator="equal">
      <formula>"Pass"</formula>
    </cfRule>
  </conditionalFormatting>
  <conditionalFormatting sqref="T2756">
    <cfRule type="cellIs" dxfId="392" priority="381" stopIfTrue="1" operator="equal">
      <formula>"Fail"</formula>
    </cfRule>
    <cfRule type="cellIs" dxfId="391" priority="382" stopIfTrue="1" operator="equal">
      <formula>"Pass"</formula>
    </cfRule>
  </conditionalFormatting>
  <conditionalFormatting sqref="T2756">
    <cfRule type="cellIs" dxfId="390" priority="379" stopIfTrue="1" operator="equal">
      <formula>"Fail"</formula>
    </cfRule>
    <cfRule type="cellIs" dxfId="389" priority="380" stopIfTrue="1" operator="equal">
      <formula>"Pass"</formula>
    </cfRule>
  </conditionalFormatting>
  <conditionalFormatting sqref="B2762:C2764 A2763:A2764 W2759 S2762:S2764 S2759:U2761 T2762:U2762">
    <cfRule type="cellIs" dxfId="388" priority="377" stopIfTrue="1" operator="equal">
      <formula>"Fail"</formula>
    </cfRule>
    <cfRule type="cellIs" dxfId="387" priority="378" stopIfTrue="1" operator="equal">
      <formula>"Pass"</formula>
    </cfRule>
  </conditionalFormatting>
  <conditionalFormatting sqref="T2762:U2762 S2762:S2764">
    <cfRule type="cellIs" dxfId="386" priority="375" stopIfTrue="1" operator="equal">
      <formula>"Fail"</formula>
    </cfRule>
    <cfRule type="cellIs" dxfId="385" priority="376" stopIfTrue="1" operator="equal">
      <formula>"Pass"</formula>
    </cfRule>
  </conditionalFormatting>
  <conditionalFormatting sqref="W2759 S2759:U2761">
    <cfRule type="cellIs" dxfId="384" priority="373" stopIfTrue="1" operator="equal">
      <formula>"Fail"</formula>
    </cfRule>
    <cfRule type="cellIs" dxfId="383" priority="374" stopIfTrue="1" operator="equal">
      <formula>"Pass"</formula>
    </cfRule>
  </conditionalFormatting>
  <conditionalFormatting sqref="U2759">
    <cfRule type="cellIs" dxfId="382" priority="371" stopIfTrue="1" operator="equal">
      <formula>"Fail"</formula>
    </cfRule>
    <cfRule type="cellIs" dxfId="381" priority="372" stopIfTrue="1" operator="equal">
      <formula>"Pass"</formula>
    </cfRule>
  </conditionalFormatting>
  <conditionalFormatting sqref="U2762">
    <cfRule type="cellIs" dxfId="380" priority="369" stopIfTrue="1" operator="equal">
      <formula>"Fail"</formula>
    </cfRule>
    <cfRule type="cellIs" dxfId="379" priority="370" stopIfTrue="1" operator="equal">
      <formula>"Pass"</formula>
    </cfRule>
  </conditionalFormatting>
  <conditionalFormatting sqref="T2759">
    <cfRule type="cellIs" dxfId="378" priority="367" stopIfTrue="1" operator="equal">
      <formula>"Fail"</formula>
    </cfRule>
    <cfRule type="cellIs" dxfId="377" priority="368" stopIfTrue="1" operator="equal">
      <formula>"Pass"</formula>
    </cfRule>
  </conditionalFormatting>
  <conditionalFormatting sqref="T2759">
    <cfRule type="cellIs" dxfId="376" priority="365" stopIfTrue="1" operator="equal">
      <formula>"Fail"</formula>
    </cfRule>
    <cfRule type="cellIs" dxfId="375" priority="366" stopIfTrue="1" operator="equal">
      <formula>"Pass"</formula>
    </cfRule>
  </conditionalFormatting>
  <conditionalFormatting sqref="T2762">
    <cfRule type="cellIs" dxfId="374" priority="363" stopIfTrue="1" operator="equal">
      <formula>"Fail"</formula>
    </cfRule>
    <cfRule type="cellIs" dxfId="373" priority="364" stopIfTrue="1" operator="equal">
      <formula>"Pass"</formula>
    </cfRule>
  </conditionalFormatting>
  <conditionalFormatting sqref="T2762">
    <cfRule type="cellIs" dxfId="372" priority="361" stopIfTrue="1" operator="equal">
      <formula>"Fail"</formula>
    </cfRule>
    <cfRule type="cellIs" dxfId="371" priority="362" stopIfTrue="1" operator="equal">
      <formula>"Pass"</formula>
    </cfRule>
  </conditionalFormatting>
  <conditionalFormatting sqref="T2759">
    <cfRule type="cellIs" dxfId="370" priority="359" stopIfTrue="1" operator="equal">
      <formula>"Fail"</formula>
    </cfRule>
    <cfRule type="cellIs" dxfId="369" priority="360" stopIfTrue="1" operator="equal">
      <formula>"Pass"</formula>
    </cfRule>
  </conditionalFormatting>
  <conditionalFormatting sqref="T2759">
    <cfRule type="cellIs" dxfId="368" priority="357" stopIfTrue="1" operator="equal">
      <formula>"Fail"</formula>
    </cfRule>
    <cfRule type="cellIs" dxfId="367" priority="358" stopIfTrue="1" operator="equal">
      <formula>"Pass"</formula>
    </cfRule>
  </conditionalFormatting>
  <conditionalFormatting sqref="T2759">
    <cfRule type="cellIs" dxfId="366" priority="355" stopIfTrue="1" operator="equal">
      <formula>"Fail"</formula>
    </cfRule>
    <cfRule type="cellIs" dxfId="365" priority="356" stopIfTrue="1" operator="equal">
      <formula>"Pass"</formula>
    </cfRule>
  </conditionalFormatting>
  <conditionalFormatting sqref="T2762">
    <cfRule type="cellIs" dxfId="364" priority="353" stopIfTrue="1" operator="equal">
      <formula>"Fail"</formula>
    </cfRule>
    <cfRule type="cellIs" dxfId="363" priority="354" stopIfTrue="1" operator="equal">
      <formula>"Pass"</formula>
    </cfRule>
  </conditionalFormatting>
  <conditionalFormatting sqref="T2762">
    <cfRule type="cellIs" dxfId="362" priority="351" stopIfTrue="1" operator="equal">
      <formula>"Fail"</formula>
    </cfRule>
    <cfRule type="cellIs" dxfId="361" priority="352" stopIfTrue="1" operator="equal">
      <formula>"Pass"</formula>
    </cfRule>
  </conditionalFormatting>
  <conditionalFormatting sqref="T2762">
    <cfRule type="cellIs" dxfId="360" priority="349" stopIfTrue="1" operator="equal">
      <formula>"Fail"</formula>
    </cfRule>
    <cfRule type="cellIs" dxfId="359" priority="350" stopIfTrue="1" operator="equal">
      <formula>"Pass"</formula>
    </cfRule>
  </conditionalFormatting>
  <conditionalFormatting sqref="U2759">
    <cfRule type="cellIs" dxfId="358" priority="347" stopIfTrue="1" operator="equal">
      <formula>"Fail"</formula>
    </cfRule>
    <cfRule type="cellIs" dxfId="357" priority="348" stopIfTrue="1" operator="equal">
      <formula>"Pass"</formula>
    </cfRule>
  </conditionalFormatting>
  <conditionalFormatting sqref="U2762">
    <cfRule type="cellIs" dxfId="356" priority="345" stopIfTrue="1" operator="equal">
      <formula>"Fail"</formula>
    </cfRule>
    <cfRule type="cellIs" dxfId="355" priority="346" stopIfTrue="1" operator="equal">
      <formula>"Pass"</formula>
    </cfRule>
  </conditionalFormatting>
  <conditionalFormatting sqref="U2762">
    <cfRule type="cellIs" dxfId="354" priority="343" stopIfTrue="1" operator="equal">
      <formula>"Fail"</formula>
    </cfRule>
    <cfRule type="cellIs" dxfId="353" priority="344" stopIfTrue="1" operator="equal">
      <formula>"Pass"</formula>
    </cfRule>
  </conditionalFormatting>
  <conditionalFormatting sqref="U2762">
    <cfRule type="cellIs" dxfId="352" priority="341" stopIfTrue="1" operator="equal">
      <formula>"Fail"</formula>
    </cfRule>
    <cfRule type="cellIs" dxfId="351" priority="342" stopIfTrue="1" operator="equal">
      <formula>"Pass"</formula>
    </cfRule>
  </conditionalFormatting>
  <conditionalFormatting sqref="U2759">
    <cfRule type="cellIs" dxfId="350" priority="339" stopIfTrue="1" operator="equal">
      <formula>"Fail"</formula>
    </cfRule>
    <cfRule type="cellIs" dxfId="349" priority="340" stopIfTrue="1" operator="equal">
      <formula>"Pass"</formula>
    </cfRule>
  </conditionalFormatting>
  <conditionalFormatting sqref="U2762">
    <cfRule type="cellIs" dxfId="348" priority="337" stopIfTrue="1" operator="equal">
      <formula>"Fail"</formula>
    </cfRule>
    <cfRule type="cellIs" dxfId="347" priority="338" stopIfTrue="1" operator="equal">
      <formula>"Pass"</formula>
    </cfRule>
  </conditionalFormatting>
  <conditionalFormatting sqref="U2759">
    <cfRule type="cellIs" dxfId="346" priority="335" stopIfTrue="1" operator="equal">
      <formula>"Fail"</formula>
    </cfRule>
    <cfRule type="cellIs" dxfId="345" priority="336" stopIfTrue="1" operator="equal">
      <formula>"Pass"</formula>
    </cfRule>
  </conditionalFormatting>
  <conditionalFormatting sqref="U2762">
    <cfRule type="cellIs" dxfId="344" priority="333" stopIfTrue="1" operator="equal">
      <formula>"Fail"</formula>
    </cfRule>
    <cfRule type="cellIs" dxfId="343" priority="334" stopIfTrue="1" operator="equal">
      <formula>"Pass"</formula>
    </cfRule>
  </conditionalFormatting>
  <conditionalFormatting sqref="T2759:U2759">
    <cfRule type="cellIs" dxfId="342" priority="331" stopIfTrue="1" operator="equal">
      <formula>"Fail"</formula>
    </cfRule>
    <cfRule type="cellIs" dxfId="341" priority="332" stopIfTrue="1" operator="equal">
      <formula>"Pass"</formula>
    </cfRule>
  </conditionalFormatting>
  <conditionalFormatting sqref="T2759">
    <cfRule type="cellIs" dxfId="340" priority="329" stopIfTrue="1" operator="equal">
      <formula>"Fail"</formula>
    </cfRule>
    <cfRule type="cellIs" dxfId="339" priority="330" stopIfTrue="1" operator="equal">
      <formula>"Pass"</formula>
    </cfRule>
  </conditionalFormatting>
  <conditionalFormatting sqref="T2759">
    <cfRule type="cellIs" dxfId="338" priority="327" stopIfTrue="1" operator="equal">
      <formula>"Fail"</formula>
    </cfRule>
    <cfRule type="cellIs" dxfId="337" priority="328" stopIfTrue="1" operator="equal">
      <formula>"Pass"</formula>
    </cfRule>
  </conditionalFormatting>
  <conditionalFormatting sqref="T2762:U2762">
    <cfRule type="cellIs" dxfId="336" priority="325" stopIfTrue="1" operator="equal">
      <formula>"Fail"</formula>
    </cfRule>
    <cfRule type="cellIs" dxfId="335" priority="326" stopIfTrue="1" operator="equal">
      <formula>"Pass"</formula>
    </cfRule>
  </conditionalFormatting>
  <conditionalFormatting sqref="T2762">
    <cfRule type="cellIs" dxfId="334" priority="323" stopIfTrue="1" operator="equal">
      <formula>"Fail"</formula>
    </cfRule>
    <cfRule type="cellIs" dxfId="333" priority="324" stopIfTrue="1" operator="equal">
      <formula>"Pass"</formula>
    </cfRule>
  </conditionalFormatting>
  <conditionalFormatting sqref="T2762">
    <cfRule type="cellIs" dxfId="332" priority="321" stopIfTrue="1" operator="equal">
      <formula>"Fail"</formula>
    </cfRule>
    <cfRule type="cellIs" dxfId="331" priority="322" stopIfTrue="1" operator="equal">
      <formula>"Pass"</formula>
    </cfRule>
  </conditionalFormatting>
  <conditionalFormatting sqref="U2753">
    <cfRule type="cellIs" dxfId="330" priority="319" stopIfTrue="1" operator="equal">
      <formula>"Fail"</formula>
    </cfRule>
    <cfRule type="cellIs" dxfId="329" priority="320" stopIfTrue="1" operator="equal">
      <formula>"Pass"</formula>
    </cfRule>
  </conditionalFormatting>
  <conditionalFormatting sqref="U2756">
    <cfRule type="cellIs" dxfId="328" priority="317" stopIfTrue="1" operator="equal">
      <formula>"Fail"</formula>
    </cfRule>
    <cfRule type="cellIs" dxfId="327" priority="318" stopIfTrue="1" operator="equal">
      <formula>"Pass"</formula>
    </cfRule>
  </conditionalFormatting>
  <conditionalFormatting sqref="U2759">
    <cfRule type="cellIs" dxfId="326" priority="315" stopIfTrue="1" operator="equal">
      <formula>"Fail"</formula>
    </cfRule>
    <cfRule type="cellIs" dxfId="325" priority="316" stopIfTrue="1" operator="equal">
      <formula>"Pass"</formula>
    </cfRule>
  </conditionalFormatting>
  <conditionalFormatting sqref="U2759">
    <cfRule type="cellIs" dxfId="324" priority="313" stopIfTrue="1" operator="equal">
      <formula>"Fail"</formula>
    </cfRule>
    <cfRule type="cellIs" dxfId="323" priority="314" stopIfTrue="1" operator="equal">
      <formula>"Pass"</formula>
    </cfRule>
  </conditionalFormatting>
  <conditionalFormatting sqref="U2762">
    <cfRule type="cellIs" dxfId="322" priority="311" stopIfTrue="1" operator="equal">
      <formula>"Fail"</formula>
    </cfRule>
    <cfRule type="cellIs" dxfId="321" priority="312" stopIfTrue="1" operator="equal">
      <formula>"Pass"</formula>
    </cfRule>
  </conditionalFormatting>
  <conditionalFormatting sqref="U2762">
    <cfRule type="cellIs" dxfId="320" priority="309" stopIfTrue="1" operator="equal">
      <formula>"Fail"</formula>
    </cfRule>
    <cfRule type="cellIs" dxfId="319" priority="310" stopIfTrue="1" operator="equal">
      <formula>"Pass"</formula>
    </cfRule>
  </conditionalFormatting>
  <conditionalFormatting sqref="B2768:C2770 A2769:A2770 W2765 S2768:S2770 S2765:U2767 T2768:U2768">
    <cfRule type="cellIs" dxfId="318" priority="307" stopIfTrue="1" operator="equal">
      <formula>"Fail"</formula>
    </cfRule>
    <cfRule type="cellIs" dxfId="317" priority="308" stopIfTrue="1" operator="equal">
      <formula>"Pass"</formula>
    </cfRule>
  </conditionalFormatting>
  <conditionalFormatting sqref="T2768:U2768 S2768:S2770">
    <cfRule type="cellIs" dxfId="316" priority="305" stopIfTrue="1" operator="equal">
      <formula>"Fail"</formula>
    </cfRule>
    <cfRule type="cellIs" dxfId="315" priority="306" stopIfTrue="1" operator="equal">
      <formula>"Pass"</formula>
    </cfRule>
  </conditionalFormatting>
  <conditionalFormatting sqref="W2765 S2765:U2767">
    <cfRule type="cellIs" dxfId="314" priority="303" stopIfTrue="1" operator="equal">
      <formula>"Fail"</formula>
    </cfRule>
    <cfRule type="cellIs" dxfId="313" priority="304" stopIfTrue="1" operator="equal">
      <formula>"Pass"</formula>
    </cfRule>
  </conditionalFormatting>
  <conditionalFormatting sqref="U2765">
    <cfRule type="cellIs" dxfId="312" priority="301" stopIfTrue="1" operator="equal">
      <formula>"Fail"</formula>
    </cfRule>
    <cfRule type="cellIs" dxfId="311" priority="302" stopIfTrue="1" operator="equal">
      <formula>"Pass"</formula>
    </cfRule>
  </conditionalFormatting>
  <conditionalFormatting sqref="U2768">
    <cfRule type="cellIs" dxfId="310" priority="299" stopIfTrue="1" operator="equal">
      <formula>"Fail"</formula>
    </cfRule>
    <cfRule type="cellIs" dxfId="309" priority="300" stopIfTrue="1" operator="equal">
      <formula>"Pass"</formula>
    </cfRule>
  </conditionalFormatting>
  <conditionalFormatting sqref="T2765">
    <cfRule type="cellIs" dxfId="308" priority="297" stopIfTrue="1" operator="equal">
      <formula>"Fail"</formula>
    </cfRule>
    <cfRule type="cellIs" dxfId="307" priority="298" stopIfTrue="1" operator="equal">
      <formula>"Pass"</formula>
    </cfRule>
  </conditionalFormatting>
  <conditionalFormatting sqref="T2765">
    <cfRule type="cellIs" dxfId="306" priority="295" stopIfTrue="1" operator="equal">
      <formula>"Fail"</formula>
    </cfRule>
    <cfRule type="cellIs" dxfId="305" priority="296" stopIfTrue="1" operator="equal">
      <formula>"Pass"</formula>
    </cfRule>
  </conditionalFormatting>
  <conditionalFormatting sqref="T2768">
    <cfRule type="cellIs" dxfId="304" priority="293" stopIfTrue="1" operator="equal">
      <formula>"Fail"</formula>
    </cfRule>
    <cfRule type="cellIs" dxfId="303" priority="294" stopIfTrue="1" operator="equal">
      <formula>"Pass"</formula>
    </cfRule>
  </conditionalFormatting>
  <conditionalFormatting sqref="T2768">
    <cfRule type="cellIs" dxfId="302" priority="291" stopIfTrue="1" operator="equal">
      <formula>"Fail"</formula>
    </cfRule>
    <cfRule type="cellIs" dxfId="301" priority="292" stopIfTrue="1" operator="equal">
      <formula>"Pass"</formula>
    </cfRule>
  </conditionalFormatting>
  <conditionalFormatting sqref="T2765">
    <cfRule type="cellIs" dxfId="300" priority="289" stopIfTrue="1" operator="equal">
      <formula>"Fail"</formula>
    </cfRule>
    <cfRule type="cellIs" dxfId="299" priority="290" stopIfTrue="1" operator="equal">
      <formula>"Pass"</formula>
    </cfRule>
  </conditionalFormatting>
  <conditionalFormatting sqref="T2765">
    <cfRule type="cellIs" dxfId="298" priority="287" stopIfTrue="1" operator="equal">
      <formula>"Fail"</formula>
    </cfRule>
    <cfRule type="cellIs" dxfId="297" priority="288" stopIfTrue="1" operator="equal">
      <formula>"Pass"</formula>
    </cfRule>
  </conditionalFormatting>
  <conditionalFormatting sqref="T2765">
    <cfRule type="cellIs" dxfId="296" priority="285" stopIfTrue="1" operator="equal">
      <formula>"Fail"</formula>
    </cfRule>
    <cfRule type="cellIs" dxfId="295" priority="286" stopIfTrue="1" operator="equal">
      <formula>"Pass"</formula>
    </cfRule>
  </conditionalFormatting>
  <conditionalFormatting sqref="T2768">
    <cfRule type="cellIs" dxfId="294" priority="283" stopIfTrue="1" operator="equal">
      <formula>"Fail"</formula>
    </cfRule>
    <cfRule type="cellIs" dxfId="293" priority="284" stopIfTrue="1" operator="equal">
      <formula>"Pass"</formula>
    </cfRule>
  </conditionalFormatting>
  <conditionalFormatting sqref="T2768">
    <cfRule type="cellIs" dxfId="292" priority="281" stopIfTrue="1" operator="equal">
      <formula>"Fail"</formula>
    </cfRule>
    <cfRule type="cellIs" dxfId="291" priority="282" stopIfTrue="1" operator="equal">
      <formula>"Pass"</formula>
    </cfRule>
  </conditionalFormatting>
  <conditionalFormatting sqref="T2768">
    <cfRule type="cellIs" dxfId="290" priority="279" stopIfTrue="1" operator="equal">
      <formula>"Fail"</formula>
    </cfRule>
    <cfRule type="cellIs" dxfId="289" priority="280" stopIfTrue="1" operator="equal">
      <formula>"Pass"</formula>
    </cfRule>
  </conditionalFormatting>
  <conditionalFormatting sqref="U2765">
    <cfRule type="cellIs" dxfId="288" priority="277" stopIfTrue="1" operator="equal">
      <formula>"Fail"</formula>
    </cfRule>
    <cfRule type="cellIs" dxfId="287" priority="278" stopIfTrue="1" operator="equal">
      <formula>"Pass"</formula>
    </cfRule>
  </conditionalFormatting>
  <conditionalFormatting sqref="U2768">
    <cfRule type="cellIs" dxfId="286" priority="275" stopIfTrue="1" operator="equal">
      <formula>"Fail"</formula>
    </cfRule>
    <cfRule type="cellIs" dxfId="285" priority="276" stopIfTrue="1" operator="equal">
      <formula>"Pass"</formula>
    </cfRule>
  </conditionalFormatting>
  <conditionalFormatting sqref="U2768">
    <cfRule type="cellIs" dxfId="284" priority="273" stopIfTrue="1" operator="equal">
      <formula>"Fail"</formula>
    </cfRule>
    <cfRule type="cellIs" dxfId="283" priority="274" stopIfTrue="1" operator="equal">
      <formula>"Pass"</formula>
    </cfRule>
  </conditionalFormatting>
  <conditionalFormatting sqref="U2768">
    <cfRule type="cellIs" dxfId="282" priority="271" stopIfTrue="1" operator="equal">
      <formula>"Fail"</formula>
    </cfRule>
    <cfRule type="cellIs" dxfId="281" priority="272" stopIfTrue="1" operator="equal">
      <formula>"Pass"</formula>
    </cfRule>
  </conditionalFormatting>
  <conditionalFormatting sqref="U2765">
    <cfRule type="cellIs" dxfId="280" priority="269" stopIfTrue="1" operator="equal">
      <formula>"Fail"</formula>
    </cfRule>
    <cfRule type="cellIs" dxfId="279" priority="270" stopIfTrue="1" operator="equal">
      <formula>"Pass"</formula>
    </cfRule>
  </conditionalFormatting>
  <conditionalFormatting sqref="U2768">
    <cfRule type="cellIs" dxfId="278" priority="267" stopIfTrue="1" operator="equal">
      <formula>"Fail"</formula>
    </cfRule>
    <cfRule type="cellIs" dxfId="277" priority="268" stopIfTrue="1" operator="equal">
      <formula>"Pass"</formula>
    </cfRule>
  </conditionalFormatting>
  <conditionalFormatting sqref="U2765">
    <cfRule type="cellIs" dxfId="276" priority="265" stopIfTrue="1" operator="equal">
      <formula>"Fail"</formula>
    </cfRule>
    <cfRule type="cellIs" dxfId="275" priority="266" stopIfTrue="1" operator="equal">
      <formula>"Pass"</formula>
    </cfRule>
  </conditionalFormatting>
  <conditionalFormatting sqref="U2768">
    <cfRule type="cellIs" dxfId="274" priority="263" stopIfTrue="1" operator="equal">
      <formula>"Fail"</formula>
    </cfRule>
    <cfRule type="cellIs" dxfId="273" priority="264" stopIfTrue="1" operator="equal">
      <formula>"Pass"</formula>
    </cfRule>
  </conditionalFormatting>
  <conditionalFormatting sqref="T2765:U2765">
    <cfRule type="cellIs" dxfId="272" priority="261" stopIfTrue="1" operator="equal">
      <formula>"Fail"</formula>
    </cfRule>
    <cfRule type="cellIs" dxfId="271" priority="262" stopIfTrue="1" operator="equal">
      <formula>"Pass"</formula>
    </cfRule>
  </conditionalFormatting>
  <conditionalFormatting sqref="T2765">
    <cfRule type="cellIs" dxfId="270" priority="259" stopIfTrue="1" operator="equal">
      <formula>"Fail"</formula>
    </cfRule>
    <cfRule type="cellIs" dxfId="269" priority="260" stopIfTrue="1" operator="equal">
      <formula>"Pass"</formula>
    </cfRule>
  </conditionalFormatting>
  <conditionalFormatting sqref="T2765">
    <cfRule type="cellIs" dxfId="268" priority="257" stopIfTrue="1" operator="equal">
      <formula>"Fail"</formula>
    </cfRule>
    <cfRule type="cellIs" dxfId="267" priority="258" stopIfTrue="1" operator="equal">
      <formula>"Pass"</formula>
    </cfRule>
  </conditionalFormatting>
  <conditionalFormatting sqref="T2768:U2768">
    <cfRule type="cellIs" dxfId="266" priority="255" stopIfTrue="1" operator="equal">
      <formula>"Fail"</formula>
    </cfRule>
    <cfRule type="cellIs" dxfId="265" priority="256" stopIfTrue="1" operator="equal">
      <formula>"Pass"</formula>
    </cfRule>
  </conditionalFormatting>
  <conditionalFormatting sqref="T2768">
    <cfRule type="cellIs" dxfId="264" priority="253" stopIfTrue="1" operator="equal">
      <formula>"Fail"</formula>
    </cfRule>
    <cfRule type="cellIs" dxfId="263" priority="254" stopIfTrue="1" operator="equal">
      <formula>"Pass"</formula>
    </cfRule>
  </conditionalFormatting>
  <conditionalFormatting sqref="T2768">
    <cfRule type="cellIs" dxfId="262" priority="251" stopIfTrue="1" operator="equal">
      <formula>"Fail"</formula>
    </cfRule>
    <cfRule type="cellIs" dxfId="261" priority="252" stopIfTrue="1" operator="equal">
      <formula>"Pass"</formula>
    </cfRule>
  </conditionalFormatting>
  <conditionalFormatting sqref="B2774:C2776 A2775:A2776 W2771 S2774:S2776 T2774:U2774 S2771:U2773">
    <cfRule type="cellIs" dxfId="260" priority="249" stopIfTrue="1" operator="equal">
      <formula>"Fail"</formula>
    </cfRule>
    <cfRule type="cellIs" dxfId="259" priority="250" stopIfTrue="1" operator="equal">
      <formula>"Pass"</formula>
    </cfRule>
  </conditionalFormatting>
  <conditionalFormatting sqref="T2774:U2774 S2774:S2776">
    <cfRule type="cellIs" dxfId="258" priority="247" stopIfTrue="1" operator="equal">
      <formula>"Fail"</formula>
    </cfRule>
    <cfRule type="cellIs" dxfId="257" priority="248" stopIfTrue="1" operator="equal">
      <formula>"Pass"</formula>
    </cfRule>
  </conditionalFormatting>
  <conditionalFormatting sqref="W2771 S2771:U2773">
    <cfRule type="cellIs" dxfId="256" priority="245" stopIfTrue="1" operator="equal">
      <formula>"Fail"</formula>
    </cfRule>
    <cfRule type="cellIs" dxfId="255" priority="246" stopIfTrue="1" operator="equal">
      <formula>"Pass"</formula>
    </cfRule>
  </conditionalFormatting>
  <conditionalFormatting sqref="U2771">
    <cfRule type="cellIs" dxfId="254" priority="243" stopIfTrue="1" operator="equal">
      <formula>"Fail"</formula>
    </cfRule>
    <cfRule type="cellIs" dxfId="253" priority="244" stopIfTrue="1" operator="equal">
      <formula>"Pass"</formula>
    </cfRule>
  </conditionalFormatting>
  <conditionalFormatting sqref="U2774">
    <cfRule type="cellIs" dxfId="252" priority="241" stopIfTrue="1" operator="equal">
      <formula>"Fail"</formula>
    </cfRule>
    <cfRule type="cellIs" dxfId="251" priority="242" stopIfTrue="1" operator="equal">
      <formula>"Pass"</formula>
    </cfRule>
  </conditionalFormatting>
  <conditionalFormatting sqref="T2771">
    <cfRule type="cellIs" dxfId="250" priority="239" stopIfTrue="1" operator="equal">
      <formula>"Fail"</formula>
    </cfRule>
    <cfRule type="cellIs" dxfId="249" priority="240" stopIfTrue="1" operator="equal">
      <formula>"Pass"</formula>
    </cfRule>
  </conditionalFormatting>
  <conditionalFormatting sqref="T2771">
    <cfRule type="cellIs" dxfId="248" priority="237" stopIfTrue="1" operator="equal">
      <formula>"Fail"</formula>
    </cfRule>
    <cfRule type="cellIs" dxfId="247" priority="238" stopIfTrue="1" operator="equal">
      <formula>"Pass"</formula>
    </cfRule>
  </conditionalFormatting>
  <conditionalFormatting sqref="T2774">
    <cfRule type="cellIs" dxfId="246" priority="235" stopIfTrue="1" operator="equal">
      <formula>"Fail"</formula>
    </cfRule>
    <cfRule type="cellIs" dxfId="245" priority="236" stopIfTrue="1" operator="equal">
      <formula>"Pass"</formula>
    </cfRule>
  </conditionalFormatting>
  <conditionalFormatting sqref="T2774">
    <cfRule type="cellIs" dxfId="244" priority="233" stopIfTrue="1" operator="equal">
      <formula>"Fail"</formula>
    </cfRule>
    <cfRule type="cellIs" dxfId="243" priority="234" stopIfTrue="1" operator="equal">
      <formula>"Pass"</formula>
    </cfRule>
  </conditionalFormatting>
  <conditionalFormatting sqref="T2771">
    <cfRule type="cellIs" dxfId="242" priority="231" stopIfTrue="1" operator="equal">
      <formula>"Fail"</formula>
    </cfRule>
    <cfRule type="cellIs" dxfId="241" priority="232" stopIfTrue="1" operator="equal">
      <formula>"Pass"</formula>
    </cfRule>
  </conditionalFormatting>
  <conditionalFormatting sqref="T2771">
    <cfRule type="cellIs" dxfId="240" priority="229" stopIfTrue="1" operator="equal">
      <formula>"Fail"</formula>
    </cfRule>
    <cfRule type="cellIs" dxfId="239" priority="230" stopIfTrue="1" operator="equal">
      <formula>"Pass"</formula>
    </cfRule>
  </conditionalFormatting>
  <conditionalFormatting sqref="T2771">
    <cfRule type="cellIs" dxfId="238" priority="227" stopIfTrue="1" operator="equal">
      <formula>"Fail"</formula>
    </cfRule>
    <cfRule type="cellIs" dxfId="237" priority="228" stopIfTrue="1" operator="equal">
      <formula>"Pass"</formula>
    </cfRule>
  </conditionalFormatting>
  <conditionalFormatting sqref="T2774">
    <cfRule type="cellIs" dxfId="236" priority="225" stopIfTrue="1" operator="equal">
      <formula>"Fail"</formula>
    </cfRule>
    <cfRule type="cellIs" dxfId="235" priority="226" stopIfTrue="1" operator="equal">
      <formula>"Pass"</formula>
    </cfRule>
  </conditionalFormatting>
  <conditionalFormatting sqref="T2774">
    <cfRule type="cellIs" dxfId="234" priority="223" stopIfTrue="1" operator="equal">
      <formula>"Fail"</formula>
    </cfRule>
    <cfRule type="cellIs" dxfId="233" priority="224" stopIfTrue="1" operator="equal">
      <formula>"Pass"</formula>
    </cfRule>
  </conditionalFormatting>
  <conditionalFormatting sqref="T2774">
    <cfRule type="cellIs" dxfId="232" priority="221" stopIfTrue="1" operator="equal">
      <formula>"Fail"</formula>
    </cfRule>
    <cfRule type="cellIs" dxfId="231" priority="222" stopIfTrue="1" operator="equal">
      <formula>"Pass"</formula>
    </cfRule>
  </conditionalFormatting>
  <conditionalFormatting sqref="U2771">
    <cfRule type="cellIs" dxfId="230" priority="219" stopIfTrue="1" operator="equal">
      <formula>"Fail"</formula>
    </cfRule>
    <cfRule type="cellIs" dxfId="229" priority="220" stopIfTrue="1" operator="equal">
      <formula>"Pass"</formula>
    </cfRule>
  </conditionalFormatting>
  <conditionalFormatting sqref="U2774">
    <cfRule type="cellIs" dxfId="228" priority="217" stopIfTrue="1" operator="equal">
      <formula>"Fail"</formula>
    </cfRule>
    <cfRule type="cellIs" dxfId="227" priority="218" stopIfTrue="1" operator="equal">
      <formula>"Pass"</formula>
    </cfRule>
  </conditionalFormatting>
  <conditionalFormatting sqref="U2774">
    <cfRule type="cellIs" dxfId="226" priority="215" stopIfTrue="1" operator="equal">
      <formula>"Fail"</formula>
    </cfRule>
    <cfRule type="cellIs" dxfId="225" priority="216" stopIfTrue="1" operator="equal">
      <formula>"Pass"</formula>
    </cfRule>
  </conditionalFormatting>
  <conditionalFormatting sqref="U2774">
    <cfRule type="cellIs" dxfId="224" priority="213" stopIfTrue="1" operator="equal">
      <formula>"Fail"</formula>
    </cfRule>
    <cfRule type="cellIs" dxfId="223" priority="214" stopIfTrue="1" operator="equal">
      <formula>"Pass"</formula>
    </cfRule>
  </conditionalFormatting>
  <conditionalFormatting sqref="U2771">
    <cfRule type="cellIs" dxfId="222" priority="211" stopIfTrue="1" operator="equal">
      <formula>"Fail"</formula>
    </cfRule>
    <cfRule type="cellIs" dxfId="221" priority="212" stopIfTrue="1" operator="equal">
      <formula>"Pass"</formula>
    </cfRule>
  </conditionalFormatting>
  <conditionalFormatting sqref="U2774">
    <cfRule type="cellIs" dxfId="220" priority="209" stopIfTrue="1" operator="equal">
      <formula>"Fail"</formula>
    </cfRule>
    <cfRule type="cellIs" dxfId="219" priority="210" stopIfTrue="1" operator="equal">
      <formula>"Pass"</formula>
    </cfRule>
  </conditionalFormatting>
  <conditionalFormatting sqref="U2771">
    <cfRule type="cellIs" dxfId="218" priority="207" stopIfTrue="1" operator="equal">
      <formula>"Fail"</formula>
    </cfRule>
    <cfRule type="cellIs" dxfId="217" priority="208" stopIfTrue="1" operator="equal">
      <formula>"Pass"</formula>
    </cfRule>
  </conditionalFormatting>
  <conditionalFormatting sqref="U2774">
    <cfRule type="cellIs" dxfId="216" priority="205" stopIfTrue="1" operator="equal">
      <formula>"Fail"</formula>
    </cfRule>
    <cfRule type="cellIs" dxfId="215" priority="206" stopIfTrue="1" operator="equal">
      <formula>"Pass"</formula>
    </cfRule>
  </conditionalFormatting>
  <conditionalFormatting sqref="T2771:U2771">
    <cfRule type="cellIs" dxfId="214" priority="203" stopIfTrue="1" operator="equal">
      <formula>"Fail"</formula>
    </cfRule>
    <cfRule type="cellIs" dxfId="213" priority="204" stopIfTrue="1" operator="equal">
      <formula>"Pass"</formula>
    </cfRule>
  </conditionalFormatting>
  <conditionalFormatting sqref="T2771">
    <cfRule type="cellIs" dxfId="212" priority="201" stopIfTrue="1" operator="equal">
      <formula>"Fail"</formula>
    </cfRule>
    <cfRule type="cellIs" dxfId="211" priority="202" stopIfTrue="1" operator="equal">
      <formula>"Pass"</formula>
    </cfRule>
  </conditionalFormatting>
  <conditionalFormatting sqref="T2771">
    <cfRule type="cellIs" dxfId="210" priority="199" stopIfTrue="1" operator="equal">
      <formula>"Fail"</formula>
    </cfRule>
    <cfRule type="cellIs" dxfId="209" priority="200" stopIfTrue="1" operator="equal">
      <formula>"Pass"</formula>
    </cfRule>
  </conditionalFormatting>
  <conditionalFormatting sqref="T2774:U2774">
    <cfRule type="cellIs" dxfId="208" priority="197" stopIfTrue="1" operator="equal">
      <formula>"Fail"</formula>
    </cfRule>
    <cfRule type="cellIs" dxfId="207" priority="198" stopIfTrue="1" operator="equal">
      <formula>"Pass"</formula>
    </cfRule>
  </conditionalFormatting>
  <conditionalFormatting sqref="T2774">
    <cfRule type="cellIs" dxfId="206" priority="195" stopIfTrue="1" operator="equal">
      <formula>"Fail"</formula>
    </cfRule>
    <cfRule type="cellIs" dxfId="205" priority="196" stopIfTrue="1" operator="equal">
      <formula>"Pass"</formula>
    </cfRule>
  </conditionalFormatting>
  <conditionalFormatting sqref="T2774">
    <cfRule type="cellIs" dxfId="204" priority="193" stopIfTrue="1" operator="equal">
      <formula>"Fail"</formula>
    </cfRule>
    <cfRule type="cellIs" dxfId="203" priority="194" stopIfTrue="1" operator="equal">
      <formula>"Pass"</formula>
    </cfRule>
  </conditionalFormatting>
  <conditionalFormatting sqref="U2765">
    <cfRule type="cellIs" dxfId="202" priority="191" stopIfTrue="1" operator="equal">
      <formula>"Fail"</formula>
    </cfRule>
    <cfRule type="cellIs" dxfId="201" priority="192" stopIfTrue="1" operator="equal">
      <formula>"Pass"</formula>
    </cfRule>
  </conditionalFormatting>
  <conditionalFormatting sqref="U2768">
    <cfRule type="cellIs" dxfId="200" priority="189" stopIfTrue="1" operator="equal">
      <formula>"Fail"</formula>
    </cfRule>
    <cfRule type="cellIs" dxfId="199" priority="190" stopIfTrue="1" operator="equal">
      <formula>"Pass"</formula>
    </cfRule>
  </conditionalFormatting>
  <conditionalFormatting sqref="U2771">
    <cfRule type="cellIs" dxfId="198" priority="187" stopIfTrue="1" operator="equal">
      <formula>"Fail"</formula>
    </cfRule>
    <cfRule type="cellIs" dxfId="197" priority="188" stopIfTrue="1" operator="equal">
      <formula>"Pass"</formula>
    </cfRule>
  </conditionalFormatting>
  <conditionalFormatting sqref="U2771">
    <cfRule type="cellIs" dxfId="196" priority="185" stopIfTrue="1" operator="equal">
      <formula>"Fail"</formula>
    </cfRule>
    <cfRule type="cellIs" dxfId="195" priority="186" stopIfTrue="1" operator="equal">
      <formula>"Pass"</formula>
    </cfRule>
  </conditionalFormatting>
  <conditionalFormatting sqref="U2774">
    <cfRule type="cellIs" dxfId="194" priority="183" stopIfTrue="1" operator="equal">
      <formula>"Fail"</formula>
    </cfRule>
    <cfRule type="cellIs" dxfId="193" priority="184" stopIfTrue="1" operator="equal">
      <formula>"Pass"</formula>
    </cfRule>
  </conditionalFormatting>
  <conditionalFormatting sqref="U2774">
    <cfRule type="cellIs" dxfId="192" priority="181" stopIfTrue="1" operator="equal">
      <formula>"Fail"</formula>
    </cfRule>
    <cfRule type="cellIs" dxfId="191" priority="182" stopIfTrue="1" operator="equal">
      <formula>"Pass"</formula>
    </cfRule>
  </conditionalFormatting>
  <conditionalFormatting sqref="S2771:U2776">
    <cfRule type="cellIs" dxfId="190" priority="179" stopIfTrue="1" operator="equal">
      <formula>"Fail"</formula>
    </cfRule>
    <cfRule type="cellIs" dxfId="189" priority="180" stopIfTrue="1" operator="equal">
      <formula>"Pass"</formula>
    </cfRule>
  </conditionalFormatting>
  <conditionalFormatting sqref="S2771:U2776">
    <cfRule type="cellIs" dxfId="188" priority="177" stopIfTrue="1" operator="equal">
      <formula>"Fail"</formula>
    </cfRule>
    <cfRule type="cellIs" dxfId="187" priority="178" stopIfTrue="1" operator="equal">
      <formula>"Pass"</formula>
    </cfRule>
  </conditionalFormatting>
  <conditionalFormatting sqref="T2771">
    <cfRule type="cellIs" dxfId="186" priority="175" stopIfTrue="1" operator="equal">
      <formula>"Fail"</formula>
    </cfRule>
    <cfRule type="cellIs" dxfId="185" priority="176" stopIfTrue="1" operator="equal">
      <formula>"Pass"</formula>
    </cfRule>
  </conditionalFormatting>
  <conditionalFormatting sqref="T2771">
    <cfRule type="cellIs" dxfId="184" priority="173" stopIfTrue="1" operator="equal">
      <formula>"Fail"</formula>
    </cfRule>
    <cfRule type="cellIs" dxfId="183" priority="174" stopIfTrue="1" operator="equal">
      <formula>"Pass"</formula>
    </cfRule>
  </conditionalFormatting>
  <conditionalFormatting sqref="T2774">
    <cfRule type="cellIs" dxfId="182" priority="171" stopIfTrue="1" operator="equal">
      <formula>"Fail"</formula>
    </cfRule>
    <cfRule type="cellIs" dxfId="181" priority="172" stopIfTrue="1" operator="equal">
      <formula>"Pass"</formula>
    </cfRule>
  </conditionalFormatting>
  <conditionalFormatting sqref="T2774">
    <cfRule type="cellIs" dxfId="180" priority="169" stopIfTrue="1" operator="equal">
      <formula>"Fail"</formula>
    </cfRule>
    <cfRule type="cellIs" dxfId="179" priority="170" stopIfTrue="1" operator="equal">
      <formula>"Pass"</formula>
    </cfRule>
  </conditionalFormatting>
  <conditionalFormatting sqref="T2774">
    <cfRule type="cellIs" dxfId="178" priority="167" stopIfTrue="1" operator="equal">
      <formula>"Fail"</formula>
    </cfRule>
    <cfRule type="cellIs" dxfId="177" priority="168" stopIfTrue="1" operator="equal">
      <formula>"Pass"</formula>
    </cfRule>
  </conditionalFormatting>
  <conditionalFormatting sqref="T2774">
    <cfRule type="cellIs" dxfId="176" priority="165" stopIfTrue="1" operator="equal">
      <formula>"Fail"</formula>
    </cfRule>
    <cfRule type="cellIs" dxfId="175" priority="166" stopIfTrue="1" operator="equal">
      <formula>"Pass"</formula>
    </cfRule>
  </conditionalFormatting>
  <conditionalFormatting sqref="T2774">
    <cfRule type="cellIs" dxfId="174" priority="163" stopIfTrue="1" operator="equal">
      <formula>"Fail"</formula>
    </cfRule>
    <cfRule type="cellIs" dxfId="173" priority="164" stopIfTrue="1" operator="equal">
      <formula>"Pass"</formula>
    </cfRule>
  </conditionalFormatting>
  <conditionalFormatting sqref="T2774">
    <cfRule type="cellIs" dxfId="172" priority="161" stopIfTrue="1" operator="equal">
      <formula>"Fail"</formula>
    </cfRule>
    <cfRule type="cellIs" dxfId="171" priority="162" stopIfTrue="1" operator="equal">
      <formula>"Pass"</formula>
    </cfRule>
  </conditionalFormatting>
  <conditionalFormatting sqref="U2774">
    <cfRule type="cellIs" dxfId="170" priority="159" stopIfTrue="1" operator="equal">
      <formula>"Fail"</formula>
    </cfRule>
    <cfRule type="cellIs" dxfId="169" priority="160" stopIfTrue="1" operator="equal">
      <formula>"Pass"</formula>
    </cfRule>
  </conditionalFormatting>
  <conditionalFormatting sqref="U2774">
    <cfRule type="cellIs" dxfId="168" priority="157" stopIfTrue="1" operator="equal">
      <formula>"Fail"</formula>
    </cfRule>
    <cfRule type="cellIs" dxfId="167" priority="158" stopIfTrue="1" operator="equal">
      <formula>"Pass"</formula>
    </cfRule>
  </conditionalFormatting>
  <conditionalFormatting sqref="U2774">
    <cfRule type="cellIs" dxfId="166" priority="155" stopIfTrue="1" operator="equal">
      <formula>"Fail"</formula>
    </cfRule>
    <cfRule type="cellIs" dxfId="165" priority="156" stopIfTrue="1" operator="equal">
      <formula>"Pass"</formula>
    </cfRule>
  </conditionalFormatting>
  <conditionalFormatting sqref="U2774">
    <cfRule type="cellIs" dxfId="164" priority="153" stopIfTrue="1" operator="equal">
      <formula>"Fail"</formula>
    </cfRule>
    <cfRule type="cellIs" dxfId="163" priority="154" stopIfTrue="1" operator="equal">
      <formula>"Pass"</formula>
    </cfRule>
  </conditionalFormatting>
  <conditionalFormatting sqref="U2774">
    <cfRule type="cellIs" dxfId="162" priority="151" stopIfTrue="1" operator="equal">
      <formula>"Fail"</formula>
    </cfRule>
    <cfRule type="cellIs" dxfId="161" priority="152" stopIfTrue="1" operator="equal">
      <formula>"Pass"</formula>
    </cfRule>
  </conditionalFormatting>
  <conditionalFormatting sqref="U2774">
    <cfRule type="cellIs" dxfId="160" priority="149" stopIfTrue="1" operator="equal">
      <formula>"Fail"</formula>
    </cfRule>
    <cfRule type="cellIs" dxfId="159" priority="150" stopIfTrue="1" operator="equal">
      <formula>"Pass"</formula>
    </cfRule>
  </conditionalFormatting>
  <conditionalFormatting sqref="U2774">
    <cfRule type="cellIs" dxfId="158" priority="147" stopIfTrue="1" operator="equal">
      <formula>"Fail"</formula>
    </cfRule>
    <cfRule type="cellIs" dxfId="157" priority="148" stopIfTrue="1" operator="equal">
      <formula>"Pass"</formula>
    </cfRule>
  </conditionalFormatting>
  <conditionalFormatting sqref="U2774">
    <cfRule type="cellIs" dxfId="156" priority="145" stopIfTrue="1" operator="equal">
      <formula>"Fail"</formula>
    </cfRule>
    <cfRule type="cellIs" dxfId="155" priority="146" stopIfTrue="1" operator="equal">
      <formula>"Pass"</formula>
    </cfRule>
  </conditionalFormatting>
  <conditionalFormatting sqref="S2771:U2773">
    <cfRule type="cellIs" dxfId="154" priority="143" stopIfTrue="1" operator="equal">
      <formula>"Fail"</formula>
    </cfRule>
    <cfRule type="cellIs" dxfId="153" priority="144" stopIfTrue="1" operator="equal">
      <formula>"Pass"</formula>
    </cfRule>
  </conditionalFormatting>
  <conditionalFormatting sqref="S2771:U2773">
    <cfRule type="cellIs" dxfId="152" priority="141" stopIfTrue="1" operator="equal">
      <formula>"Fail"</formula>
    </cfRule>
    <cfRule type="cellIs" dxfId="151" priority="142" stopIfTrue="1" operator="equal">
      <formula>"Pass"</formula>
    </cfRule>
  </conditionalFormatting>
  <conditionalFormatting sqref="T2771">
    <cfRule type="cellIs" dxfId="150" priority="139" stopIfTrue="1" operator="equal">
      <formula>"Fail"</formula>
    </cfRule>
    <cfRule type="cellIs" dxfId="149" priority="140" stopIfTrue="1" operator="equal">
      <formula>"Pass"</formula>
    </cfRule>
  </conditionalFormatting>
  <conditionalFormatting sqref="T2771">
    <cfRule type="cellIs" dxfId="148" priority="137" stopIfTrue="1" operator="equal">
      <formula>"Fail"</formula>
    </cfRule>
    <cfRule type="cellIs" dxfId="147" priority="138" stopIfTrue="1" operator="equal">
      <formula>"Pass"</formula>
    </cfRule>
  </conditionalFormatting>
  <conditionalFormatting sqref="U2771">
    <cfRule type="cellIs" dxfId="146" priority="135" stopIfTrue="1" operator="equal">
      <formula>"Fail"</formula>
    </cfRule>
    <cfRule type="cellIs" dxfId="145" priority="136" stopIfTrue="1" operator="equal">
      <formula>"Pass"</formula>
    </cfRule>
  </conditionalFormatting>
  <conditionalFormatting sqref="U2771">
    <cfRule type="cellIs" dxfId="144" priority="133" stopIfTrue="1" operator="equal">
      <formula>"Fail"</formula>
    </cfRule>
    <cfRule type="cellIs" dxfId="143" priority="134" stopIfTrue="1" operator="equal">
      <formula>"Pass"</formula>
    </cfRule>
  </conditionalFormatting>
  <conditionalFormatting sqref="U2771">
    <cfRule type="cellIs" dxfId="142" priority="131" stopIfTrue="1" operator="equal">
      <formula>"Fail"</formula>
    </cfRule>
    <cfRule type="cellIs" dxfId="141" priority="132" stopIfTrue="1" operator="equal">
      <formula>"Pass"</formula>
    </cfRule>
  </conditionalFormatting>
  <conditionalFormatting sqref="U2771">
    <cfRule type="cellIs" dxfId="140" priority="129" stopIfTrue="1" operator="equal">
      <formula>"Fail"</formula>
    </cfRule>
    <cfRule type="cellIs" dxfId="139" priority="130" stopIfTrue="1" operator="equal">
      <formula>"Pass"</formula>
    </cfRule>
  </conditionalFormatting>
  <conditionalFormatting sqref="U2771">
    <cfRule type="cellIs" dxfId="138" priority="127" stopIfTrue="1" operator="equal">
      <formula>"Fail"</formula>
    </cfRule>
    <cfRule type="cellIs" dxfId="137" priority="128" stopIfTrue="1" operator="equal">
      <formula>"Pass"</formula>
    </cfRule>
  </conditionalFormatting>
  <conditionalFormatting sqref="U2771">
    <cfRule type="cellIs" dxfId="136" priority="125" stopIfTrue="1" operator="equal">
      <formula>"Fail"</formula>
    </cfRule>
    <cfRule type="cellIs" dxfId="135" priority="126" stopIfTrue="1" operator="equal">
      <formula>"Pass"</formula>
    </cfRule>
  </conditionalFormatting>
  <conditionalFormatting sqref="U2771">
    <cfRule type="cellIs" dxfId="134" priority="123" stopIfTrue="1" operator="equal">
      <formula>"Fail"</formula>
    </cfRule>
    <cfRule type="cellIs" dxfId="133" priority="124" stopIfTrue="1" operator="equal">
      <formula>"Pass"</formula>
    </cfRule>
  </conditionalFormatting>
  <conditionalFormatting sqref="U2771">
    <cfRule type="cellIs" dxfId="132" priority="121" stopIfTrue="1" operator="equal">
      <formula>"Fail"</formula>
    </cfRule>
    <cfRule type="cellIs" dxfId="131" priority="122" stopIfTrue="1" operator="equal">
      <formula>"Pass"</formula>
    </cfRule>
  </conditionalFormatting>
  <conditionalFormatting sqref="U2771">
    <cfRule type="cellIs" dxfId="130" priority="119" stopIfTrue="1" operator="equal">
      <formula>"Fail"</formula>
    </cfRule>
    <cfRule type="cellIs" dxfId="129" priority="120" stopIfTrue="1" operator="equal">
      <formula>"Pass"</formula>
    </cfRule>
  </conditionalFormatting>
  <conditionalFormatting sqref="U2771">
    <cfRule type="cellIs" dxfId="128" priority="117" stopIfTrue="1" operator="equal">
      <formula>"Fail"</formula>
    </cfRule>
    <cfRule type="cellIs" dxfId="127" priority="118" stopIfTrue="1" operator="equal">
      <formula>"Pass"</formula>
    </cfRule>
  </conditionalFormatting>
  <conditionalFormatting sqref="U2771">
    <cfRule type="cellIs" dxfId="126" priority="115" stopIfTrue="1" operator="equal">
      <formula>"Fail"</formula>
    </cfRule>
    <cfRule type="cellIs" dxfId="125" priority="116" stopIfTrue="1" operator="equal">
      <formula>"Pass"</formula>
    </cfRule>
  </conditionalFormatting>
  <conditionalFormatting sqref="U2771">
    <cfRule type="cellIs" dxfId="124" priority="113" stopIfTrue="1" operator="equal">
      <formula>"Fail"</formula>
    </cfRule>
    <cfRule type="cellIs" dxfId="123" priority="114" stopIfTrue="1" operator="equal">
      <formula>"Pass"</formula>
    </cfRule>
  </conditionalFormatting>
  <conditionalFormatting sqref="U2771">
    <cfRule type="cellIs" dxfId="122" priority="111" stopIfTrue="1" operator="equal">
      <formula>"Fail"</formula>
    </cfRule>
    <cfRule type="cellIs" dxfId="121" priority="112" stopIfTrue="1" operator="equal">
      <formula>"Pass"</formula>
    </cfRule>
  </conditionalFormatting>
  <conditionalFormatting sqref="U2771">
    <cfRule type="cellIs" dxfId="120" priority="109" stopIfTrue="1" operator="equal">
      <formula>"Fail"</formula>
    </cfRule>
    <cfRule type="cellIs" dxfId="119" priority="110" stopIfTrue="1" operator="equal">
      <formula>"Pass"</formula>
    </cfRule>
  </conditionalFormatting>
  <conditionalFormatting sqref="U2771">
    <cfRule type="cellIs" dxfId="118" priority="107" stopIfTrue="1" operator="equal">
      <formula>"Fail"</formula>
    </cfRule>
    <cfRule type="cellIs" dxfId="117" priority="108" stopIfTrue="1" operator="equal">
      <formula>"Pass"</formula>
    </cfRule>
  </conditionalFormatting>
  <conditionalFormatting sqref="U2771">
    <cfRule type="cellIs" dxfId="116" priority="105" stopIfTrue="1" operator="equal">
      <formula>"Fail"</formula>
    </cfRule>
    <cfRule type="cellIs" dxfId="115" priority="106" stopIfTrue="1" operator="equal">
      <formula>"Pass"</formula>
    </cfRule>
  </conditionalFormatting>
  <conditionalFormatting sqref="U2771">
    <cfRule type="cellIs" dxfId="114" priority="103" stopIfTrue="1" operator="equal">
      <formula>"Fail"</formula>
    </cfRule>
    <cfRule type="cellIs" dxfId="113" priority="104" stopIfTrue="1" operator="equal">
      <formula>"Pass"</formula>
    </cfRule>
  </conditionalFormatting>
  <conditionalFormatting sqref="U2771">
    <cfRule type="cellIs" dxfId="112" priority="101" stopIfTrue="1" operator="equal">
      <formula>"Fail"</formula>
    </cfRule>
    <cfRule type="cellIs" dxfId="111" priority="102" stopIfTrue="1" operator="equal">
      <formula>"Pass"</formula>
    </cfRule>
  </conditionalFormatting>
  <conditionalFormatting sqref="B2786:C2788 A2787:A2788 W2783 S2786:S2788 T2786:U2786 S2777:U2785">
    <cfRule type="cellIs" dxfId="110" priority="99" stopIfTrue="1" operator="equal">
      <formula>"Fail"</formula>
    </cfRule>
    <cfRule type="cellIs" dxfId="109" priority="100" stopIfTrue="1" operator="equal">
      <formula>"Pass"</formula>
    </cfRule>
  </conditionalFormatting>
  <conditionalFormatting sqref="S2777">
    <cfRule type="cellIs" dxfId="108" priority="97" stopIfTrue="1" operator="equal">
      <formula>"Fail"</formula>
    </cfRule>
    <cfRule type="cellIs" dxfId="107" priority="98" stopIfTrue="1" operator="equal">
      <formula>"Pass"</formula>
    </cfRule>
  </conditionalFormatting>
  <conditionalFormatting sqref="B2798:C2800 A2799:A2800 W2795 S2798:S2800 U2796:U2797 S2789:T2797 U2790:U2791 U2793:U2794 T2798">
    <cfRule type="cellIs" dxfId="106" priority="95" stopIfTrue="1" operator="equal">
      <formula>"Fail"</formula>
    </cfRule>
    <cfRule type="cellIs" dxfId="105" priority="96" stopIfTrue="1" operator="equal">
      <formula>"Pass"</formula>
    </cfRule>
  </conditionalFormatting>
  <conditionalFormatting sqref="S2789">
    <cfRule type="cellIs" dxfId="104" priority="93" stopIfTrue="1" operator="equal">
      <formula>"Fail"</formula>
    </cfRule>
    <cfRule type="cellIs" dxfId="103" priority="94" stopIfTrue="1" operator="equal">
      <formula>"Pass"</formula>
    </cfRule>
  </conditionalFormatting>
  <conditionalFormatting sqref="U2789">
    <cfRule type="cellIs" dxfId="102" priority="91" stopIfTrue="1" operator="equal">
      <formula>"Fail"</formula>
    </cfRule>
    <cfRule type="cellIs" dxfId="101" priority="92" stopIfTrue="1" operator="equal">
      <formula>"Pass"</formula>
    </cfRule>
  </conditionalFormatting>
  <conditionalFormatting sqref="U2792">
    <cfRule type="cellIs" dxfId="100" priority="89" stopIfTrue="1" operator="equal">
      <formula>"Fail"</formula>
    </cfRule>
    <cfRule type="cellIs" dxfId="99" priority="90" stopIfTrue="1" operator="equal">
      <formula>"Pass"</formula>
    </cfRule>
  </conditionalFormatting>
  <conditionalFormatting sqref="U2795">
    <cfRule type="cellIs" dxfId="98" priority="87" stopIfTrue="1" operator="equal">
      <formula>"Fail"</formula>
    </cfRule>
    <cfRule type="cellIs" dxfId="97" priority="88" stopIfTrue="1" operator="equal">
      <formula>"Pass"</formula>
    </cfRule>
  </conditionalFormatting>
  <conditionalFormatting sqref="U2798">
    <cfRule type="cellIs" dxfId="96" priority="85" stopIfTrue="1" operator="equal">
      <formula>"Fail"</formula>
    </cfRule>
    <cfRule type="cellIs" dxfId="95" priority="86" stopIfTrue="1" operator="equal">
      <formula>"Pass"</formula>
    </cfRule>
  </conditionalFormatting>
  <conditionalFormatting sqref="B2810:C2812 A2811:A2812 W2807 S2810:S2812 U2808:U2809 S2801:T2809 U2802:U2803 U2805:U2806 T2810">
    <cfRule type="cellIs" dxfId="94" priority="83" stopIfTrue="1" operator="equal">
      <formula>"Fail"</formula>
    </cfRule>
    <cfRule type="cellIs" dxfId="93" priority="84" stopIfTrue="1" operator="equal">
      <formula>"Pass"</formula>
    </cfRule>
  </conditionalFormatting>
  <conditionalFormatting sqref="S2801">
    <cfRule type="cellIs" dxfId="92" priority="81" stopIfTrue="1" operator="equal">
      <formula>"Fail"</formula>
    </cfRule>
    <cfRule type="cellIs" dxfId="91" priority="82" stopIfTrue="1" operator="equal">
      <formula>"Pass"</formula>
    </cfRule>
  </conditionalFormatting>
  <conditionalFormatting sqref="U2801">
    <cfRule type="cellIs" dxfId="90" priority="79" stopIfTrue="1" operator="equal">
      <formula>"Fail"</formula>
    </cfRule>
    <cfRule type="cellIs" dxfId="89" priority="80" stopIfTrue="1" operator="equal">
      <formula>"Pass"</formula>
    </cfRule>
  </conditionalFormatting>
  <conditionalFormatting sqref="U2804">
    <cfRule type="cellIs" dxfId="88" priority="77" stopIfTrue="1" operator="equal">
      <formula>"Fail"</formula>
    </cfRule>
    <cfRule type="cellIs" dxfId="87" priority="78" stopIfTrue="1" operator="equal">
      <formula>"Pass"</formula>
    </cfRule>
  </conditionalFormatting>
  <conditionalFormatting sqref="U2807">
    <cfRule type="cellIs" dxfId="86" priority="75" stopIfTrue="1" operator="equal">
      <formula>"Fail"</formula>
    </cfRule>
    <cfRule type="cellIs" dxfId="85" priority="76" stopIfTrue="1" operator="equal">
      <formula>"Pass"</formula>
    </cfRule>
  </conditionalFormatting>
  <conditionalFormatting sqref="U2810">
    <cfRule type="cellIs" dxfId="84" priority="73" stopIfTrue="1" operator="equal">
      <formula>"Fail"</formula>
    </cfRule>
    <cfRule type="cellIs" dxfId="83" priority="74" stopIfTrue="1" operator="equal">
      <formula>"Pass"</formula>
    </cfRule>
  </conditionalFormatting>
  <conditionalFormatting sqref="B2822:C2824 A2823:A2824 W2819 S2822:S2824 U2820:U2821 S2813:T2821 U2814:U2815 U2817:U2818 T2822">
    <cfRule type="cellIs" dxfId="82" priority="71" stopIfTrue="1" operator="equal">
      <formula>"Fail"</formula>
    </cfRule>
    <cfRule type="cellIs" dxfId="81" priority="72" stopIfTrue="1" operator="equal">
      <formula>"Pass"</formula>
    </cfRule>
  </conditionalFormatting>
  <conditionalFormatting sqref="S2813">
    <cfRule type="cellIs" dxfId="80" priority="69" stopIfTrue="1" operator="equal">
      <formula>"Fail"</formula>
    </cfRule>
    <cfRule type="cellIs" dxfId="79" priority="70" stopIfTrue="1" operator="equal">
      <formula>"Pass"</formula>
    </cfRule>
  </conditionalFormatting>
  <conditionalFormatting sqref="U2813">
    <cfRule type="cellIs" dxfId="78" priority="67" stopIfTrue="1" operator="equal">
      <formula>"Fail"</formula>
    </cfRule>
    <cfRule type="cellIs" dxfId="77" priority="68" stopIfTrue="1" operator="equal">
      <formula>"Pass"</formula>
    </cfRule>
  </conditionalFormatting>
  <conditionalFormatting sqref="U2816">
    <cfRule type="cellIs" dxfId="76" priority="65" stopIfTrue="1" operator="equal">
      <formula>"Fail"</formula>
    </cfRule>
    <cfRule type="cellIs" dxfId="75" priority="66" stopIfTrue="1" operator="equal">
      <formula>"Pass"</formula>
    </cfRule>
  </conditionalFormatting>
  <conditionalFormatting sqref="U2819">
    <cfRule type="cellIs" dxfId="74" priority="63" stopIfTrue="1" operator="equal">
      <formula>"Fail"</formula>
    </cfRule>
    <cfRule type="cellIs" dxfId="73" priority="64" stopIfTrue="1" operator="equal">
      <formula>"Pass"</formula>
    </cfRule>
  </conditionalFormatting>
  <conditionalFormatting sqref="U2822">
    <cfRule type="cellIs" dxfId="72" priority="61" stopIfTrue="1" operator="equal">
      <formula>"Fail"</formula>
    </cfRule>
    <cfRule type="cellIs" dxfId="71" priority="62" stopIfTrue="1" operator="equal">
      <formula>"Pass"</formula>
    </cfRule>
  </conditionalFormatting>
  <conditionalFormatting sqref="B2834:C2836 A2835:A2836 W2831 S2834:S2836 U2832:U2833 S2825:T2833 U2826:U2827 U2829:U2830 T2834">
    <cfRule type="cellIs" dxfId="70" priority="59" stopIfTrue="1" operator="equal">
      <formula>"Fail"</formula>
    </cfRule>
    <cfRule type="cellIs" dxfId="69" priority="60" stopIfTrue="1" operator="equal">
      <formula>"Pass"</formula>
    </cfRule>
  </conditionalFormatting>
  <conditionalFormatting sqref="S2825">
    <cfRule type="cellIs" dxfId="68" priority="57" stopIfTrue="1" operator="equal">
      <formula>"Fail"</formula>
    </cfRule>
    <cfRule type="cellIs" dxfId="67" priority="58" stopIfTrue="1" operator="equal">
      <formula>"Pass"</formula>
    </cfRule>
  </conditionalFormatting>
  <conditionalFormatting sqref="U2825">
    <cfRule type="cellIs" dxfId="66" priority="55" stopIfTrue="1" operator="equal">
      <formula>"Fail"</formula>
    </cfRule>
    <cfRule type="cellIs" dxfId="65" priority="56" stopIfTrue="1" operator="equal">
      <formula>"Pass"</formula>
    </cfRule>
  </conditionalFormatting>
  <conditionalFormatting sqref="U2828">
    <cfRule type="cellIs" dxfId="64" priority="53" stopIfTrue="1" operator="equal">
      <formula>"Fail"</formula>
    </cfRule>
    <cfRule type="cellIs" dxfId="63" priority="54" stopIfTrue="1" operator="equal">
      <formula>"Pass"</formula>
    </cfRule>
  </conditionalFormatting>
  <conditionalFormatting sqref="U2831">
    <cfRule type="cellIs" dxfId="62" priority="51" stopIfTrue="1" operator="equal">
      <formula>"Fail"</formula>
    </cfRule>
    <cfRule type="cellIs" dxfId="61" priority="52" stopIfTrue="1" operator="equal">
      <formula>"Pass"</formula>
    </cfRule>
  </conditionalFormatting>
  <conditionalFormatting sqref="U2834">
    <cfRule type="cellIs" dxfId="60" priority="49" stopIfTrue="1" operator="equal">
      <formula>"Fail"</formula>
    </cfRule>
    <cfRule type="cellIs" dxfId="59" priority="50" stopIfTrue="1" operator="equal">
      <formula>"Pass"</formula>
    </cfRule>
  </conditionalFormatting>
  <conditionalFormatting sqref="B2846:C2848 A2847:A2848 W2843 S2846:S2848 U2844:U2845 S2837:T2845 U2838:U2839 U2841:U2842 T2846">
    <cfRule type="cellIs" dxfId="58" priority="47" stopIfTrue="1" operator="equal">
      <formula>"Fail"</formula>
    </cfRule>
    <cfRule type="cellIs" dxfId="57" priority="48" stopIfTrue="1" operator="equal">
      <formula>"Pass"</formula>
    </cfRule>
  </conditionalFormatting>
  <conditionalFormatting sqref="S2837">
    <cfRule type="cellIs" dxfId="56" priority="45" stopIfTrue="1" operator="equal">
      <formula>"Fail"</formula>
    </cfRule>
    <cfRule type="cellIs" dxfId="55" priority="46" stopIfTrue="1" operator="equal">
      <formula>"Pass"</formula>
    </cfRule>
  </conditionalFormatting>
  <conditionalFormatting sqref="U2837">
    <cfRule type="cellIs" dxfId="54" priority="43" stopIfTrue="1" operator="equal">
      <formula>"Fail"</formula>
    </cfRule>
    <cfRule type="cellIs" dxfId="53" priority="44" stopIfTrue="1" operator="equal">
      <formula>"Pass"</formula>
    </cfRule>
  </conditionalFormatting>
  <conditionalFormatting sqref="U2840">
    <cfRule type="cellIs" dxfId="52" priority="41" stopIfTrue="1" operator="equal">
      <formula>"Fail"</formula>
    </cfRule>
    <cfRule type="cellIs" dxfId="51" priority="42" stopIfTrue="1" operator="equal">
      <formula>"Pass"</formula>
    </cfRule>
  </conditionalFormatting>
  <conditionalFormatting sqref="U2843">
    <cfRule type="cellIs" dxfId="50" priority="39" stopIfTrue="1" operator="equal">
      <formula>"Fail"</formula>
    </cfRule>
    <cfRule type="cellIs" dxfId="49" priority="40" stopIfTrue="1" operator="equal">
      <formula>"Pass"</formula>
    </cfRule>
  </conditionalFormatting>
  <conditionalFormatting sqref="U2846">
    <cfRule type="cellIs" dxfId="48" priority="37" stopIfTrue="1" operator="equal">
      <formula>"Fail"</formula>
    </cfRule>
    <cfRule type="cellIs" dxfId="47" priority="38" stopIfTrue="1" operator="equal">
      <formula>"Pass"</formula>
    </cfRule>
  </conditionalFormatting>
  <conditionalFormatting sqref="U2840">
    <cfRule type="cellIs" dxfId="46" priority="35" stopIfTrue="1" operator="equal">
      <formula>"Fail"</formula>
    </cfRule>
    <cfRule type="cellIs" dxfId="45" priority="36" stopIfTrue="1" operator="equal">
      <formula>"Pass"</formula>
    </cfRule>
  </conditionalFormatting>
  <conditionalFormatting sqref="U2843">
    <cfRule type="cellIs" dxfId="44" priority="33" stopIfTrue="1" operator="equal">
      <formula>"Fail"</formula>
    </cfRule>
    <cfRule type="cellIs" dxfId="43" priority="34" stopIfTrue="1" operator="equal">
      <formula>"Pass"</formula>
    </cfRule>
  </conditionalFormatting>
  <conditionalFormatting sqref="U2846">
    <cfRule type="cellIs" dxfId="42" priority="31" stopIfTrue="1" operator="equal">
      <formula>"Fail"</formula>
    </cfRule>
    <cfRule type="cellIs" dxfId="41" priority="32" stopIfTrue="1" operator="equal">
      <formula>"Pass"</formula>
    </cfRule>
  </conditionalFormatting>
  <conditionalFormatting sqref="B2858:C2860 A2859:A2860 W2855 S2858:S2860 U2856:U2857 S2849:T2857 U2850:U2851 U2853:U2854 T2858">
    <cfRule type="cellIs" dxfId="40" priority="29" stopIfTrue="1" operator="equal">
      <formula>"Fail"</formula>
    </cfRule>
    <cfRule type="cellIs" dxfId="39" priority="30" stopIfTrue="1" operator="equal">
      <formula>"Pass"</formula>
    </cfRule>
  </conditionalFormatting>
  <conditionalFormatting sqref="S2849">
    <cfRule type="cellIs" dxfId="38" priority="27" stopIfTrue="1" operator="equal">
      <formula>"Fail"</formula>
    </cfRule>
    <cfRule type="cellIs" dxfId="37" priority="28" stopIfTrue="1" operator="equal">
      <formula>"Pass"</formula>
    </cfRule>
  </conditionalFormatting>
  <conditionalFormatting sqref="U2849">
    <cfRule type="cellIs" dxfId="36" priority="25" stopIfTrue="1" operator="equal">
      <formula>"Fail"</formula>
    </cfRule>
    <cfRule type="cellIs" dxfId="35" priority="26" stopIfTrue="1" operator="equal">
      <formula>"Pass"</formula>
    </cfRule>
  </conditionalFormatting>
  <conditionalFormatting sqref="U2852">
    <cfRule type="cellIs" dxfId="34" priority="23" stopIfTrue="1" operator="equal">
      <formula>"Fail"</formula>
    </cfRule>
    <cfRule type="cellIs" dxfId="33" priority="24" stopIfTrue="1" operator="equal">
      <formula>"Pass"</formula>
    </cfRule>
  </conditionalFormatting>
  <conditionalFormatting sqref="U2855">
    <cfRule type="cellIs" dxfId="32" priority="21" stopIfTrue="1" operator="equal">
      <formula>"Fail"</formula>
    </cfRule>
    <cfRule type="cellIs" dxfId="31" priority="22" stopIfTrue="1" operator="equal">
      <formula>"Pass"</formula>
    </cfRule>
  </conditionalFormatting>
  <conditionalFormatting sqref="U2858">
    <cfRule type="cellIs" dxfId="30" priority="19" stopIfTrue="1" operator="equal">
      <formula>"Fail"</formula>
    </cfRule>
    <cfRule type="cellIs" dxfId="29" priority="20" stopIfTrue="1" operator="equal">
      <formula>"Pass"</formula>
    </cfRule>
  </conditionalFormatting>
  <conditionalFormatting sqref="U2852">
    <cfRule type="cellIs" dxfId="28" priority="17" stopIfTrue="1" operator="equal">
      <formula>"Fail"</formula>
    </cfRule>
    <cfRule type="cellIs" dxfId="27" priority="18" stopIfTrue="1" operator="equal">
      <formula>"Pass"</formula>
    </cfRule>
  </conditionalFormatting>
  <conditionalFormatting sqref="U2855">
    <cfRule type="cellIs" dxfId="26" priority="15" stopIfTrue="1" operator="equal">
      <formula>"Fail"</formula>
    </cfRule>
    <cfRule type="cellIs" dxfId="25" priority="16" stopIfTrue="1" operator="equal">
      <formula>"Pass"</formula>
    </cfRule>
  </conditionalFormatting>
  <conditionalFormatting sqref="U2858">
    <cfRule type="cellIs" dxfId="24" priority="13" stopIfTrue="1" operator="equal">
      <formula>"Fail"</formula>
    </cfRule>
    <cfRule type="cellIs" dxfId="23" priority="14" stopIfTrue="1" operator="equal">
      <formula>"Pass"</formula>
    </cfRule>
  </conditionalFormatting>
  <conditionalFormatting sqref="U2852">
    <cfRule type="cellIs" dxfId="22" priority="11" stopIfTrue="1" operator="equal">
      <formula>"Fail"</formula>
    </cfRule>
    <cfRule type="cellIs" dxfId="21" priority="12" stopIfTrue="1" operator="equal">
      <formula>"Pass"</formula>
    </cfRule>
  </conditionalFormatting>
  <conditionalFormatting sqref="U2855">
    <cfRule type="cellIs" dxfId="20" priority="9" stopIfTrue="1" operator="equal">
      <formula>"Fail"</formula>
    </cfRule>
    <cfRule type="cellIs" dxfId="19" priority="10" stopIfTrue="1" operator="equal">
      <formula>"Pass"</formula>
    </cfRule>
  </conditionalFormatting>
  <conditionalFormatting sqref="U2858">
    <cfRule type="cellIs" dxfId="18" priority="7" stopIfTrue="1" operator="equal">
      <formula>"Fail"</formula>
    </cfRule>
    <cfRule type="cellIs" dxfId="17" priority="8" stopIfTrue="1" operator="equal">
      <formula>"Pass"</formula>
    </cfRule>
  </conditionalFormatting>
  <conditionalFormatting sqref="U2852">
    <cfRule type="cellIs" dxfId="16" priority="5" stopIfTrue="1" operator="equal">
      <formula>"Fail"</formula>
    </cfRule>
    <cfRule type="cellIs" dxfId="15" priority="6" stopIfTrue="1" operator="equal">
      <formula>"Pass"</formula>
    </cfRule>
  </conditionalFormatting>
  <conditionalFormatting sqref="U2855">
    <cfRule type="cellIs" dxfId="14" priority="3" stopIfTrue="1" operator="equal">
      <formula>"Fail"</formula>
    </cfRule>
    <cfRule type="cellIs" dxfId="13" priority="4" stopIfTrue="1" operator="equal">
      <formula>"Pass"</formula>
    </cfRule>
  </conditionalFormatting>
  <conditionalFormatting sqref="U2858">
    <cfRule type="cellIs" dxfId="12" priority="1" stopIfTrue="1" operator="equal">
      <formula>"Fail"</formula>
    </cfRule>
    <cfRule type="cellIs" dxfId="11"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25:E148"/>
  <sheetViews>
    <sheetView topLeftCell="A19" workbookViewId="0">
      <selection activeCell="E26" sqref="E26"/>
    </sheetView>
  </sheetViews>
  <sheetFormatPr defaultRowHeight="15.75"/>
  <cols>
    <col min="1" max="1" width="18" bestFit="1" customWidth="1"/>
  </cols>
  <sheetData>
    <row r="25" spans="1:5">
      <c r="A25" t="s">
        <v>98</v>
      </c>
      <c r="B25" t="s">
        <v>89</v>
      </c>
      <c r="C25" t="s">
        <v>12</v>
      </c>
      <c r="D25" t="s">
        <v>13</v>
      </c>
      <c r="E25" t="s">
        <v>17</v>
      </c>
    </row>
    <row r="26" spans="1:5">
      <c r="A26" s="178">
        <v>42624</v>
      </c>
      <c r="B26">
        <v>22</v>
      </c>
      <c r="C26">
        <v>0</v>
      </c>
      <c r="D26">
        <v>50</v>
      </c>
      <c r="E26" t="s">
        <v>168</v>
      </c>
    </row>
    <row r="27" spans="1:5">
      <c r="A27" s="178">
        <v>42632</v>
      </c>
      <c r="B27">
        <v>1</v>
      </c>
      <c r="C27">
        <v>0</v>
      </c>
      <c r="D27">
        <v>50</v>
      </c>
      <c r="E27" t="s">
        <v>168</v>
      </c>
    </row>
    <row r="28" spans="1:5">
      <c r="A28" s="178">
        <v>42643</v>
      </c>
      <c r="B28">
        <v>11</v>
      </c>
      <c r="C28">
        <v>0</v>
      </c>
      <c r="D28">
        <v>50</v>
      </c>
      <c r="E28" t="s">
        <v>168</v>
      </c>
    </row>
    <row r="29" spans="1:5">
      <c r="A29" s="178">
        <v>42650</v>
      </c>
      <c r="B29">
        <v>6</v>
      </c>
      <c r="C29">
        <v>0</v>
      </c>
      <c r="D29">
        <v>50</v>
      </c>
      <c r="E29" t="s">
        <v>168</v>
      </c>
    </row>
    <row r="30" spans="1:5">
      <c r="A30" s="178">
        <v>42667</v>
      </c>
      <c r="B30">
        <v>6</v>
      </c>
      <c r="C30">
        <v>0</v>
      </c>
      <c r="D30">
        <v>50</v>
      </c>
      <c r="E30" t="s">
        <v>168</v>
      </c>
    </row>
    <row r="31" spans="1:5">
      <c r="A31" s="178">
        <v>42681</v>
      </c>
      <c r="B31">
        <v>5</v>
      </c>
      <c r="C31">
        <v>0</v>
      </c>
      <c r="D31">
        <v>50</v>
      </c>
      <c r="E31" t="s">
        <v>168</v>
      </c>
    </row>
    <row r="32" spans="1:5">
      <c r="A32" s="178">
        <v>42682</v>
      </c>
      <c r="B32">
        <v>1</v>
      </c>
      <c r="C32">
        <v>0</v>
      </c>
      <c r="D32">
        <v>50</v>
      </c>
      <c r="E32" t="s">
        <v>168</v>
      </c>
    </row>
    <row r="33" spans="1:5">
      <c r="A33" s="178">
        <v>42705</v>
      </c>
      <c r="B33">
        <v>20</v>
      </c>
      <c r="C33">
        <v>0</v>
      </c>
      <c r="D33">
        <v>50</v>
      </c>
      <c r="E33" t="s">
        <v>168</v>
      </c>
    </row>
    <row r="34" spans="1:5">
      <c r="A34" s="178">
        <v>42709</v>
      </c>
      <c r="B34">
        <v>10</v>
      </c>
      <c r="C34">
        <v>0</v>
      </c>
      <c r="D34">
        <v>50</v>
      </c>
      <c r="E34" t="s">
        <v>168</v>
      </c>
    </row>
    <row r="35" spans="1:5">
      <c r="A35" s="178">
        <v>42712</v>
      </c>
      <c r="B35">
        <v>6</v>
      </c>
      <c r="C35">
        <v>0</v>
      </c>
      <c r="D35">
        <v>50</v>
      </c>
      <c r="E35" t="s">
        <v>168</v>
      </c>
    </row>
    <row r="36" spans="1:5">
      <c r="A36" s="178">
        <v>42723</v>
      </c>
      <c r="B36">
        <v>2</v>
      </c>
      <c r="C36">
        <v>0</v>
      </c>
      <c r="D36">
        <v>50</v>
      </c>
      <c r="E36" t="s">
        <v>168</v>
      </c>
    </row>
    <row r="37" spans="1:5">
      <c r="A37" s="178">
        <v>42726</v>
      </c>
      <c r="B37">
        <v>2</v>
      </c>
      <c r="C37">
        <v>0</v>
      </c>
      <c r="D37">
        <v>50</v>
      </c>
      <c r="E37" t="s">
        <v>168</v>
      </c>
    </row>
    <row r="38" spans="1:5">
      <c r="A38" s="178">
        <v>42736</v>
      </c>
      <c r="B38">
        <v>2</v>
      </c>
      <c r="C38">
        <v>0</v>
      </c>
      <c r="D38">
        <v>50</v>
      </c>
      <c r="E38" t="s">
        <v>168</v>
      </c>
    </row>
    <row r="39" spans="1:5">
      <c r="A39" s="178">
        <v>42740</v>
      </c>
      <c r="B39">
        <v>0</v>
      </c>
      <c r="C39">
        <v>0</v>
      </c>
      <c r="D39">
        <v>50</v>
      </c>
      <c r="E39" t="s">
        <v>168</v>
      </c>
    </row>
    <row r="40" spans="1:5">
      <c r="A40" s="178">
        <v>42744</v>
      </c>
      <c r="B40">
        <v>-4</v>
      </c>
      <c r="C40">
        <v>0</v>
      </c>
      <c r="D40">
        <v>50</v>
      </c>
      <c r="E40" t="s">
        <v>168</v>
      </c>
    </row>
    <row r="41" spans="1:5">
      <c r="A41" s="178">
        <v>42759</v>
      </c>
      <c r="B41">
        <v>-7</v>
      </c>
      <c r="C41">
        <v>0</v>
      </c>
      <c r="D41">
        <v>50</v>
      </c>
      <c r="E41" t="s">
        <v>91</v>
      </c>
    </row>
    <row r="42" spans="1:5">
      <c r="A42" s="178">
        <v>42762</v>
      </c>
      <c r="B42">
        <v>-3</v>
      </c>
      <c r="C42">
        <v>0</v>
      </c>
      <c r="D42">
        <v>50</v>
      </c>
      <c r="E42" t="s">
        <v>168</v>
      </c>
    </row>
    <row r="43" spans="1:5">
      <c r="A43" s="178">
        <v>42768</v>
      </c>
      <c r="B43">
        <v>-3</v>
      </c>
      <c r="C43">
        <v>0</v>
      </c>
      <c r="D43">
        <v>50</v>
      </c>
      <c r="E43" t="s">
        <v>168</v>
      </c>
    </row>
    <row r="44" spans="1:5">
      <c r="A44" s="178">
        <v>42772</v>
      </c>
      <c r="B44">
        <v>-6</v>
      </c>
      <c r="C44">
        <v>0</v>
      </c>
      <c r="D44">
        <v>50</v>
      </c>
      <c r="E44" t="s">
        <v>168</v>
      </c>
    </row>
    <row r="45" spans="1:5">
      <c r="A45" s="178">
        <v>42772</v>
      </c>
      <c r="B45">
        <v>17</v>
      </c>
      <c r="C45">
        <v>0</v>
      </c>
      <c r="D45">
        <v>50</v>
      </c>
      <c r="E45" t="s">
        <v>168</v>
      </c>
    </row>
    <row r="46" spans="1:5">
      <c r="A46" s="178">
        <v>42775</v>
      </c>
      <c r="B46">
        <v>24</v>
      </c>
      <c r="C46">
        <v>0</v>
      </c>
      <c r="D46">
        <v>50</v>
      </c>
      <c r="E46" t="s">
        <v>168</v>
      </c>
    </row>
    <row r="47" spans="1:5">
      <c r="A47" s="178">
        <v>42779</v>
      </c>
      <c r="B47">
        <v>15</v>
      </c>
      <c r="C47">
        <v>0</v>
      </c>
      <c r="D47">
        <v>50</v>
      </c>
      <c r="E47" t="s">
        <v>168</v>
      </c>
    </row>
    <row r="48" spans="1:5">
      <c r="A48" s="178">
        <v>42782</v>
      </c>
      <c r="B48">
        <v>-1</v>
      </c>
      <c r="C48">
        <v>0</v>
      </c>
      <c r="D48">
        <v>50</v>
      </c>
      <c r="E48" t="s">
        <v>168</v>
      </c>
    </row>
    <row r="49" spans="1:5">
      <c r="A49" s="178">
        <v>42786</v>
      </c>
      <c r="B49">
        <v>4</v>
      </c>
      <c r="C49">
        <v>0</v>
      </c>
      <c r="D49">
        <v>50</v>
      </c>
      <c r="E49" t="s">
        <v>168</v>
      </c>
    </row>
    <row r="50" spans="1:5">
      <c r="A50" s="178">
        <v>42796</v>
      </c>
      <c r="B50">
        <v>17</v>
      </c>
      <c r="C50">
        <v>0</v>
      </c>
      <c r="D50">
        <v>50</v>
      </c>
      <c r="E50" t="s">
        <v>168</v>
      </c>
    </row>
    <row r="51" spans="1:5">
      <c r="A51" s="178">
        <v>42800</v>
      </c>
      <c r="B51">
        <v>5</v>
      </c>
      <c r="C51">
        <v>0</v>
      </c>
      <c r="D51">
        <v>50</v>
      </c>
      <c r="E51" t="s">
        <v>168</v>
      </c>
    </row>
    <row r="52" spans="1:5">
      <c r="A52" s="178">
        <v>42804</v>
      </c>
      <c r="B52">
        <v>2</v>
      </c>
      <c r="C52">
        <v>0</v>
      </c>
      <c r="D52">
        <v>50</v>
      </c>
      <c r="E52" t="s">
        <v>168</v>
      </c>
    </row>
    <row r="53" spans="1:5">
      <c r="A53" s="178">
        <v>42808</v>
      </c>
      <c r="B53">
        <v>-3</v>
      </c>
      <c r="C53">
        <v>0</v>
      </c>
      <c r="D53">
        <v>50</v>
      </c>
      <c r="E53" t="s">
        <v>168</v>
      </c>
    </row>
    <row r="54" spans="1:5">
      <c r="A54" s="178">
        <v>42814</v>
      </c>
      <c r="B54">
        <v>-9</v>
      </c>
      <c r="C54">
        <v>0</v>
      </c>
      <c r="D54">
        <v>50</v>
      </c>
      <c r="E54" t="s">
        <v>168</v>
      </c>
    </row>
    <row r="55" spans="1:5">
      <c r="A55" s="178">
        <v>42817</v>
      </c>
      <c r="B55">
        <v>4</v>
      </c>
      <c r="C55">
        <v>0</v>
      </c>
      <c r="D55">
        <v>50</v>
      </c>
      <c r="E55" t="s">
        <v>168</v>
      </c>
    </row>
    <row r="56" spans="1:5">
      <c r="A56" s="178">
        <v>42832</v>
      </c>
      <c r="B56">
        <v>1</v>
      </c>
      <c r="C56">
        <v>0</v>
      </c>
      <c r="D56">
        <v>50</v>
      </c>
      <c r="E56" t="s">
        <v>168</v>
      </c>
    </row>
    <row r="57" spans="1:5">
      <c r="A57" s="178">
        <v>42835</v>
      </c>
      <c r="B57">
        <v>3</v>
      </c>
      <c r="C57">
        <v>0</v>
      </c>
      <c r="D57">
        <v>50</v>
      </c>
      <c r="E57" t="s">
        <v>168</v>
      </c>
    </row>
    <row r="58" spans="1:5">
      <c r="A58" s="178">
        <v>42843</v>
      </c>
      <c r="B58">
        <v>2</v>
      </c>
      <c r="C58">
        <v>0</v>
      </c>
      <c r="D58">
        <v>50</v>
      </c>
      <c r="E58" t="s">
        <v>168</v>
      </c>
    </row>
    <row r="59" spans="1:5">
      <c r="A59" s="178">
        <v>42849</v>
      </c>
      <c r="B59">
        <v>1</v>
      </c>
      <c r="C59">
        <v>0</v>
      </c>
      <c r="D59">
        <v>50</v>
      </c>
      <c r="E59" t="s">
        <v>168</v>
      </c>
    </row>
    <row r="60" spans="1:5">
      <c r="A60" s="178">
        <v>42853</v>
      </c>
      <c r="B60">
        <v>1</v>
      </c>
      <c r="C60">
        <v>0</v>
      </c>
      <c r="D60">
        <v>50</v>
      </c>
      <c r="E60" t="s">
        <v>168</v>
      </c>
    </row>
    <row r="61" spans="1:5">
      <c r="A61" s="178">
        <v>42856</v>
      </c>
      <c r="B61">
        <v>19</v>
      </c>
      <c r="C61">
        <v>0</v>
      </c>
      <c r="D61">
        <v>50</v>
      </c>
      <c r="E61" t="s">
        <v>168</v>
      </c>
    </row>
    <row r="62" spans="1:5">
      <c r="A62" s="178">
        <v>42870</v>
      </c>
      <c r="B62">
        <v>28</v>
      </c>
      <c r="C62">
        <v>0</v>
      </c>
      <c r="D62">
        <v>50</v>
      </c>
      <c r="E62" t="s">
        <v>168</v>
      </c>
    </row>
    <row r="63" spans="1:5">
      <c r="A63" s="178">
        <v>42877</v>
      </c>
      <c r="B63">
        <v>-3</v>
      </c>
      <c r="C63">
        <v>0</v>
      </c>
      <c r="D63">
        <v>50</v>
      </c>
      <c r="E63" t="s">
        <v>168</v>
      </c>
    </row>
    <row r="64" spans="1:5">
      <c r="A64" s="178">
        <v>42888</v>
      </c>
      <c r="B64">
        <v>2</v>
      </c>
      <c r="C64">
        <v>0</v>
      </c>
      <c r="D64">
        <v>50</v>
      </c>
      <c r="E64" t="s">
        <v>168</v>
      </c>
    </row>
    <row r="65" spans="1:5">
      <c r="A65" s="178">
        <v>42893</v>
      </c>
      <c r="B65">
        <v>2</v>
      </c>
      <c r="C65">
        <v>0</v>
      </c>
      <c r="D65">
        <v>50</v>
      </c>
      <c r="E65" t="s">
        <v>168</v>
      </c>
    </row>
    <row r="66" spans="1:5">
      <c r="A66" s="178">
        <v>42909</v>
      </c>
      <c r="B66">
        <v>4</v>
      </c>
      <c r="C66">
        <v>0</v>
      </c>
      <c r="D66">
        <v>50</v>
      </c>
      <c r="E66" t="s">
        <v>168</v>
      </c>
    </row>
    <row r="67" spans="1:5">
      <c r="A67" s="178">
        <v>42923</v>
      </c>
      <c r="B67">
        <v>6</v>
      </c>
      <c r="C67">
        <v>0</v>
      </c>
      <c r="D67">
        <v>50</v>
      </c>
      <c r="E67" t="s">
        <v>168</v>
      </c>
    </row>
    <row r="68" spans="1:5">
      <c r="A68" s="178">
        <v>42926</v>
      </c>
      <c r="B68">
        <v>4</v>
      </c>
      <c r="C68">
        <v>0</v>
      </c>
      <c r="D68">
        <v>50</v>
      </c>
      <c r="E68" t="s">
        <v>168</v>
      </c>
    </row>
    <row r="69" spans="1:5">
      <c r="A69" s="178">
        <v>43005</v>
      </c>
      <c r="B69">
        <v>13</v>
      </c>
      <c r="C69">
        <v>0</v>
      </c>
      <c r="D69">
        <v>50</v>
      </c>
      <c r="E69" t="s">
        <v>168</v>
      </c>
    </row>
    <row r="70" spans="1:5">
      <c r="A70" s="178">
        <v>43012</v>
      </c>
      <c r="B70">
        <v>6</v>
      </c>
      <c r="C70">
        <v>0</v>
      </c>
      <c r="D70">
        <v>50</v>
      </c>
      <c r="E70" t="s">
        <v>168</v>
      </c>
    </row>
    <row r="71" spans="1:5">
      <c r="A71" s="178">
        <v>43017</v>
      </c>
      <c r="B71">
        <v>0</v>
      </c>
      <c r="C71">
        <v>0</v>
      </c>
      <c r="D71">
        <v>50</v>
      </c>
      <c r="E71" t="s">
        <v>168</v>
      </c>
    </row>
    <row r="72" spans="1:5">
      <c r="A72" s="178">
        <v>43020</v>
      </c>
      <c r="B72">
        <v>4</v>
      </c>
      <c r="C72">
        <v>0</v>
      </c>
      <c r="D72">
        <v>50</v>
      </c>
      <c r="E72" t="s">
        <v>168</v>
      </c>
    </row>
    <row r="73" spans="1:5">
      <c r="A73" s="178">
        <v>43024</v>
      </c>
      <c r="B73">
        <v>-2</v>
      </c>
      <c r="C73">
        <v>0</v>
      </c>
      <c r="D73">
        <v>50</v>
      </c>
      <c r="E73" t="s">
        <v>168</v>
      </c>
    </row>
    <row r="74" spans="1:5">
      <c r="A74" s="178">
        <v>43031</v>
      </c>
      <c r="B74">
        <v>10</v>
      </c>
      <c r="C74">
        <v>0</v>
      </c>
      <c r="D74">
        <v>50</v>
      </c>
      <c r="E74" t="s">
        <v>168</v>
      </c>
    </row>
    <row r="75" spans="1:5">
      <c r="A75" s="178">
        <v>43034</v>
      </c>
      <c r="B75">
        <v>0</v>
      </c>
      <c r="C75">
        <v>0</v>
      </c>
      <c r="D75">
        <v>50</v>
      </c>
      <c r="E75" t="s">
        <v>168</v>
      </c>
    </row>
    <row r="76" spans="1:5">
      <c r="A76" s="178">
        <v>43038</v>
      </c>
      <c r="B76">
        <v>-3</v>
      </c>
      <c r="C76">
        <v>0</v>
      </c>
      <c r="D76">
        <v>50</v>
      </c>
      <c r="E76" t="s">
        <v>168</v>
      </c>
    </row>
    <row r="77" spans="1:5">
      <c r="A77" s="178">
        <v>43041</v>
      </c>
      <c r="B77">
        <v>2</v>
      </c>
      <c r="C77">
        <v>0</v>
      </c>
      <c r="D77">
        <v>50</v>
      </c>
      <c r="E77" t="s">
        <v>168</v>
      </c>
    </row>
    <row r="78" spans="1:5">
      <c r="A78" s="178">
        <v>43045</v>
      </c>
      <c r="B78">
        <v>-1</v>
      </c>
      <c r="C78">
        <v>0</v>
      </c>
      <c r="D78">
        <v>50</v>
      </c>
      <c r="E78" t="s">
        <v>168</v>
      </c>
    </row>
    <row r="79" spans="1:5">
      <c r="A79" s="178">
        <v>43055</v>
      </c>
      <c r="B79">
        <v>1</v>
      </c>
      <c r="C79">
        <v>0</v>
      </c>
      <c r="D79">
        <v>50</v>
      </c>
      <c r="E79" t="s">
        <v>168</v>
      </c>
    </row>
    <row r="80" spans="1:5">
      <c r="A80" s="178">
        <v>43060</v>
      </c>
      <c r="B80">
        <v>-8</v>
      </c>
      <c r="C80">
        <v>0</v>
      </c>
      <c r="D80">
        <v>50</v>
      </c>
      <c r="E80" t="s">
        <v>168</v>
      </c>
    </row>
    <row r="81" spans="1:5">
      <c r="A81" s="178">
        <v>43073</v>
      </c>
      <c r="B81">
        <v>-7</v>
      </c>
      <c r="C81">
        <v>0</v>
      </c>
      <c r="D81">
        <v>50</v>
      </c>
      <c r="E81" t="s">
        <v>168</v>
      </c>
    </row>
    <row r="82" spans="1:5">
      <c r="A82" s="178">
        <v>43077</v>
      </c>
      <c r="B82">
        <v>-1</v>
      </c>
      <c r="C82">
        <v>0</v>
      </c>
      <c r="D82">
        <v>50</v>
      </c>
      <c r="E82" t="s">
        <v>49</v>
      </c>
    </row>
    <row r="83" spans="1:5">
      <c r="A83" s="178">
        <v>43081</v>
      </c>
      <c r="B83">
        <v>2</v>
      </c>
      <c r="C83">
        <v>0</v>
      </c>
      <c r="D83">
        <v>50</v>
      </c>
      <c r="E83" t="s">
        <v>168</v>
      </c>
    </row>
    <row r="84" spans="1:5">
      <c r="A84" s="178">
        <v>43084</v>
      </c>
      <c r="B84">
        <v>-3</v>
      </c>
      <c r="C84">
        <v>0</v>
      </c>
      <c r="D84">
        <v>50</v>
      </c>
      <c r="E84" t="s">
        <v>168</v>
      </c>
    </row>
    <row r="85" spans="1:5">
      <c r="A85" s="178">
        <v>43087</v>
      </c>
      <c r="B85">
        <v>1</v>
      </c>
      <c r="C85">
        <v>0</v>
      </c>
      <c r="D85">
        <v>50</v>
      </c>
      <c r="E85" t="s">
        <v>168</v>
      </c>
    </row>
    <row r="86" spans="1:5">
      <c r="A86" s="178">
        <v>43090</v>
      </c>
      <c r="B86">
        <v>-4</v>
      </c>
      <c r="C86">
        <v>0</v>
      </c>
      <c r="D86">
        <v>50</v>
      </c>
      <c r="E86" t="s">
        <v>168</v>
      </c>
    </row>
    <row r="87" spans="1:5">
      <c r="A87" s="178">
        <v>43096</v>
      </c>
      <c r="B87">
        <v>-1</v>
      </c>
      <c r="C87">
        <v>0</v>
      </c>
      <c r="D87">
        <v>50</v>
      </c>
      <c r="E87" t="s">
        <v>168</v>
      </c>
    </row>
    <row r="88" spans="1:5">
      <c r="A88" s="178">
        <v>43101</v>
      </c>
      <c r="B88">
        <v>15</v>
      </c>
      <c r="C88">
        <v>0</v>
      </c>
      <c r="D88">
        <v>50</v>
      </c>
      <c r="E88" t="s">
        <v>168</v>
      </c>
    </row>
    <row r="89" spans="1:5">
      <c r="A89" s="178">
        <v>43105</v>
      </c>
      <c r="B89">
        <v>41</v>
      </c>
      <c r="C89">
        <v>0</v>
      </c>
      <c r="D89">
        <v>50</v>
      </c>
      <c r="E89" t="s">
        <v>168</v>
      </c>
    </row>
    <row r="90" spans="1:5">
      <c r="A90" s="178">
        <v>43112</v>
      </c>
      <c r="B90">
        <v>5</v>
      </c>
      <c r="C90">
        <v>0</v>
      </c>
      <c r="D90">
        <v>50</v>
      </c>
      <c r="E90" t="s">
        <v>168</v>
      </c>
    </row>
    <row r="91" spans="1:5">
      <c r="A91" s="178">
        <v>43117</v>
      </c>
      <c r="B91">
        <v>0</v>
      </c>
      <c r="C91">
        <v>0</v>
      </c>
      <c r="D91">
        <v>50</v>
      </c>
      <c r="E91" t="s">
        <v>168</v>
      </c>
    </row>
    <row r="92" spans="1:5">
      <c r="A92" s="178">
        <v>43122</v>
      </c>
      <c r="B92">
        <v>10</v>
      </c>
      <c r="C92">
        <v>0</v>
      </c>
      <c r="D92">
        <v>50</v>
      </c>
      <c r="E92" t="s">
        <v>168</v>
      </c>
    </row>
    <row r="93" spans="1:5">
      <c r="A93" s="178">
        <v>43125</v>
      </c>
      <c r="B93">
        <v>1</v>
      </c>
      <c r="C93">
        <v>0</v>
      </c>
      <c r="D93">
        <v>50</v>
      </c>
      <c r="E93" t="s">
        <v>168</v>
      </c>
    </row>
    <row r="94" spans="1:5">
      <c r="A94" s="178">
        <v>43129</v>
      </c>
      <c r="B94">
        <v>0</v>
      </c>
      <c r="C94">
        <v>0</v>
      </c>
      <c r="D94">
        <v>50</v>
      </c>
      <c r="E94" t="s">
        <v>168</v>
      </c>
    </row>
    <row r="95" spans="1:5">
      <c r="A95" s="178">
        <v>43132</v>
      </c>
      <c r="B95">
        <v>13</v>
      </c>
      <c r="C95">
        <v>0</v>
      </c>
      <c r="D95">
        <v>50</v>
      </c>
      <c r="E95" t="s">
        <v>168</v>
      </c>
    </row>
    <row r="96" spans="1:5">
      <c r="A96" s="178">
        <v>43137</v>
      </c>
      <c r="B96">
        <v>4</v>
      </c>
      <c r="C96">
        <v>0</v>
      </c>
      <c r="D96">
        <v>50</v>
      </c>
      <c r="E96" t="s">
        <v>168</v>
      </c>
    </row>
    <row r="97" spans="1:5">
      <c r="A97" s="178">
        <v>43140</v>
      </c>
      <c r="B97">
        <v>9</v>
      </c>
      <c r="C97">
        <v>0</v>
      </c>
      <c r="D97">
        <v>50</v>
      </c>
      <c r="E97" t="s">
        <v>168</v>
      </c>
    </row>
    <row r="98" spans="1:5">
      <c r="A98" s="178">
        <v>43143</v>
      </c>
      <c r="B98">
        <v>-1</v>
      </c>
      <c r="C98">
        <v>0</v>
      </c>
      <c r="D98">
        <v>50</v>
      </c>
      <c r="E98" t="s">
        <v>168</v>
      </c>
    </row>
    <row r="99" spans="1:5">
      <c r="A99" s="178">
        <v>43147</v>
      </c>
      <c r="B99">
        <v>0</v>
      </c>
      <c r="C99">
        <v>0</v>
      </c>
      <c r="D99">
        <v>50</v>
      </c>
      <c r="E99" t="s">
        <v>168</v>
      </c>
    </row>
    <row r="100" spans="1:5">
      <c r="A100" s="178">
        <v>43151</v>
      </c>
      <c r="B100">
        <v>1</v>
      </c>
      <c r="C100">
        <v>0</v>
      </c>
      <c r="D100">
        <v>50</v>
      </c>
      <c r="E100" t="s">
        <v>168</v>
      </c>
    </row>
    <row r="101" spans="1:5">
      <c r="A101" s="178">
        <v>43158</v>
      </c>
      <c r="B101">
        <v>7</v>
      </c>
      <c r="C101">
        <v>0</v>
      </c>
      <c r="D101">
        <v>50</v>
      </c>
      <c r="E101" t="s">
        <v>168</v>
      </c>
    </row>
    <row r="102" spans="1:5">
      <c r="A102" s="178">
        <v>43173</v>
      </c>
      <c r="B102">
        <v>2</v>
      </c>
      <c r="C102">
        <v>0</v>
      </c>
      <c r="D102">
        <v>50</v>
      </c>
      <c r="E102" t="s">
        <v>168</v>
      </c>
    </row>
    <row r="103" spans="1:5">
      <c r="A103" s="178">
        <v>43202</v>
      </c>
      <c r="B103">
        <v>6</v>
      </c>
      <c r="C103">
        <v>0</v>
      </c>
      <c r="D103">
        <v>50</v>
      </c>
      <c r="E103" t="s">
        <v>168</v>
      </c>
    </row>
    <row r="104" spans="1:5">
      <c r="A104" s="178">
        <v>43208</v>
      </c>
      <c r="B104">
        <v>15</v>
      </c>
      <c r="C104">
        <v>0</v>
      </c>
      <c r="D104">
        <v>50</v>
      </c>
      <c r="E104" t="s">
        <v>168</v>
      </c>
    </row>
    <row r="105" spans="1:5">
      <c r="A105" s="178">
        <v>43215</v>
      </c>
      <c r="B105">
        <v>-1</v>
      </c>
      <c r="C105">
        <v>0</v>
      </c>
      <c r="D105">
        <v>50</v>
      </c>
      <c r="E105" t="s">
        <v>64</v>
      </c>
    </row>
    <row r="106" spans="1:5">
      <c r="A106" s="178">
        <v>43231</v>
      </c>
      <c r="B106">
        <v>5</v>
      </c>
      <c r="C106">
        <v>0</v>
      </c>
      <c r="D106">
        <v>50</v>
      </c>
      <c r="E106" t="s">
        <v>168</v>
      </c>
    </row>
    <row r="107" spans="1:5">
      <c r="A107" s="178">
        <v>43234</v>
      </c>
      <c r="B107">
        <v>5</v>
      </c>
      <c r="C107">
        <v>0</v>
      </c>
      <c r="D107">
        <v>50</v>
      </c>
      <c r="E107" t="s">
        <v>168</v>
      </c>
    </row>
    <row r="108" spans="1:5">
      <c r="A108" s="178">
        <v>43241</v>
      </c>
      <c r="B108">
        <v>-1</v>
      </c>
      <c r="C108">
        <v>0</v>
      </c>
      <c r="D108">
        <v>50</v>
      </c>
      <c r="E108" t="s">
        <v>168</v>
      </c>
    </row>
    <row r="109" spans="1:5">
      <c r="A109" s="178">
        <v>43248</v>
      </c>
      <c r="B109">
        <v>0</v>
      </c>
      <c r="C109">
        <v>0</v>
      </c>
      <c r="D109">
        <v>50</v>
      </c>
      <c r="E109" t="s">
        <v>168</v>
      </c>
    </row>
    <row r="110" spans="1:5">
      <c r="A110" s="178">
        <v>43252</v>
      </c>
      <c r="B110">
        <v>2</v>
      </c>
      <c r="C110">
        <v>0</v>
      </c>
      <c r="D110">
        <v>50</v>
      </c>
      <c r="E110" t="s">
        <v>168</v>
      </c>
    </row>
    <row r="111" spans="1:5">
      <c r="A111" s="178">
        <v>43256</v>
      </c>
      <c r="B111">
        <v>3</v>
      </c>
      <c r="C111">
        <v>0</v>
      </c>
      <c r="D111">
        <v>50</v>
      </c>
      <c r="E111" t="s">
        <v>168</v>
      </c>
    </row>
    <row r="112" spans="1:5">
      <c r="A112" s="178">
        <v>43259</v>
      </c>
      <c r="B112">
        <v>0</v>
      </c>
      <c r="C112">
        <v>0</v>
      </c>
      <c r="D112">
        <v>50</v>
      </c>
      <c r="E112" t="s">
        <v>168</v>
      </c>
    </row>
    <row r="113" spans="1:5">
      <c r="A113" s="178">
        <v>43287</v>
      </c>
      <c r="B113">
        <v>-16</v>
      </c>
      <c r="C113">
        <v>0</v>
      </c>
      <c r="D113">
        <v>50</v>
      </c>
      <c r="E113" t="s">
        <v>168</v>
      </c>
    </row>
    <row r="114" spans="1:5">
      <c r="A114" s="178">
        <v>43292</v>
      </c>
      <c r="B114">
        <v>4</v>
      </c>
      <c r="C114">
        <v>0</v>
      </c>
      <c r="D114">
        <v>50</v>
      </c>
      <c r="E114" t="s">
        <v>168</v>
      </c>
    </row>
    <row r="115" spans="1:5">
      <c r="A115" s="178">
        <v>43302</v>
      </c>
      <c r="B115">
        <v>13</v>
      </c>
      <c r="C115">
        <v>0</v>
      </c>
      <c r="D115">
        <v>50</v>
      </c>
      <c r="E115" t="s">
        <v>168</v>
      </c>
    </row>
    <row r="116" spans="1:5">
      <c r="A116" s="178">
        <v>43318</v>
      </c>
      <c r="B116">
        <v>4</v>
      </c>
      <c r="C116">
        <v>0</v>
      </c>
      <c r="D116">
        <v>50</v>
      </c>
      <c r="E116" t="s">
        <v>168</v>
      </c>
    </row>
    <row r="117" spans="1:5">
      <c r="A117" s="178">
        <v>43322</v>
      </c>
      <c r="B117">
        <v>16</v>
      </c>
      <c r="C117">
        <v>0</v>
      </c>
      <c r="D117">
        <v>50</v>
      </c>
      <c r="E117" t="s">
        <v>168</v>
      </c>
    </row>
    <row r="118" spans="1:5">
      <c r="A118" s="178">
        <v>42604</v>
      </c>
      <c r="B118">
        <v>5</v>
      </c>
      <c r="C118">
        <v>0</v>
      </c>
      <c r="D118">
        <v>50</v>
      </c>
      <c r="E118" t="s">
        <v>168</v>
      </c>
    </row>
    <row r="119" spans="1:5">
      <c r="A119" s="178">
        <v>42933</v>
      </c>
      <c r="B119">
        <v>13</v>
      </c>
      <c r="C119">
        <v>0</v>
      </c>
      <c r="D119">
        <v>50</v>
      </c>
      <c r="E119" t="s">
        <v>168</v>
      </c>
    </row>
    <row r="120" spans="1:5">
      <c r="A120" s="178">
        <v>42940</v>
      </c>
      <c r="B120">
        <v>6</v>
      </c>
      <c r="C120">
        <v>0</v>
      </c>
      <c r="D120">
        <v>50</v>
      </c>
      <c r="E120" t="s">
        <v>168</v>
      </c>
    </row>
    <row r="121" spans="1:5">
      <c r="A121" s="178">
        <v>42947</v>
      </c>
      <c r="B121">
        <v>11</v>
      </c>
      <c r="C121">
        <v>0</v>
      </c>
      <c r="D121">
        <v>50</v>
      </c>
      <c r="E121" t="s">
        <v>168</v>
      </c>
    </row>
    <row r="122" spans="1:5">
      <c r="A122" s="178">
        <v>42950</v>
      </c>
      <c r="B122">
        <v>6</v>
      </c>
      <c r="C122">
        <v>0</v>
      </c>
      <c r="D122">
        <v>50</v>
      </c>
      <c r="E122" t="s">
        <v>168</v>
      </c>
    </row>
    <row r="123" spans="1:5">
      <c r="A123" s="178">
        <v>42956</v>
      </c>
      <c r="B123">
        <v>-4</v>
      </c>
      <c r="C123">
        <v>0</v>
      </c>
      <c r="D123">
        <v>50</v>
      </c>
      <c r="E123" t="s">
        <v>168</v>
      </c>
    </row>
    <row r="124" spans="1:5">
      <c r="A124" s="178">
        <v>42961</v>
      </c>
      <c r="B124">
        <v>0</v>
      </c>
      <c r="C124">
        <v>0</v>
      </c>
      <c r="D124">
        <v>50</v>
      </c>
      <c r="E124" t="s">
        <v>168</v>
      </c>
    </row>
    <row r="125" spans="1:5">
      <c r="A125" s="178">
        <v>42970</v>
      </c>
      <c r="B125">
        <v>11</v>
      </c>
      <c r="C125">
        <v>0</v>
      </c>
      <c r="D125">
        <v>50</v>
      </c>
      <c r="E125" t="s">
        <v>168</v>
      </c>
    </row>
    <row r="126" spans="1:5">
      <c r="A126" s="178">
        <v>42978</v>
      </c>
      <c r="B126">
        <v>16</v>
      </c>
      <c r="C126">
        <v>0</v>
      </c>
      <c r="D126">
        <v>50</v>
      </c>
      <c r="E126" t="s">
        <v>168</v>
      </c>
    </row>
    <row r="127" spans="1:5">
      <c r="A127" s="178">
        <v>42983</v>
      </c>
      <c r="B127">
        <v>2</v>
      </c>
      <c r="C127">
        <v>0</v>
      </c>
      <c r="D127">
        <v>50</v>
      </c>
      <c r="E127" t="s">
        <v>168</v>
      </c>
    </row>
    <row r="128" spans="1:5">
      <c r="A128" s="178">
        <v>42995</v>
      </c>
      <c r="B128">
        <v>7</v>
      </c>
      <c r="C128">
        <v>0</v>
      </c>
      <c r="D128">
        <v>50</v>
      </c>
      <c r="E128" t="s">
        <v>168</v>
      </c>
    </row>
    <row r="129" spans="1:5">
      <c r="A129" s="178">
        <v>43001</v>
      </c>
      <c r="B129">
        <v>13</v>
      </c>
      <c r="C129">
        <v>0</v>
      </c>
      <c r="D129">
        <v>50</v>
      </c>
      <c r="E129" t="s">
        <v>168</v>
      </c>
    </row>
    <row r="130" spans="1:5">
      <c r="A130" s="178">
        <v>43231</v>
      </c>
      <c r="B130">
        <v>5</v>
      </c>
      <c r="C130">
        <v>0</v>
      </c>
      <c r="D130">
        <v>50</v>
      </c>
      <c r="E130" t="s">
        <v>168</v>
      </c>
    </row>
    <row r="131" spans="1:5">
      <c r="A131" s="178">
        <v>43241</v>
      </c>
      <c r="B131">
        <v>-1</v>
      </c>
      <c r="C131">
        <v>0</v>
      </c>
      <c r="D131">
        <v>50</v>
      </c>
      <c r="E131" t="s">
        <v>168</v>
      </c>
    </row>
    <row r="132" spans="1:5">
      <c r="A132" s="178">
        <v>43248</v>
      </c>
      <c r="B132">
        <v>0</v>
      </c>
      <c r="C132">
        <v>0</v>
      </c>
      <c r="D132">
        <v>50</v>
      </c>
      <c r="E132" t="s">
        <v>168</v>
      </c>
    </row>
    <row r="133" spans="1:5">
      <c r="A133" s="178">
        <v>43252</v>
      </c>
      <c r="B133">
        <v>2</v>
      </c>
      <c r="C133">
        <v>0</v>
      </c>
      <c r="D133">
        <v>50</v>
      </c>
      <c r="E133" t="s">
        <v>168</v>
      </c>
    </row>
    <row r="134" spans="1:5">
      <c r="A134" s="178">
        <v>43256</v>
      </c>
      <c r="B134">
        <v>3</v>
      </c>
      <c r="C134">
        <v>0</v>
      </c>
      <c r="D134">
        <v>50</v>
      </c>
      <c r="E134" t="s">
        <v>168</v>
      </c>
    </row>
    <row r="135" spans="1:5">
      <c r="A135" s="178">
        <v>43259</v>
      </c>
      <c r="B135">
        <v>0</v>
      </c>
      <c r="C135">
        <v>0</v>
      </c>
      <c r="D135">
        <v>50</v>
      </c>
      <c r="E135" t="s">
        <v>168</v>
      </c>
    </row>
    <row r="136" spans="1:5">
      <c r="A136" s="178">
        <v>43328</v>
      </c>
      <c r="B136">
        <v>6</v>
      </c>
      <c r="C136">
        <v>0</v>
      </c>
      <c r="D136">
        <v>50</v>
      </c>
      <c r="E136" t="s">
        <v>168</v>
      </c>
    </row>
    <row r="137" spans="1:5">
      <c r="A137" s="178">
        <v>43339</v>
      </c>
      <c r="B137">
        <v>16</v>
      </c>
      <c r="C137">
        <v>0</v>
      </c>
      <c r="D137">
        <v>50</v>
      </c>
      <c r="E137" t="s">
        <v>168</v>
      </c>
    </row>
    <row r="138" spans="1:5">
      <c r="A138" s="178">
        <v>43343</v>
      </c>
      <c r="B138">
        <v>6</v>
      </c>
      <c r="C138">
        <v>0</v>
      </c>
      <c r="D138">
        <v>50</v>
      </c>
      <c r="E138" t="s">
        <v>168</v>
      </c>
    </row>
    <row r="139" spans="1:5">
      <c r="A139" s="178">
        <v>43349</v>
      </c>
      <c r="B139">
        <v>8</v>
      </c>
      <c r="C139">
        <v>0</v>
      </c>
      <c r="D139">
        <v>50</v>
      </c>
      <c r="E139" t="s">
        <v>168</v>
      </c>
    </row>
    <row r="140" spans="1:5">
      <c r="A140" s="178">
        <v>43353</v>
      </c>
      <c r="B140">
        <v>-7</v>
      </c>
      <c r="C140">
        <v>0</v>
      </c>
      <c r="D140">
        <v>50</v>
      </c>
      <c r="E140" t="s">
        <v>168</v>
      </c>
    </row>
    <row r="141" spans="1:5">
      <c r="A141" s="178">
        <v>43357</v>
      </c>
      <c r="B141">
        <v>16</v>
      </c>
      <c r="C141">
        <v>0</v>
      </c>
      <c r="D141">
        <v>50</v>
      </c>
      <c r="E141" t="s">
        <v>168</v>
      </c>
    </row>
    <row r="142" spans="1:5">
      <c r="A142" s="178">
        <v>43362</v>
      </c>
      <c r="B142">
        <v>8</v>
      </c>
      <c r="C142">
        <v>0</v>
      </c>
      <c r="D142">
        <v>50</v>
      </c>
      <c r="E142" t="s">
        <v>168</v>
      </c>
    </row>
    <row r="143" spans="1:5">
      <c r="A143" s="178">
        <v>43367</v>
      </c>
      <c r="B143">
        <v>1</v>
      </c>
      <c r="C143">
        <v>0</v>
      </c>
      <c r="D143">
        <v>50</v>
      </c>
      <c r="E143" t="s">
        <v>168</v>
      </c>
    </row>
    <row r="144" spans="1:5">
      <c r="A144" s="178">
        <v>43371</v>
      </c>
      <c r="B144">
        <v>0</v>
      </c>
      <c r="C144">
        <v>0</v>
      </c>
      <c r="D144">
        <v>50</v>
      </c>
      <c r="E144" t="s">
        <v>168</v>
      </c>
    </row>
    <row r="145" spans="1:5">
      <c r="A145" s="178">
        <v>43397</v>
      </c>
      <c r="B145">
        <v>9</v>
      </c>
      <c r="C145">
        <v>0</v>
      </c>
      <c r="D145">
        <v>50</v>
      </c>
      <c r="E145" t="s">
        <v>168</v>
      </c>
    </row>
    <row r="146" spans="1:5">
      <c r="A146" s="178">
        <v>43412</v>
      </c>
      <c r="B146">
        <v>4</v>
      </c>
      <c r="C146">
        <v>0</v>
      </c>
      <c r="D146">
        <v>50</v>
      </c>
      <c r="E146" t="s">
        <v>168</v>
      </c>
    </row>
    <row r="147" spans="1:5">
      <c r="A147" s="178">
        <v>43453</v>
      </c>
      <c r="B147">
        <v>-1</v>
      </c>
      <c r="C147">
        <v>0</v>
      </c>
      <c r="D147">
        <v>50</v>
      </c>
      <c r="E147" t="s">
        <v>168</v>
      </c>
    </row>
    <row r="148" spans="1:5">
      <c r="A148" s="178">
        <v>43467</v>
      </c>
      <c r="B148">
        <v>4</v>
      </c>
      <c r="C148">
        <v>0</v>
      </c>
      <c r="D148">
        <v>50</v>
      </c>
      <c r="E148" t="s">
        <v>168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26:A238"/>
  <sheetViews>
    <sheetView workbookViewId="0">
      <selection activeCell="J12" sqref="J12"/>
    </sheetView>
  </sheetViews>
  <sheetFormatPr defaultRowHeight="15.75"/>
  <cols>
    <col min="1" max="1" width="11.5" customWidth="1"/>
  </cols>
  <sheetData>
    <row r="26" spans="1:1">
      <c r="A26" s="178"/>
    </row>
    <row r="27" spans="1:1">
      <c r="A27" s="178"/>
    </row>
    <row r="28" spans="1:1">
      <c r="A28" s="178"/>
    </row>
    <row r="29" spans="1:1">
      <c r="A29" s="178"/>
    </row>
    <row r="30" spans="1:1">
      <c r="A30" s="178"/>
    </row>
    <row r="31" spans="1:1">
      <c r="A31" s="178"/>
    </row>
    <row r="32" spans="1:1">
      <c r="A32" s="178"/>
    </row>
    <row r="33" spans="1:1">
      <c r="A33" s="178"/>
    </row>
    <row r="34" spans="1:1">
      <c r="A34" s="178"/>
    </row>
    <row r="35" spans="1:1">
      <c r="A35" s="178"/>
    </row>
    <row r="36" spans="1:1">
      <c r="A36" s="178"/>
    </row>
    <row r="37" spans="1:1">
      <c r="A37" s="178"/>
    </row>
    <row r="38" spans="1:1">
      <c r="A38" s="178"/>
    </row>
    <row r="39" spans="1:1">
      <c r="A39" s="178"/>
    </row>
    <row r="40" spans="1:1">
      <c r="A40" s="178"/>
    </row>
    <row r="41" spans="1:1">
      <c r="A41" s="178"/>
    </row>
    <row r="42" spans="1:1">
      <c r="A42" s="178"/>
    </row>
    <row r="43" spans="1:1">
      <c r="A43" s="178"/>
    </row>
    <row r="44" spans="1:1">
      <c r="A44" s="178"/>
    </row>
    <row r="45" spans="1:1">
      <c r="A45" s="178"/>
    </row>
    <row r="46" spans="1:1">
      <c r="A46" s="178"/>
    </row>
    <row r="47" spans="1:1">
      <c r="A47" s="178"/>
    </row>
    <row r="48" spans="1:1">
      <c r="A48" s="178"/>
    </row>
    <row r="49" spans="1:1">
      <c r="A49" s="178"/>
    </row>
    <row r="50" spans="1:1">
      <c r="A50" s="178"/>
    </row>
    <row r="51" spans="1:1">
      <c r="A51" s="178"/>
    </row>
    <row r="52" spans="1:1">
      <c r="A52" s="178"/>
    </row>
    <row r="53" spans="1:1">
      <c r="A53" s="178"/>
    </row>
    <row r="54" spans="1:1">
      <c r="A54" s="178"/>
    </row>
    <row r="55" spans="1:1">
      <c r="A55" s="178"/>
    </row>
    <row r="56" spans="1:1">
      <c r="A56" s="178"/>
    </row>
    <row r="57" spans="1:1">
      <c r="A57" s="178"/>
    </row>
    <row r="58" spans="1:1">
      <c r="A58" s="178"/>
    </row>
    <row r="59" spans="1:1">
      <c r="A59" s="178"/>
    </row>
    <row r="60" spans="1:1">
      <c r="A60" s="178"/>
    </row>
    <row r="61" spans="1:1">
      <c r="A61" s="178"/>
    </row>
    <row r="62" spans="1:1">
      <c r="A62" s="178"/>
    </row>
    <row r="63" spans="1:1">
      <c r="A63" s="178"/>
    </row>
    <row r="64" spans="1:1">
      <c r="A64" s="178"/>
    </row>
    <row r="65" spans="1:1">
      <c r="A65" s="178"/>
    </row>
    <row r="66" spans="1:1">
      <c r="A66" s="178"/>
    </row>
    <row r="67" spans="1:1">
      <c r="A67" s="178"/>
    </row>
    <row r="68" spans="1:1">
      <c r="A68" s="178"/>
    </row>
    <row r="69" spans="1:1">
      <c r="A69" s="178"/>
    </row>
    <row r="70" spans="1:1">
      <c r="A70" s="178"/>
    </row>
    <row r="71" spans="1:1">
      <c r="A71" s="178"/>
    </row>
    <row r="72" spans="1:1">
      <c r="A72" s="178"/>
    </row>
    <row r="73" spans="1:1">
      <c r="A73" s="178"/>
    </row>
    <row r="74" spans="1:1">
      <c r="A74" s="178"/>
    </row>
    <row r="75" spans="1:1">
      <c r="A75" s="178"/>
    </row>
    <row r="76" spans="1:1">
      <c r="A76" s="178"/>
    </row>
    <row r="77" spans="1:1">
      <c r="A77" s="178"/>
    </row>
    <row r="78" spans="1:1">
      <c r="A78" s="178"/>
    </row>
    <row r="79" spans="1:1">
      <c r="A79" s="178"/>
    </row>
    <row r="80" spans="1:1">
      <c r="A80" s="178"/>
    </row>
    <row r="81" spans="1:1">
      <c r="A81" s="178"/>
    </row>
    <row r="82" spans="1:1">
      <c r="A82" s="178"/>
    </row>
    <row r="83" spans="1:1">
      <c r="A83" s="178"/>
    </row>
    <row r="84" spans="1:1">
      <c r="A84" s="178"/>
    </row>
    <row r="85" spans="1:1">
      <c r="A85" s="178"/>
    </row>
    <row r="86" spans="1:1">
      <c r="A86" s="178"/>
    </row>
    <row r="87" spans="1:1">
      <c r="A87" s="178"/>
    </row>
    <row r="88" spans="1:1">
      <c r="A88" s="178"/>
    </row>
    <row r="89" spans="1:1">
      <c r="A89" s="178"/>
    </row>
    <row r="90" spans="1:1">
      <c r="A90" s="178"/>
    </row>
    <row r="91" spans="1:1">
      <c r="A91" s="178"/>
    </row>
    <row r="92" spans="1:1">
      <c r="A92" s="178"/>
    </row>
    <row r="93" spans="1:1">
      <c r="A93" s="178"/>
    </row>
    <row r="94" spans="1:1">
      <c r="A94" s="178"/>
    </row>
    <row r="95" spans="1:1">
      <c r="A95" s="178"/>
    </row>
    <row r="96" spans="1:1">
      <c r="A96" s="178"/>
    </row>
    <row r="97" spans="1:1">
      <c r="A97" s="178"/>
    </row>
    <row r="98" spans="1:1">
      <c r="A98" s="178"/>
    </row>
    <row r="99" spans="1:1">
      <c r="A99" s="178"/>
    </row>
    <row r="100" spans="1:1">
      <c r="A100" s="178"/>
    </row>
    <row r="101" spans="1:1">
      <c r="A101" s="178"/>
    </row>
    <row r="102" spans="1:1">
      <c r="A102" s="178"/>
    </row>
    <row r="103" spans="1:1">
      <c r="A103" s="178"/>
    </row>
    <row r="104" spans="1:1">
      <c r="A104" s="178"/>
    </row>
    <row r="105" spans="1:1">
      <c r="A105" s="178"/>
    </row>
    <row r="106" spans="1:1">
      <c r="A106" s="178"/>
    </row>
    <row r="107" spans="1:1">
      <c r="A107" s="178"/>
    </row>
    <row r="108" spans="1:1">
      <c r="A108" s="178"/>
    </row>
    <row r="109" spans="1:1">
      <c r="A109" s="178"/>
    </row>
    <row r="110" spans="1:1">
      <c r="A110" s="178"/>
    </row>
    <row r="111" spans="1:1">
      <c r="A111" s="178"/>
    </row>
    <row r="112" spans="1:1">
      <c r="A112" s="178"/>
    </row>
    <row r="113" spans="1:1">
      <c r="A113" s="178"/>
    </row>
    <row r="114" spans="1:1">
      <c r="A114" s="178"/>
    </row>
    <row r="115" spans="1:1">
      <c r="A115" s="178"/>
    </row>
    <row r="116" spans="1:1">
      <c r="A116" s="178"/>
    </row>
    <row r="117" spans="1:1">
      <c r="A117" s="178"/>
    </row>
    <row r="118" spans="1:1">
      <c r="A118" s="178"/>
    </row>
    <row r="119" spans="1:1">
      <c r="A119" s="178"/>
    </row>
    <row r="120" spans="1:1">
      <c r="A120" s="178"/>
    </row>
    <row r="121" spans="1:1">
      <c r="A121" s="178"/>
    </row>
    <row r="122" spans="1:1">
      <c r="A122" s="178"/>
    </row>
    <row r="123" spans="1:1">
      <c r="A123" s="178"/>
    </row>
    <row r="124" spans="1:1">
      <c r="A124" s="178"/>
    </row>
    <row r="125" spans="1:1">
      <c r="A125" s="178"/>
    </row>
    <row r="126" spans="1:1">
      <c r="A126" s="178"/>
    </row>
    <row r="127" spans="1:1">
      <c r="A127" s="178"/>
    </row>
    <row r="128" spans="1:1">
      <c r="A128" s="178"/>
    </row>
    <row r="129" spans="1:1">
      <c r="A129" s="178"/>
    </row>
    <row r="130" spans="1:1">
      <c r="A130" s="178"/>
    </row>
    <row r="131" spans="1:1">
      <c r="A131" s="178"/>
    </row>
    <row r="132" spans="1:1">
      <c r="A132" s="178"/>
    </row>
    <row r="133" spans="1:1">
      <c r="A133" s="178"/>
    </row>
    <row r="134" spans="1:1">
      <c r="A134" s="178"/>
    </row>
    <row r="135" spans="1:1">
      <c r="A135" s="178"/>
    </row>
    <row r="136" spans="1:1">
      <c r="A136" s="178"/>
    </row>
    <row r="137" spans="1:1">
      <c r="A137" s="178"/>
    </row>
    <row r="138" spans="1:1">
      <c r="A138" s="178"/>
    </row>
    <row r="139" spans="1:1">
      <c r="A139" s="178"/>
    </row>
    <row r="140" spans="1:1">
      <c r="A140" s="178"/>
    </row>
    <row r="141" spans="1:1">
      <c r="A141" s="178"/>
    </row>
    <row r="142" spans="1:1">
      <c r="A142" s="178"/>
    </row>
    <row r="143" spans="1:1">
      <c r="A143" s="178"/>
    </row>
    <row r="144" spans="1:1">
      <c r="A144" s="178"/>
    </row>
    <row r="145" spans="1:1">
      <c r="A145" s="178"/>
    </row>
    <row r="146" spans="1:1">
      <c r="A146" s="178"/>
    </row>
    <row r="147" spans="1:1">
      <c r="A147" s="178"/>
    </row>
    <row r="148" spans="1:1">
      <c r="A148" s="178"/>
    </row>
    <row r="149" spans="1:1">
      <c r="A149" s="178"/>
    </row>
    <row r="150" spans="1:1">
      <c r="A150" s="178"/>
    </row>
    <row r="151" spans="1:1">
      <c r="A151" s="178"/>
    </row>
    <row r="152" spans="1:1">
      <c r="A152" s="178"/>
    </row>
    <row r="153" spans="1:1">
      <c r="A153" s="178"/>
    </row>
    <row r="154" spans="1:1">
      <c r="A154" s="178"/>
    </row>
    <row r="155" spans="1:1">
      <c r="A155" s="178"/>
    </row>
    <row r="156" spans="1:1">
      <c r="A156" s="178"/>
    </row>
    <row r="157" spans="1:1">
      <c r="A157" s="178"/>
    </row>
    <row r="158" spans="1:1">
      <c r="A158" s="178"/>
    </row>
    <row r="159" spans="1:1">
      <c r="A159" s="178"/>
    </row>
    <row r="160" spans="1:1">
      <c r="A160" s="178"/>
    </row>
    <row r="161" spans="1:1">
      <c r="A161" s="178"/>
    </row>
    <row r="162" spans="1:1">
      <c r="A162" s="178"/>
    </row>
    <row r="163" spans="1:1">
      <c r="A163" s="178"/>
    </row>
    <row r="164" spans="1:1">
      <c r="A164" s="178"/>
    </row>
    <row r="165" spans="1:1">
      <c r="A165" s="178"/>
    </row>
    <row r="166" spans="1:1">
      <c r="A166" s="178"/>
    </row>
    <row r="167" spans="1:1">
      <c r="A167" s="178"/>
    </row>
    <row r="168" spans="1:1">
      <c r="A168" s="178"/>
    </row>
    <row r="169" spans="1:1">
      <c r="A169" s="178"/>
    </row>
    <row r="170" spans="1:1">
      <c r="A170" s="178"/>
    </row>
    <row r="171" spans="1:1">
      <c r="A171" s="178"/>
    </row>
    <row r="172" spans="1:1">
      <c r="A172" s="178"/>
    </row>
    <row r="173" spans="1:1">
      <c r="A173" s="178"/>
    </row>
    <row r="174" spans="1:1">
      <c r="A174" s="178"/>
    </row>
    <row r="175" spans="1:1">
      <c r="A175" s="178"/>
    </row>
    <row r="176" spans="1:1">
      <c r="A176" s="178"/>
    </row>
    <row r="177" spans="1:1">
      <c r="A177" s="178"/>
    </row>
    <row r="178" spans="1:1">
      <c r="A178" s="178"/>
    </row>
    <row r="179" spans="1:1">
      <c r="A179" s="178"/>
    </row>
    <row r="180" spans="1:1">
      <c r="A180" s="178"/>
    </row>
    <row r="181" spans="1:1">
      <c r="A181" s="178"/>
    </row>
    <row r="182" spans="1:1">
      <c r="A182" s="178"/>
    </row>
    <row r="183" spans="1:1">
      <c r="A183" s="178"/>
    </row>
    <row r="184" spans="1:1">
      <c r="A184" s="178"/>
    </row>
    <row r="185" spans="1:1">
      <c r="A185" s="178"/>
    </row>
    <row r="186" spans="1:1">
      <c r="A186" s="178"/>
    </row>
    <row r="187" spans="1:1">
      <c r="A187" s="178"/>
    </row>
    <row r="188" spans="1:1">
      <c r="A188" s="178"/>
    </row>
    <row r="189" spans="1:1">
      <c r="A189" s="178"/>
    </row>
    <row r="190" spans="1:1">
      <c r="A190" s="178"/>
    </row>
    <row r="191" spans="1:1">
      <c r="A191" s="178"/>
    </row>
    <row r="192" spans="1:1">
      <c r="A192" s="178"/>
    </row>
    <row r="193" spans="1:1">
      <c r="A193" s="178"/>
    </row>
    <row r="194" spans="1:1">
      <c r="A194" s="178"/>
    </row>
    <row r="195" spans="1:1">
      <c r="A195" s="178"/>
    </row>
    <row r="196" spans="1:1">
      <c r="A196" s="178"/>
    </row>
    <row r="197" spans="1:1">
      <c r="A197" s="178"/>
    </row>
    <row r="198" spans="1:1">
      <c r="A198" s="178"/>
    </row>
    <row r="199" spans="1:1">
      <c r="A199" s="178"/>
    </row>
    <row r="200" spans="1:1">
      <c r="A200" s="178"/>
    </row>
    <row r="201" spans="1:1">
      <c r="A201" s="178"/>
    </row>
    <row r="202" spans="1:1">
      <c r="A202" s="178"/>
    </row>
    <row r="203" spans="1:1">
      <c r="A203" s="178"/>
    </row>
    <row r="204" spans="1:1">
      <c r="A204" s="178"/>
    </row>
    <row r="205" spans="1:1">
      <c r="A205" s="178"/>
    </row>
    <row r="206" spans="1:1">
      <c r="A206" s="178"/>
    </row>
    <row r="207" spans="1:1">
      <c r="A207" s="178"/>
    </row>
    <row r="208" spans="1:1">
      <c r="A208" s="178"/>
    </row>
    <row r="209" spans="1:1">
      <c r="A209" s="178"/>
    </row>
    <row r="210" spans="1:1">
      <c r="A210" s="178"/>
    </row>
    <row r="211" spans="1:1">
      <c r="A211" s="178"/>
    </row>
    <row r="212" spans="1:1">
      <c r="A212" s="178"/>
    </row>
    <row r="213" spans="1:1">
      <c r="A213" s="178"/>
    </row>
    <row r="214" spans="1:1">
      <c r="A214" s="178"/>
    </row>
    <row r="215" spans="1:1">
      <c r="A215" s="178"/>
    </row>
    <row r="216" spans="1:1">
      <c r="A216" s="178"/>
    </row>
    <row r="217" spans="1:1">
      <c r="A217" s="178"/>
    </row>
    <row r="218" spans="1:1">
      <c r="A218" s="178"/>
    </row>
    <row r="219" spans="1:1">
      <c r="A219" s="178"/>
    </row>
    <row r="220" spans="1:1">
      <c r="A220" s="178"/>
    </row>
    <row r="221" spans="1:1">
      <c r="A221" s="178"/>
    </row>
    <row r="222" spans="1:1">
      <c r="A222" s="178"/>
    </row>
    <row r="223" spans="1:1">
      <c r="A223" s="178"/>
    </row>
    <row r="224" spans="1:1">
      <c r="A224" s="178"/>
    </row>
    <row r="225" spans="1:1">
      <c r="A225" s="178"/>
    </row>
    <row r="226" spans="1:1">
      <c r="A226" s="178"/>
    </row>
    <row r="227" spans="1:1">
      <c r="A227" s="178"/>
    </row>
    <row r="228" spans="1:1">
      <c r="A228" s="178"/>
    </row>
    <row r="229" spans="1:1">
      <c r="A229" s="178"/>
    </row>
    <row r="230" spans="1:1">
      <c r="A230" s="178"/>
    </row>
    <row r="231" spans="1:1">
      <c r="A231" s="178"/>
    </row>
    <row r="232" spans="1:1">
      <c r="A232" s="178"/>
    </row>
    <row r="233" spans="1:1">
      <c r="A233" s="178"/>
    </row>
    <row r="234" spans="1:1">
      <c r="A234" s="178"/>
    </row>
    <row r="235" spans="1:1">
      <c r="A235" s="178"/>
    </row>
    <row r="236" spans="1:1">
      <c r="A236" s="178"/>
    </row>
    <row r="237" spans="1:1">
      <c r="A237" s="178"/>
    </row>
    <row r="238" spans="1:1">
      <c r="A238" s="17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8"/>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9"/>
  <dimension ref="A1"/>
  <sheetViews>
    <sheetView topLeftCell="A11" workbookViewId="0"/>
  </sheetViews>
  <sheetFormatPr defaultRowHeight="15.75"/>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
  <sheetViews>
    <sheetView workbookViewId="0"/>
  </sheetViews>
  <sheetFormatPr defaultRowHeight="15.7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
  <dimension ref="A1"/>
  <sheetViews>
    <sheetView workbookViewId="0">
      <selection activeCell="G5" sqref="G5"/>
    </sheetView>
  </sheetViews>
  <sheetFormatPr defaultColWidth="11" defaultRowHeight="15.75"/>
  <sheetData/>
  <pageMargins left="0.75" right="0.75" top="1" bottom="1" header="0.5" footer="0.5"/>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2" filterMode="1"/>
  <dimension ref="A1:AC749"/>
  <sheetViews>
    <sheetView topLeftCell="A50" zoomScale="85" zoomScaleNormal="85" workbookViewId="0">
      <selection activeCell="A14" sqref="A14:XFD14"/>
    </sheetView>
  </sheetViews>
  <sheetFormatPr defaultRowHeight="12.75"/>
  <cols>
    <col min="1" max="1" width="19.125" style="320" customWidth="1"/>
    <col min="2" max="2" width="9" style="320"/>
    <col min="3" max="3" width="15" style="320" customWidth="1"/>
    <col min="4" max="22" width="9" style="320"/>
    <col min="23" max="23" width="13.25" style="320" bestFit="1" customWidth="1"/>
    <col min="24" max="16384" width="9" style="320"/>
  </cols>
  <sheetData>
    <row r="1" spans="1:29" s="311" customFormat="1">
      <c r="A1" s="491" t="s">
        <v>11</v>
      </c>
      <c r="B1" s="491"/>
      <c r="C1" s="491"/>
      <c r="D1" s="491"/>
      <c r="E1" s="491"/>
      <c r="F1" s="491"/>
      <c r="G1" s="491"/>
      <c r="H1" s="491"/>
      <c r="I1" s="491"/>
      <c r="J1" s="491"/>
      <c r="K1" s="491"/>
      <c r="L1" s="491"/>
      <c r="M1" s="491"/>
      <c r="N1" s="491"/>
      <c r="O1" s="491"/>
      <c r="P1" s="492"/>
      <c r="Q1" s="307"/>
      <c r="R1" s="307"/>
      <c r="S1" s="307"/>
      <c r="T1" s="307"/>
      <c r="U1" s="307"/>
      <c r="V1" s="307"/>
      <c r="W1" s="308"/>
      <c r="X1" s="309"/>
      <c r="Y1" s="309"/>
      <c r="Z1" s="309"/>
      <c r="AA1" s="309"/>
      <c r="AB1" s="309"/>
      <c r="AC1" s="310"/>
    </row>
    <row r="2" spans="1:29">
      <c r="A2" s="312" t="s">
        <v>192</v>
      </c>
      <c r="B2" s="313"/>
      <c r="C2" s="314"/>
      <c r="D2" s="314"/>
      <c r="E2" s="313"/>
      <c r="F2" s="313"/>
      <c r="G2" s="313"/>
      <c r="H2" s="313"/>
      <c r="I2" s="315"/>
      <c r="J2" s="491" t="s">
        <v>193</v>
      </c>
      <c r="K2" s="491"/>
      <c r="L2" s="491"/>
      <c r="M2" s="491"/>
      <c r="N2" s="491"/>
      <c r="O2" s="491"/>
      <c r="P2" s="492"/>
      <c r="Q2" s="316"/>
      <c r="R2" s="314"/>
      <c r="S2" s="313"/>
      <c r="T2" s="313"/>
      <c r="U2" s="315"/>
      <c r="V2" s="314"/>
      <c r="W2" s="317"/>
      <c r="X2" s="318"/>
      <c r="Y2" s="318"/>
      <c r="Z2" s="318"/>
      <c r="AA2" s="318"/>
      <c r="AB2" s="318"/>
      <c r="AC2" s="319"/>
    </row>
    <row r="3" spans="1:29">
      <c r="A3" s="312" t="s">
        <v>194</v>
      </c>
      <c r="B3" s="321"/>
      <c r="C3" s="322"/>
      <c r="D3" s="322"/>
      <c r="E3" s="315"/>
      <c r="F3" s="315" t="s">
        <v>195</v>
      </c>
      <c r="G3" s="315"/>
      <c r="H3" s="315"/>
      <c r="I3" s="315"/>
      <c r="J3" s="315"/>
      <c r="K3" s="315"/>
      <c r="L3" s="315"/>
      <c r="M3" s="315"/>
      <c r="N3" s="315"/>
      <c r="O3" s="315"/>
      <c r="P3" s="323"/>
      <c r="Q3" s="315"/>
      <c r="R3" s="322"/>
      <c r="S3" s="315"/>
      <c r="T3" s="315"/>
      <c r="U3" s="315"/>
      <c r="V3" s="315"/>
      <c r="W3" s="323"/>
      <c r="X3" s="318"/>
      <c r="Y3" s="318"/>
      <c r="Z3" s="318"/>
      <c r="AA3" s="318"/>
      <c r="AB3" s="318"/>
      <c r="AC3" s="319"/>
    </row>
    <row r="4" spans="1:29">
      <c r="A4" s="312" t="s">
        <v>196</v>
      </c>
      <c r="B4" s="313"/>
      <c r="C4" s="316"/>
      <c r="D4" s="316"/>
      <c r="E4" s="315"/>
      <c r="F4" s="315"/>
      <c r="G4" s="315"/>
      <c r="H4" s="315"/>
      <c r="I4" s="315"/>
      <c r="J4" s="315"/>
      <c r="K4" s="493"/>
      <c r="L4" s="493"/>
      <c r="M4" s="493"/>
      <c r="N4" s="493"/>
      <c r="O4" s="493"/>
      <c r="P4" s="494"/>
      <c r="Q4" s="316"/>
      <c r="R4" s="316"/>
      <c r="S4" s="315"/>
      <c r="T4" s="315"/>
      <c r="U4" s="315"/>
      <c r="V4" s="315"/>
      <c r="W4" s="323"/>
      <c r="X4" s="318"/>
      <c r="Y4" s="318"/>
      <c r="Z4" s="318"/>
      <c r="AA4" s="318"/>
      <c r="AB4" s="318"/>
      <c r="AC4" s="319"/>
    </row>
    <row r="5" spans="1:29">
      <c r="A5" s="312" t="s">
        <v>197</v>
      </c>
      <c r="B5" s="313"/>
      <c r="C5" s="316"/>
      <c r="D5" s="316"/>
      <c r="E5" s="315"/>
      <c r="F5" s="315"/>
      <c r="G5" s="315"/>
      <c r="H5" s="315"/>
      <c r="I5" s="315"/>
      <c r="J5" s="315"/>
      <c r="K5" s="324"/>
      <c r="L5" s="324"/>
      <c r="M5" s="324"/>
      <c r="N5" s="324"/>
      <c r="O5" s="324"/>
      <c r="P5" s="325"/>
      <c r="Q5" s="316"/>
      <c r="R5" s="316"/>
      <c r="S5" s="315"/>
      <c r="T5" s="315"/>
      <c r="U5" s="315"/>
      <c r="V5" s="315"/>
      <c r="W5" s="323"/>
      <c r="X5" s="318"/>
      <c r="Y5" s="318"/>
      <c r="Z5" s="318"/>
      <c r="AA5" s="318"/>
      <c r="AB5" s="318"/>
      <c r="AC5" s="319"/>
    </row>
    <row r="6" spans="1:29">
      <c r="A6" s="312" t="s">
        <v>198</v>
      </c>
      <c r="B6" s="313"/>
      <c r="C6" s="316"/>
      <c r="D6" s="316"/>
      <c r="E6" s="315"/>
      <c r="F6" s="315"/>
      <c r="G6" s="315"/>
      <c r="H6" s="315"/>
      <c r="I6" s="315"/>
      <c r="J6" s="315"/>
      <c r="K6" s="324"/>
      <c r="L6" s="324"/>
      <c r="M6" s="324"/>
      <c r="N6" s="324"/>
      <c r="O6" s="324"/>
      <c r="P6" s="325"/>
      <c r="Q6" s="316"/>
      <c r="R6" s="316"/>
      <c r="S6" s="315"/>
      <c r="T6" s="315"/>
      <c r="U6" s="315"/>
      <c r="V6" s="315"/>
      <c r="W6" s="323"/>
      <c r="X6" s="318"/>
      <c r="Y6" s="318"/>
      <c r="Z6" s="318"/>
      <c r="AA6" s="318"/>
      <c r="AB6" s="318"/>
      <c r="AC6" s="319"/>
    </row>
    <row r="7" spans="1:29">
      <c r="A7" s="312"/>
      <c r="B7" s="313"/>
      <c r="C7" s="316"/>
      <c r="D7" s="316"/>
      <c r="E7" s="495" t="s">
        <v>199</v>
      </c>
      <c r="F7" s="496"/>
      <c r="G7" s="326" t="s">
        <v>12</v>
      </c>
      <c r="H7" s="326" t="s">
        <v>13</v>
      </c>
      <c r="I7" s="315"/>
      <c r="J7" s="493"/>
      <c r="K7" s="493"/>
      <c r="L7" s="493"/>
      <c r="M7" s="493"/>
      <c r="N7" s="493"/>
      <c r="O7" s="493"/>
      <c r="P7" s="494"/>
      <c r="Q7" s="327"/>
      <c r="R7" s="316"/>
      <c r="S7" s="315"/>
      <c r="T7" s="315"/>
      <c r="U7" s="315"/>
      <c r="V7" s="315"/>
      <c r="W7" s="323"/>
      <c r="X7" s="318"/>
      <c r="Y7" s="318"/>
      <c r="Z7" s="318"/>
      <c r="AA7" s="318"/>
      <c r="AB7" s="318"/>
      <c r="AC7" s="319"/>
    </row>
    <row r="8" spans="1:29" ht="15">
      <c r="A8" s="312" t="s">
        <v>200</v>
      </c>
      <c r="B8" s="313"/>
      <c r="C8" s="328"/>
      <c r="D8" s="328"/>
      <c r="E8" s="499" t="s">
        <v>201</v>
      </c>
      <c r="F8" s="500"/>
      <c r="G8" s="329">
        <v>2000</v>
      </c>
      <c r="H8" s="329">
        <v>3000</v>
      </c>
      <c r="I8" s="328"/>
      <c r="J8" s="493"/>
      <c r="K8" s="493"/>
      <c r="L8" s="493"/>
      <c r="M8" s="493"/>
      <c r="N8" s="493"/>
      <c r="O8" s="493"/>
      <c r="P8" s="494"/>
      <c r="Q8" s="316"/>
      <c r="R8" s="316"/>
      <c r="S8" s="315"/>
      <c r="T8" s="330"/>
      <c r="U8" s="330"/>
      <c r="V8" s="331"/>
      <c r="W8" s="332"/>
      <c r="X8" s="318"/>
      <c r="Y8" s="318"/>
      <c r="Z8" s="318"/>
      <c r="AA8" s="318"/>
      <c r="AB8" s="318"/>
      <c r="AC8" s="319"/>
    </row>
    <row r="9" spans="1:29">
      <c r="A9" s="312"/>
      <c r="B9" s="313"/>
      <c r="C9" s="328"/>
      <c r="D9" s="328"/>
      <c r="E9" s="499" t="s">
        <v>202</v>
      </c>
      <c r="F9" s="500"/>
      <c r="G9" s="329">
        <v>0</v>
      </c>
      <c r="H9" s="329">
        <v>7</v>
      </c>
      <c r="I9" s="328"/>
      <c r="J9" s="493"/>
      <c r="K9" s="493"/>
      <c r="L9" s="493"/>
      <c r="M9" s="493"/>
      <c r="N9" s="493"/>
      <c r="O9" s="493"/>
      <c r="P9" s="494"/>
      <c r="Q9" s="316"/>
      <c r="R9" s="316"/>
      <c r="S9" s="315"/>
      <c r="T9" s="315"/>
      <c r="U9" s="315"/>
      <c r="V9" s="315"/>
      <c r="W9" s="323"/>
      <c r="X9" s="318"/>
      <c r="Y9" s="318"/>
      <c r="Z9" s="318"/>
      <c r="AA9" s="318"/>
      <c r="AB9" s="318"/>
      <c r="AC9" s="319"/>
    </row>
    <row r="10" spans="1:29">
      <c r="A10" s="312"/>
      <c r="B10" s="313"/>
      <c r="C10" s="328"/>
      <c r="D10" s="328"/>
      <c r="E10" s="499" t="s">
        <v>203</v>
      </c>
      <c r="F10" s="500"/>
      <c r="G10" s="329">
        <v>2800</v>
      </c>
      <c r="H10" s="333">
        <v>4500</v>
      </c>
      <c r="I10" s="328"/>
      <c r="J10" s="493"/>
      <c r="K10" s="493"/>
      <c r="L10" s="493"/>
      <c r="M10" s="493"/>
      <c r="N10" s="493"/>
      <c r="O10" s="493"/>
      <c r="P10" s="494"/>
      <c r="Q10" s="316"/>
      <c r="R10" s="316"/>
      <c r="S10" s="315"/>
      <c r="T10" s="315"/>
      <c r="U10" s="315"/>
      <c r="V10" s="315"/>
      <c r="W10" s="323"/>
      <c r="X10" s="318"/>
      <c r="Y10" s="318"/>
      <c r="Z10" s="318"/>
      <c r="AA10" s="318"/>
      <c r="AB10" s="318"/>
      <c r="AC10" s="319"/>
    </row>
    <row r="11" spans="1:29">
      <c r="A11" s="312"/>
      <c r="B11" s="313"/>
      <c r="C11" s="328"/>
      <c r="D11" s="328"/>
      <c r="E11" s="499" t="s">
        <v>204</v>
      </c>
      <c r="F11" s="500"/>
      <c r="G11" s="329">
        <v>0</v>
      </c>
      <c r="H11" s="329">
        <v>7</v>
      </c>
      <c r="I11" s="328"/>
      <c r="J11" s="493"/>
      <c r="K11" s="493"/>
      <c r="L11" s="493"/>
      <c r="M11" s="493"/>
      <c r="N11" s="493"/>
      <c r="O11" s="493"/>
      <c r="P11" s="494"/>
      <c r="Q11" s="316"/>
      <c r="R11" s="316"/>
      <c r="S11" s="315"/>
      <c r="T11" s="315"/>
      <c r="U11" s="315"/>
      <c r="V11" s="315"/>
      <c r="W11" s="323"/>
      <c r="X11" s="318"/>
      <c r="Y11" s="318"/>
      <c r="Z11" s="318"/>
      <c r="AA11" s="318"/>
      <c r="AB11" s="318"/>
      <c r="AC11" s="319"/>
    </row>
    <row r="12" spans="1:29">
      <c r="A12" s="334"/>
      <c r="B12" s="335"/>
      <c r="C12" s="336"/>
      <c r="D12" s="336"/>
      <c r="E12" s="336"/>
      <c r="F12" s="336"/>
      <c r="G12" s="336"/>
      <c r="H12" s="336"/>
      <c r="I12" s="336"/>
      <c r="J12" s="497"/>
      <c r="K12" s="497"/>
      <c r="L12" s="497"/>
      <c r="M12" s="497"/>
      <c r="N12" s="497"/>
      <c r="O12" s="497"/>
      <c r="P12" s="498"/>
      <c r="Q12" s="316"/>
      <c r="R12" s="316"/>
      <c r="S12" s="315"/>
      <c r="T12" s="315"/>
      <c r="U12" s="315"/>
      <c r="V12" s="315"/>
      <c r="W12" s="323"/>
      <c r="X12" s="318"/>
      <c r="Y12" s="318"/>
      <c r="Z12" s="318"/>
      <c r="AA12" s="318"/>
      <c r="AB12" s="318"/>
      <c r="AC12" s="319"/>
    </row>
    <row r="13" spans="1:29" ht="36">
      <c r="A13" s="337" t="s">
        <v>205</v>
      </c>
      <c r="B13" s="338"/>
      <c r="C13" s="338"/>
      <c r="D13" s="488" t="s">
        <v>206</v>
      </c>
      <c r="E13" s="489"/>
      <c r="F13" s="489"/>
      <c r="G13" s="489"/>
      <c r="H13" s="489"/>
      <c r="I13" s="489"/>
      <c r="J13" s="489"/>
      <c r="K13" s="489"/>
      <c r="L13" s="489"/>
      <c r="M13" s="489"/>
      <c r="N13" s="489"/>
      <c r="O13" s="489"/>
      <c r="P13" s="490"/>
      <c r="Q13" s="339" t="s">
        <v>112</v>
      </c>
      <c r="R13" s="339" t="s">
        <v>113</v>
      </c>
      <c r="S13" s="340" t="s">
        <v>207</v>
      </c>
      <c r="T13" s="340" t="s">
        <v>208</v>
      </c>
      <c r="U13" s="341" t="s">
        <v>14</v>
      </c>
      <c r="V13" s="340" t="s">
        <v>114</v>
      </c>
      <c r="W13" s="341" t="s">
        <v>17</v>
      </c>
      <c r="X13" s="342" t="s">
        <v>209</v>
      </c>
      <c r="Y13" s="343" t="s">
        <v>12</v>
      </c>
      <c r="Z13" s="342" t="s">
        <v>13</v>
      </c>
      <c r="AA13" s="343" t="s">
        <v>115</v>
      </c>
      <c r="AB13" s="342" t="s">
        <v>116</v>
      </c>
      <c r="AC13" s="343" t="s">
        <v>169</v>
      </c>
    </row>
    <row r="14" spans="1:29" ht="13.5" thickBot="1">
      <c r="A14" s="344"/>
      <c r="B14" s="345"/>
      <c r="C14" s="346" t="s">
        <v>118</v>
      </c>
      <c r="D14" s="347">
        <v>1</v>
      </c>
      <c r="E14" s="347">
        <v>2</v>
      </c>
      <c r="F14" s="347">
        <v>3</v>
      </c>
      <c r="G14" s="347">
        <v>4</v>
      </c>
      <c r="H14" s="347">
        <v>5</v>
      </c>
      <c r="I14" s="347">
        <v>6</v>
      </c>
      <c r="J14" s="347">
        <v>7</v>
      </c>
      <c r="K14" s="347">
        <v>8</v>
      </c>
      <c r="L14" s="347"/>
      <c r="M14" s="347"/>
      <c r="N14" s="347"/>
      <c r="O14" s="347"/>
      <c r="P14" s="347">
        <v>9</v>
      </c>
      <c r="Q14" s="347"/>
      <c r="R14" s="347"/>
      <c r="S14" s="347"/>
      <c r="T14" s="347"/>
      <c r="U14" s="348"/>
      <c r="V14" s="347"/>
      <c r="W14" s="348"/>
      <c r="X14" s="318"/>
      <c r="Y14" s="318"/>
      <c r="Z14" s="318"/>
      <c r="AA14" s="318"/>
      <c r="AB14" s="318"/>
      <c r="AC14" s="319"/>
    </row>
    <row r="15" spans="1:29">
      <c r="A15" s="470">
        <v>43076</v>
      </c>
      <c r="B15" s="472" t="s">
        <v>210</v>
      </c>
      <c r="C15" s="349" t="s">
        <v>99</v>
      </c>
      <c r="D15" s="350">
        <v>1842.39</v>
      </c>
      <c r="E15" s="350">
        <v>1884.36</v>
      </c>
      <c r="F15" s="350">
        <v>1856.22</v>
      </c>
      <c r="G15" s="350">
        <v>1815.08</v>
      </c>
      <c r="H15" s="350">
        <v>1788.9</v>
      </c>
      <c r="I15" s="350">
        <v>1839.28</v>
      </c>
      <c r="J15" s="350">
        <v>1832.94</v>
      </c>
      <c r="K15" s="350">
        <v>1853.23</v>
      </c>
      <c r="L15" s="350">
        <v>1873.74</v>
      </c>
      <c r="M15" s="351"/>
      <c r="N15" s="351"/>
      <c r="O15" s="351"/>
      <c r="P15" s="351"/>
      <c r="Q15" s="472">
        <f>IF((L16=""),"",MAX(D17:L17))</f>
        <v>2085.7999999999993</v>
      </c>
      <c r="R15" s="472">
        <f>IF(L16="","",MIN(D17:L17))</f>
        <v>1740.3200000000006</v>
      </c>
      <c r="S15" s="352">
        <f>IF((L17=""),"",AVERAGE(D17:L17))</f>
        <v>1931.1911111111112</v>
      </c>
      <c r="T15" s="352">
        <f>IF((L16=""),"",((Q15-R15)/(Q15+R15))*100)</f>
        <v>9.0295129269337782</v>
      </c>
      <c r="U15" s="474" t="str">
        <f>IF(L16="","",(IF(T15&lt;10,IF(S15&gt;1800,IF(S15&lt;3000,"Pass","Fail"),"Fail"),"Fail")))</f>
        <v>Pass</v>
      </c>
      <c r="V15" s="476">
        <v>102</v>
      </c>
      <c r="W15" s="353" t="s">
        <v>211</v>
      </c>
      <c r="X15" s="318"/>
      <c r="Y15" s="318"/>
      <c r="Z15" s="318"/>
      <c r="AA15" s="318"/>
      <c r="AB15" s="318"/>
      <c r="AC15" s="319"/>
    </row>
    <row r="16" spans="1:29">
      <c r="A16" s="471"/>
      <c r="B16" s="463"/>
      <c r="C16" s="354" t="s">
        <v>100</v>
      </c>
      <c r="D16" s="355">
        <v>1345.95</v>
      </c>
      <c r="E16" s="355">
        <v>1362.91</v>
      </c>
      <c r="F16" s="355">
        <v>1384.02</v>
      </c>
      <c r="G16" s="355">
        <v>1356.12</v>
      </c>
      <c r="H16" s="355">
        <v>1353.82</v>
      </c>
      <c r="I16" s="355">
        <v>1352.65</v>
      </c>
      <c r="J16" s="355">
        <v>1363.05</v>
      </c>
      <c r="K16" s="355">
        <v>1367.08</v>
      </c>
      <c r="L16" s="355">
        <v>1355.36</v>
      </c>
      <c r="M16" s="356"/>
      <c r="N16" s="356"/>
      <c r="O16" s="356"/>
      <c r="P16" s="356"/>
      <c r="Q16" s="463"/>
      <c r="R16" s="463"/>
      <c r="S16" s="357"/>
      <c r="T16" s="357"/>
      <c r="U16" s="466"/>
      <c r="V16" s="477"/>
      <c r="X16" s="318"/>
      <c r="Y16" s="318"/>
      <c r="Z16" s="318"/>
      <c r="AA16" s="318"/>
      <c r="AB16" s="318"/>
      <c r="AC16" s="319"/>
    </row>
    <row r="17" spans="1:29" ht="24">
      <c r="A17" s="482"/>
      <c r="B17" s="473"/>
      <c r="C17" s="354" t="s">
        <v>120</v>
      </c>
      <c r="D17" s="358">
        <f>IF(((D15="")*AND(D16="")),"",(D15-D16)*4)</f>
        <v>1985.7600000000002</v>
      </c>
      <c r="E17" s="358">
        <f t="shared" ref="E17:L17" si="0">IF(((E15="")*AND(E16="")),"",(E15-E16)*4)</f>
        <v>2085.7999999999993</v>
      </c>
      <c r="F17" s="358">
        <f t="shared" si="0"/>
        <v>1888.8000000000002</v>
      </c>
      <c r="G17" s="358">
        <f t="shared" si="0"/>
        <v>1835.8400000000001</v>
      </c>
      <c r="H17" s="358">
        <f t="shared" si="0"/>
        <v>1740.3200000000006</v>
      </c>
      <c r="I17" s="358">
        <f t="shared" si="0"/>
        <v>1946.5199999999995</v>
      </c>
      <c r="J17" s="358">
        <f t="shared" si="0"/>
        <v>1879.5600000000004</v>
      </c>
      <c r="K17" s="358">
        <f t="shared" si="0"/>
        <v>1944.6000000000004</v>
      </c>
      <c r="L17" s="358">
        <f t="shared" si="0"/>
        <v>2073.5200000000004</v>
      </c>
      <c r="M17" s="358"/>
      <c r="N17" s="358"/>
      <c r="O17" s="358"/>
      <c r="P17" s="358" t="str">
        <f>IF(((P15="")*AND(P16="")),"",(P15-P16)*4)</f>
        <v/>
      </c>
      <c r="Q17" s="473"/>
      <c r="R17" s="473"/>
      <c r="S17" s="359"/>
      <c r="T17" s="359"/>
      <c r="U17" s="475"/>
      <c r="V17" s="477"/>
      <c r="X17" s="318"/>
      <c r="Y17" s="318"/>
      <c r="Z17" s="318"/>
      <c r="AA17" s="318"/>
      <c r="AB17" s="318"/>
      <c r="AC17" s="319"/>
    </row>
    <row r="18" spans="1:29">
      <c r="A18" s="481">
        <v>43076</v>
      </c>
      <c r="B18" s="462" t="s">
        <v>110</v>
      </c>
      <c r="C18" s="354" t="s">
        <v>99</v>
      </c>
      <c r="D18" s="355">
        <v>5110.49</v>
      </c>
      <c r="E18" s="355">
        <v>5020.6899999999996</v>
      </c>
      <c r="F18" s="355">
        <v>5028.68</v>
      </c>
      <c r="G18" s="355">
        <v>5013.6000000000004</v>
      </c>
      <c r="H18" s="355">
        <v>5097.58</v>
      </c>
      <c r="I18" s="355">
        <v>5165.3500000000004</v>
      </c>
      <c r="J18" s="355">
        <v>5057.74</v>
      </c>
      <c r="K18" s="355">
        <v>5013.92</v>
      </c>
      <c r="L18" s="355">
        <v>5051.9799999999996</v>
      </c>
      <c r="M18" s="356"/>
      <c r="N18" s="356"/>
      <c r="O18" s="356"/>
      <c r="P18" s="356"/>
      <c r="Q18" s="462">
        <f>IF((L19=""),"",MAX(D20:L20))</f>
        <v>4270.72</v>
      </c>
      <c r="R18" s="462">
        <f>IF(L19="","",MIN(D20:L20))</f>
        <v>4144.9400000000005</v>
      </c>
      <c r="S18" s="360">
        <f>IF((L20=""),"",AVERAGE(D20:L20))</f>
        <v>4217.6133333333337</v>
      </c>
      <c r="T18" s="346">
        <f>IF((L19=""),"",((Q18-R18)/(Q18+R18))*100)</f>
        <v>1.4945946010176236</v>
      </c>
      <c r="U18" s="465" t="str">
        <f>IF(L19="","",(IF(T18&lt;7,IF(S18&gt;2800,IF(S18&lt;4500,"Pass","Fail"),"Fail"),"Fail")))</f>
        <v>Pass</v>
      </c>
      <c r="V18" s="468">
        <v>102</v>
      </c>
      <c r="W18" s="353" t="s">
        <v>211</v>
      </c>
      <c r="X18" s="318"/>
      <c r="Y18" s="318"/>
      <c r="Z18" s="318"/>
      <c r="AA18" s="318"/>
      <c r="AB18" s="318"/>
      <c r="AC18" s="319"/>
    </row>
    <row r="19" spans="1:29">
      <c r="A19" s="471"/>
      <c r="B19" s="463"/>
      <c r="C19" s="354" t="s">
        <v>100</v>
      </c>
      <c r="D19" s="355">
        <v>3034.56</v>
      </c>
      <c r="E19" s="355">
        <v>2902.65</v>
      </c>
      <c r="F19" s="355">
        <v>2893.32</v>
      </c>
      <c r="G19" s="355">
        <v>2884.63</v>
      </c>
      <c r="H19" s="355">
        <v>2996.72</v>
      </c>
      <c r="I19" s="355">
        <v>3092.88</v>
      </c>
      <c r="J19" s="355">
        <v>2928.33</v>
      </c>
      <c r="K19" s="355">
        <v>2893.58</v>
      </c>
      <c r="L19" s="355">
        <v>2954.1</v>
      </c>
      <c r="M19" s="356"/>
      <c r="N19" s="356"/>
      <c r="O19" s="356"/>
      <c r="P19" s="356"/>
      <c r="Q19" s="463"/>
      <c r="R19" s="463"/>
      <c r="S19" s="361"/>
      <c r="T19" s="357"/>
      <c r="U19" s="466"/>
      <c r="V19" s="468"/>
      <c r="X19" s="318"/>
      <c r="Y19" s="318"/>
      <c r="Z19" s="318"/>
      <c r="AA19" s="318"/>
      <c r="AB19" s="318"/>
      <c r="AC19" s="319"/>
    </row>
    <row r="20" spans="1:29" ht="24.75" thickBot="1">
      <c r="A20" s="483"/>
      <c r="B20" s="464"/>
      <c r="C20" s="362" t="s">
        <v>120</v>
      </c>
      <c r="D20" s="363">
        <f t="shared" ref="D20:L20" si="1">IF(((D18="")*AND(D19="")),"",(D18-D19)*2)</f>
        <v>4151.8599999999997</v>
      </c>
      <c r="E20" s="363">
        <f t="shared" si="1"/>
        <v>4236.079999999999</v>
      </c>
      <c r="F20" s="363">
        <f t="shared" si="1"/>
        <v>4270.72</v>
      </c>
      <c r="G20" s="363">
        <f t="shared" si="1"/>
        <v>4257.9400000000005</v>
      </c>
      <c r="H20" s="363">
        <f t="shared" si="1"/>
        <v>4201.72</v>
      </c>
      <c r="I20" s="363">
        <f t="shared" si="1"/>
        <v>4144.9400000000005</v>
      </c>
      <c r="J20" s="363">
        <f t="shared" si="1"/>
        <v>4258.82</v>
      </c>
      <c r="K20" s="363">
        <f t="shared" si="1"/>
        <v>4240.68</v>
      </c>
      <c r="L20" s="363">
        <f t="shared" si="1"/>
        <v>4195.7599999999993</v>
      </c>
      <c r="M20" s="363"/>
      <c r="N20" s="363"/>
      <c r="O20" s="363"/>
      <c r="P20" s="363"/>
      <c r="Q20" s="464"/>
      <c r="R20" s="464"/>
      <c r="S20" s="364"/>
      <c r="T20" s="365"/>
      <c r="U20" s="467"/>
      <c r="V20" s="469"/>
      <c r="X20" s="318"/>
      <c r="Y20" s="318"/>
      <c r="Z20" s="318"/>
      <c r="AA20" s="318"/>
      <c r="AB20" s="318"/>
      <c r="AC20" s="319"/>
    </row>
    <row r="21" spans="1:29">
      <c r="A21" s="470">
        <v>43081</v>
      </c>
      <c r="B21" s="472" t="s">
        <v>210</v>
      </c>
      <c r="C21" s="349" t="s">
        <v>99</v>
      </c>
      <c r="D21" s="350">
        <v>1358.03</v>
      </c>
      <c r="E21" s="350">
        <v>1362.86</v>
      </c>
      <c r="F21" s="350">
        <v>1367.72</v>
      </c>
      <c r="G21" s="350">
        <v>1363.61</v>
      </c>
      <c r="H21" s="350">
        <v>1369.02</v>
      </c>
      <c r="I21" s="350">
        <v>1369.19</v>
      </c>
      <c r="J21" s="350">
        <v>1369.73</v>
      </c>
      <c r="K21" s="350">
        <v>1372.61</v>
      </c>
      <c r="L21" s="350">
        <v>1359.05</v>
      </c>
      <c r="M21" s="351"/>
      <c r="N21" s="351"/>
      <c r="O21" s="351"/>
      <c r="P21" s="351"/>
      <c r="Q21" s="472">
        <f>IF((L22=""),"",MAX(D23:L23))</f>
        <v>2226.69</v>
      </c>
      <c r="R21" s="472">
        <f>IF(L22="","",MIN(D23:L23))</f>
        <v>2073.33</v>
      </c>
      <c r="S21" s="352">
        <f>IF((L23=""),"",AVERAGE(D23:L23))</f>
        <v>2143.2066666666669</v>
      </c>
      <c r="T21" s="352">
        <f>IF((L22=""),"",((Q21-R21)/(Q21+R21))*100)</f>
        <v>3.5664950395579584</v>
      </c>
      <c r="U21" s="474" t="str">
        <f>IF(L22="","",(IF(T21&lt;7,IF(S21&gt;2000,IF(S21&lt;3000,"Pass","Fail"),"Fail"),"Fail")))</f>
        <v>Pass</v>
      </c>
      <c r="V21" s="476">
        <v>1534</v>
      </c>
      <c r="W21" s="320" t="s">
        <v>18</v>
      </c>
      <c r="X21" s="318"/>
      <c r="Y21" s="318"/>
      <c r="Z21" s="318"/>
      <c r="AA21" s="318"/>
      <c r="AB21" s="318"/>
      <c r="AC21" s="319"/>
    </row>
    <row r="22" spans="1:29">
      <c r="A22" s="471"/>
      <c r="B22" s="463"/>
      <c r="C22" s="354" t="s">
        <v>100</v>
      </c>
      <c r="D22" s="355">
        <v>620.57000000000005</v>
      </c>
      <c r="E22" s="355">
        <v>664.88</v>
      </c>
      <c r="F22" s="355">
        <v>669.18</v>
      </c>
      <c r="G22" s="355">
        <v>672.5</v>
      </c>
      <c r="H22" s="355">
        <v>626.79</v>
      </c>
      <c r="I22" s="355">
        <v>644.63</v>
      </c>
      <c r="J22" s="355">
        <v>657.75</v>
      </c>
      <c r="K22" s="355">
        <v>659.67</v>
      </c>
      <c r="L22" s="355">
        <v>646.23</v>
      </c>
      <c r="M22" s="356"/>
      <c r="N22" s="356"/>
      <c r="O22" s="356"/>
      <c r="P22" s="356"/>
      <c r="Q22" s="463"/>
      <c r="R22" s="463"/>
      <c r="S22" s="357"/>
      <c r="T22" s="357"/>
      <c r="U22" s="466"/>
      <c r="V22" s="477"/>
      <c r="X22" s="318"/>
      <c r="Y22" s="318"/>
      <c r="Z22" s="318"/>
      <c r="AA22" s="318"/>
      <c r="AB22" s="318"/>
      <c r="AC22" s="319"/>
    </row>
    <row r="23" spans="1:29" ht="24">
      <c r="A23" s="482"/>
      <c r="B23" s="473"/>
      <c r="C23" s="354" t="s">
        <v>120</v>
      </c>
      <c r="D23" s="358">
        <f>IF(((D21="")*AND(D22="")),"",(D21-D22)*3)</f>
        <v>2212.3799999999997</v>
      </c>
      <c r="E23" s="358">
        <f t="shared" ref="E23:L23" si="2">IF(((E21="")*AND(E22="")),"",(E21-E22)*3)</f>
        <v>2093.9399999999996</v>
      </c>
      <c r="F23" s="358">
        <f t="shared" si="2"/>
        <v>2095.6200000000003</v>
      </c>
      <c r="G23" s="358">
        <f t="shared" si="2"/>
        <v>2073.33</v>
      </c>
      <c r="H23" s="358">
        <f t="shared" si="2"/>
        <v>2226.69</v>
      </c>
      <c r="I23" s="358">
        <f t="shared" si="2"/>
        <v>2173.6800000000003</v>
      </c>
      <c r="J23" s="358">
        <f t="shared" si="2"/>
        <v>2135.94</v>
      </c>
      <c r="K23" s="358">
        <f t="shared" si="2"/>
        <v>2138.8199999999997</v>
      </c>
      <c r="L23" s="358">
        <f t="shared" si="2"/>
        <v>2138.46</v>
      </c>
      <c r="M23" s="358"/>
      <c r="N23" s="358"/>
      <c r="O23" s="358"/>
      <c r="P23" s="358" t="str">
        <f>IF(((P21="")*AND(P22="")),"",(P21-P22)*4)</f>
        <v/>
      </c>
      <c r="Q23" s="473"/>
      <c r="R23" s="473"/>
      <c r="S23" s="359"/>
      <c r="T23" s="359"/>
      <c r="U23" s="475"/>
      <c r="V23" s="477"/>
      <c r="X23" s="318"/>
      <c r="Y23" s="318"/>
      <c r="Z23" s="318"/>
      <c r="AA23" s="318"/>
      <c r="AB23" s="318"/>
      <c r="AC23" s="319"/>
    </row>
    <row r="24" spans="1:29">
      <c r="A24" s="481">
        <v>43081</v>
      </c>
      <c r="B24" s="462" t="s">
        <v>110</v>
      </c>
      <c r="C24" s="354" t="s">
        <v>99</v>
      </c>
      <c r="D24" s="355">
        <v>3034.56</v>
      </c>
      <c r="E24" s="355">
        <v>2902.65</v>
      </c>
      <c r="F24" s="355">
        <v>2893.32</v>
      </c>
      <c r="G24" s="355">
        <v>2884.63</v>
      </c>
      <c r="H24" s="355">
        <v>2996.72</v>
      </c>
      <c r="I24" s="355">
        <v>3092.88</v>
      </c>
      <c r="J24" s="355">
        <v>2928.33</v>
      </c>
      <c r="K24" s="355">
        <v>2893.58</v>
      </c>
      <c r="L24" s="355">
        <v>2954.1</v>
      </c>
      <c r="M24" s="356"/>
      <c r="N24" s="356"/>
      <c r="O24" s="356"/>
      <c r="P24" s="356"/>
      <c r="Q24" s="462">
        <f>IF((L25=""),"",MAX(D26:L26))</f>
        <v>4084.7700000000004</v>
      </c>
      <c r="R24" s="462">
        <f>IF(L25="","",MIN(D26:L26))</f>
        <v>3949.1699999999996</v>
      </c>
      <c r="S24" s="360">
        <f>IF((L26=""),"",AVERAGE(D26:L26))</f>
        <v>4020.9766666666669</v>
      </c>
      <c r="T24" s="346">
        <f>IF((L25=""),"",((Q24-R24)/(Q24+R24))*100)</f>
        <v>1.6878393415933006</v>
      </c>
      <c r="U24" s="465" t="str">
        <f>IF(L25="","",(IF(T24&lt;7,IF(S24&gt;2800,IF(S24&lt;4500,"Pass","Fail"),"Fail"),"Fail")))</f>
        <v>Pass</v>
      </c>
      <c r="V24" s="468">
        <v>1534</v>
      </c>
      <c r="W24" s="320" t="s">
        <v>18</v>
      </c>
      <c r="X24" s="318"/>
      <c r="Y24" s="318"/>
      <c r="Z24" s="318"/>
      <c r="AA24" s="318"/>
      <c r="AB24" s="318"/>
      <c r="AC24" s="319"/>
    </row>
    <row r="25" spans="1:29">
      <c r="A25" s="471"/>
      <c r="B25" s="463"/>
      <c r="C25" s="354" t="s">
        <v>100</v>
      </c>
      <c r="D25" s="355">
        <v>1714.06</v>
      </c>
      <c r="E25" s="355">
        <v>1555.01</v>
      </c>
      <c r="F25" s="355">
        <v>1531.73</v>
      </c>
      <c r="G25" s="355">
        <v>1531.85</v>
      </c>
      <c r="H25" s="355">
        <v>1677.99</v>
      </c>
      <c r="I25" s="355">
        <v>1750.22</v>
      </c>
      <c r="J25" s="355">
        <v>1574.04</v>
      </c>
      <c r="K25" s="355">
        <v>1545.23</v>
      </c>
      <c r="L25" s="355">
        <v>1637.71</v>
      </c>
      <c r="M25" s="356"/>
      <c r="N25" s="356"/>
      <c r="O25" s="356"/>
      <c r="P25" s="356"/>
      <c r="Q25" s="463"/>
      <c r="R25" s="463"/>
      <c r="S25" s="361"/>
      <c r="T25" s="357"/>
      <c r="U25" s="466"/>
      <c r="V25" s="468"/>
      <c r="X25" s="318"/>
      <c r="Y25" s="318"/>
      <c r="Z25" s="318"/>
      <c r="AA25" s="318"/>
      <c r="AB25" s="318"/>
      <c r="AC25" s="319"/>
    </row>
    <row r="26" spans="1:29" ht="24.75" thickBot="1">
      <c r="A26" s="483"/>
      <c r="B26" s="464"/>
      <c r="C26" s="362" t="s">
        <v>120</v>
      </c>
      <c r="D26" s="363">
        <f>IF(((D24="")*AND(D25="")),"",(D24-D25)*3)</f>
        <v>3961.5</v>
      </c>
      <c r="E26" s="363">
        <f t="shared" ref="E26:L26" si="3">IF(((E24="")*AND(E25="")),"",(E24-E25)*3)</f>
        <v>4042.92</v>
      </c>
      <c r="F26" s="363">
        <f t="shared" si="3"/>
        <v>4084.7700000000004</v>
      </c>
      <c r="G26" s="363">
        <f t="shared" si="3"/>
        <v>4058.3400000000006</v>
      </c>
      <c r="H26" s="363">
        <f t="shared" si="3"/>
        <v>3956.1899999999996</v>
      </c>
      <c r="I26" s="363">
        <f t="shared" si="3"/>
        <v>4027.9800000000005</v>
      </c>
      <c r="J26" s="363">
        <f t="shared" si="3"/>
        <v>4062.87</v>
      </c>
      <c r="K26" s="363">
        <f t="shared" si="3"/>
        <v>4045.0499999999997</v>
      </c>
      <c r="L26" s="363">
        <f t="shared" si="3"/>
        <v>3949.1699999999996</v>
      </c>
      <c r="M26" s="363"/>
      <c r="N26" s="363"/>
      <c r="O26" s="363"/>
      <c r="P26" s="363"/>
      <c r="Q26" s="464"/>
      <c r="R26" s="464"/>
      <c r="S26" s="364"/>
      <c r="T26" s="365"/>
      <c r="U26" s="467"/>
      <c r="V26" s="469"/>
      <c r="X26" s="318"/>
      <c r="Y26" s="318"/>
      <c r="Z26" s="318"/>
      <c r="AA26" s="318"/>
      <c r="AB26" s="318"/>
      <c r="AC26" s="319"/>
    </row>
    <row r="27" spans="1:29" hidden="1">
      <c r="A27" s="470">
        <v>43084</v>
      </c>
      <c r="B27" s="472" t="s">
        <v>210</v>
      </c>
      <c r="C27" s="349" t="s">
        <v>99</v>
      </c>
      <c r="D27" s="350">
        <v>1287.32</v>
      </c>
      <c r="E27" s="350">
        <v>1290.68</v>
      </c>
      <c r="F27" s="350">
        <v>1301.83</v>
      </c>
      <c r="G27" s="350">
        <v>1289.31</v>
      </c>
      <c r="H27" s="350">
        <v>1272.4100000000001</v>
      </c>
      <c r="I27" s="350">
        <v>1296.81</v>
      </c>
      <c r="J27" s="350">
        <v>1300.4000000000001</v>
      </c>
      <c r="K27" s="350">
        <v>1278.18</v>
      </c>
      <c r="L27" s="350">
        <v>1259.19</v>
      </c>
      <c r="M27" s="351"/>
      <c r="N27" s="351"/>
      <c r="O27" s="351"/>
      <c r="P27" s="351"/>
      <c r="Q27" s="472">
        <f>IF((L28=""),"",MAX(D29:L29))</f>
        <v>1829.25</v>
      </c>
      <c r="R27" s="472">
        <f>IF(L28="","",MIN(D29:L29))</f>
        <v>1560.8100000000004</v>
      </c>
      <c r="S27" s="352">
        <f>IF((L29=""),"",AVERAGE(D29:L29))</f>
        <v>1666.366666666667</v>
      </c>
      <c r="T27" s="352">
        <f>IF((L28=""),"",((Q27-R27)/(Q27+R27))*100)</f>
        <v>7.9184439213465119</v>
      </c>
      <c r="U27" s="474" t="str">
        <f>IF(L28="","",(IF(T27&lt;7,IF(S27&gt;2000,IF(S27&lt;3000,"Pass","Fail"),"Fail"),"Fail")))</f>
        <v>Fail</v>
      </c>
      <c r="V27" s="476" t="s">
        <v>127</v>
      </c>
    </row>
    <row r="28" spans="1:29">
      <c r="A28" s="471"/>
      <c r="B28" s="463"/>
      <c r="C28" s="354" t="s">
        <v>100</v>
      </c>
      <c r="D28" s="355">
        <v>708.07</v>
      </c>
      <c r="E28" s="355">
        <v>743.61</v>
      </c>
      <c r="F28" s="355">
        <v>762.02</v>
      </c>
      <c r="G28" s="355">
        <v>741.42</v>
      </c>
      <c r="H28" s="355">
        <v>718.03</v>
      </c>
      <c r="I28" s="355">
        <v>687.06</v>
      </c>
      <c r="J28" s="355">
        <v>724.68</v>
      </c>
      <c r="K28" s="355">
        <v>757.91</v>
      </c>
      <c r="L28" s="355">
        <v>734.23</v>
      </c>
      <c r="M28" s="356"/>
      <c r="N28" s="356"/>
      <c r="O28" s="356"/>
      <c r="P28" s="356"/>
      <c r="Q28" s="463"/>
      <c r="R28" s="463"/>
      <c r="S28" s="357"/>
      <c r="T28" s="357"/>
      <c r="U28" s="466"/>
      <c r="V28" s="477"/>
    </row>
    <row r="29" spans="1:29" ht="24">
      <c r="A29" s="482"/>
      <c r="B29" s="473"/>
      <c r="C29" s="354" t="s">
        <v>120</v>
      </c>
      <c r="D29" s="358">
        <f>IF(((D27="")*AND(D28="")),"",(D27-D28)*3)</f>
        <v>1737.7499999999995</v>
      </c>
      <c r="E29" s="358">
        <f t="shared" ref="E29:L29" si="4">IF(((E27="")*AND(E28="")),"",(E27-E28)*3)</f>
        <v>1641.21</v>
      </c>
      <c r="F29" s="358">
        <f t="shared" si="4"/>
        <v>1619.4299999999998</v>
      </c>
      <c r="G29" s="358">
        <f t="shared" si="4"/>
        <v>1643.67</v>
      </c>
      <c r="H29" s="358">
        <f t="shared" si="4"/>
        <v>1663.1400000000003</v>
      </c>
      <c r="I29" s="358">
        <f t="shared" si="4"/>
        <v>1829.25</v>
      </c>
      <c r="J29" s="358">
        <f t="shared" si="4"/>
        <v>1727.1600000000003</v>
      </c>
      <c r="K29" s="358">
        <f t="shared" si="4"/>
        <v>1560.8100000000004</v>
      </c>
      <c r="L29" s="358">
        <f t="shared" si="4"/>
        <v>1574.88</v>
      </c>
      <c r="M29" s="358"/>
      <c r="N29" s="358"/>
      <c r="O29" s="358"/>
      <c r="P29" s="358" t="str">
        <f>IF(((P27="")*AND(P28="")),"",(P27-P28)*4)</f>
        <v/>
      </c>
      <c r="Q29" s="473"/>
      <c r="R29" s="473"/>
      <c r="S29" s="359"/>
      <c r="T29" s="359"/>
      <c r="U29" s="475"/>
      <c r="V29" s="477"/>
    </row>
    <row r="30" spans="1:29">
      <c r="A30" s="486">
        <v>43084</v>
      </c>
      <c r="B30" s="462" t="s">
        <v>110</v>
      </c>
      <c r="C30" s="354" t="s">
        <v>99</v>
      </c>
      <c r="D30" s="366">
        <v>6995.31</v>
      </c>
      <c r="E30" s="366">
        <v>6975.54</v>
      </c>
      <c r="F30" s="366">
        <v>6988.42</v>
      </c>
      <c r="G30" s="366">
        <v>6957.94</v>
      </c>
      <c r="H30" s="366">
        <v>6974.04</v>
      </c>
      <c r="I30" s="366">
        <v>6996.43</v>
      </c>
      <c r="J30" s="366">
        <v>7004.69</v>
      </c>
      <c r="K30" s="366">
        <v>6975.19</v>
      </c>
      <c r="L30" s="366">
        <v>6965.35</v>
      </c>
      <c r="M30" s="367"/>
      <c r="N30" s="367"/>
      <c r="O30" s="367"/>
      <c r="P30" s="367"/>
      <c r="Q30" s="462">
        <f>IF((L31=""),"",MAX(D32:L32))</f>
        <v>4070.6400000000003</v>
      </c>
      <c r="R30" s="462">
        <f>IF(L31="","",MIN(D32:L32))</f>
        <v>3904.8900000000003</v>
      </c>
      <c r="S30" s="360">
        <f>IF((L32=""),"",AVERAGE(D32:L32))</f>
        <v>4000.6833333333334</v>
      </c>
      <c r="T30" s="346">
        <f>IF((L31=""),"",((Q30-R30)/(Q30+R30))*100)</f>
        <v>2.0782317914922266</v>
      </c>
      <c r="U30" s="465" t="str">
        <f>IF(L31="","",(IF(T30&lt;7,IF(S30&gt;2800,IF(S30&lt;4500,"Pass","Fail"),"Fail"),"Fail")))</f>
        <v>Pass</v>
      </c>
      <c r="V30" s="487" t="s">
        <v>127</v>
      </c>
    </row>
    <row r="31" spans="1:29">
      <c r="A31" s="471"/>
      <c r="B31" s="463"/>
      <c r="C31" s="354" t="s">
        <v>100</v>
      </c>
      <c r="D31" s="355">
        <v>5693.68</v>
      </c>
      <c r="E31" s="355">
        <v>5632.96</v>
      </c>
      <c r="F31" s="355">
        <v>5631.54</v>
      </c>
      <c r="G31" s="355">
        <v>5606.11</v>
      </c>
      <c r="H31" s="355">
        <v>5647.83</v>
      </c>
      <c r="I31" s="355">
        <v>5688.69</v>
      </c>
      <c r="J31" s="355">
        <v>5653.26</v>
      </c>
      <c r="K31" s="355">
        <v>5630.97</v>
      </c>
      <c r="L31" s="355">
        <v>5645.82</v>
      </c>
      <c r="M31" s="356"/>
      <c r="N31" s="356"/>
      <c r="O31" s="356"/>
      <c r="P31" s="356"/>
      <c r="Q31" s="463"/>
      <c r="R31" s="463"/>
      <c r="S31" s="361"/>
      <c r="T31" s="357"/>
      <c r="U31" s="466"/>
      <c r="V31" s="468"/>
    </row>
    <row r="32" spans="1:29" ht="24">
      <c r="A32" s="482"/>
      <c r="B32" s="473"/>
      <c r="C32" s="354" t="s">
        <v>120</v>
      </c>
      <c r="D32" s="358">
        <f>IF(((D30="")*AND(D31="")),"",(D30-D31)*3)</f>
        <v>3904.8900000000003</v>
      </c>
      <c r="E32" s="358">
        <f t="shared" ref="E32:L32" si="5">IF(((E30="")*AND(E31="")),"",(E30-E31)*3)</f>
        <v>4027.74</v>
      </c>
      <c r="F32" s="358">
        <f t="shared" si="5"/>
        <v>4070.6400000000003</v>
      </c>
      <c r="G32" s="358">
        <f t="shared" si="5"/>
        <v>4055.49</v>
      </c>
      <c r="H32" s="358">
        <f t="shared" si="5"/>
        <v>3978.63</v>
      </c>
      <c r="I32" s="358">
        <f t="shared" si="5"/>
        <v>3923.2200000000021</v>
      </c>
      <c r="J32" s="358">
        <f t="shared" si="5"/>
        <v>4054.2899999999981</v>
      </c>
      <c r="K32" s="358">
        <f t="shared" si="5"/>
        <v>4032.659999999998</v>
      </c>
      <c r="L32" s="358">
        <f t="shared" si="5"/>
        <v>3958.590000000002</v>
      </c>
      <c r="M32" s="358"/>
      <c r="N32" s="358"/>
      <c r="O32" s="358"/>
      <c r="P32" s="358"/>
      <c r="Q32" s="473"/>
      <c r="R32" s="473"/>
      <c r="S32" s="368"/>
      <c r="T32" s="359"/>
      <c r="U32" s="475"/>
      <c r="V32" s="484"/>
    </row>
    <row r="33" spans="1:22">
      <c r="A33" s="481">
        <v>43085</v>
      </c>
      <c r="B33" s="463" t="s">
        <v>210</v>
      </c>
      <c r="C33" s="359" t="s">
        <v>99</v>
      </c>
      <c r="D33" s="355">
        <v>1294.95</v>
      </c>
      <c r="E33" s="355">
        <v>1288.5899999999999</v>
      </c>
      <c r="F33" s="355">
        <v>1294.1600000000001</v>
      </c>
      <c r="G33" s="355">
        <v>1281.9000000000001</v>
      </c>
      <c r="H33" s="355">
        <v>1281.8</v>
      </c>
      <c r="I33" s="355">
        <v>1301.23</v>
      </c>
      <c r="J33" s="355">
        <v>1294.48</v>
      </c>
      <c r="K33" s="355">
        <v>1275.6400000000001</v>
      </c>
      <c r="L33" s="355">
        <v>1271.6099999999999</v>
      </c>
      <c r="M33" s="356"/>
      <c r="N33" s="356"/>
      <c r="O33" s="356"/>
      <c r="P33" s="356"/>
      <c r="Q33" s="463">
        <f>IF((L34=""),"",MAX(D35:L35))</f>
        <v>2425.2300000000005</v>
      </c>
      <c r="R33" s="463">
        <f>IF(L34="","",MIN(D35:L35))</f>
        <v>2149.6200000000003</v>
      </c>
      <c r="S33" s="357">
        <f>IF((L35=""),"",AVERAGE(D35:L35))</f>
        <v>2256.4566666666669</v>
      </c>
      <c r="T33" s="357">
        <f>IF((L34=""),"",((Q33-R33)/(Q33+R33))*100)</f>
        <v>6.0244598183547025</v>
      </c>
      <c r="U33" s="466" t="str">
        <f>IF(L34="","",(IF(T33&lt;7,IF(S33&gt;2000,IF(S33&lt;3000,"Pass","Fail"),"Fail"),"Fail")))</f>
        <v>Pass</v>
      </c>
      <c r="V33" s="484">
        <v>121</v>
      </c>
    </row>
    <row r="34" spans="1:22">
      <c r="A34" s="471"/>
      <c r="B34" s="463"/>
      <c r="C34" s="354" t="s">
        <v>100</v>
      </c>
      <c r="D34" s="355">
        <v>510.32</v>
      </c>
      <c r="E34" s="355">
        <v>545.49</v>
      </c>
      <c r="F34" s="355">
        <v>568.08000000000004</v>
      </c>
      <c r="G34" s="355">
        <v>547.04</v>
      </c>
      <c r="H34" s="355">
        <v>524.48</v>
      </c>
      <c r="I34" s="355">
        <v>492.82</v>
      </c>
      <c r="J34" s="355">
        <v>529.36</v>
      </c>
      <c r="K34" s="355">
        <v>559.1</v>
      </c>
      <c r="L34" s="355">
        <v>538.29999999999995</v>
      </c>
      <c r="M34" s="356"/>
      <c r="N34" s="356"/>
      <c r="O34" s="356"/>
      <c r="P34" s="356"/>
      <c r="Q34" s="463"/>
      <c r="R34" s="463"/>
      <c r="S34" s="357"/>
      <c r="T34" s="357"/>
      <c r="U34" s="466"/>
      <c r="V34" s="477"/>
    </row>
    <row r="35" spans="1:22" ht="24.75" thickBot="1">
      <c r="A35" s="483"/>
      <c r="B35" s="464"/>
      <c r="C35" s="362" t="s">
        <v>120</v>
      </c>
      <c r="D35" s="363">
        <f>IF(((D33="")*AND(D34="")),"",(D33-D34)*3)</f>
        <v>2353.8900000000003</v>
      </c>
      <c r="E35" s="363">
        <f t="shared" ref="E35:L35" si="6">IF(((E33="")*AND(E34="")),"",(E33-E34)*3)</f>
        <v>2229.2999999999997</v>
      </c>
      <c r="F35" s="363">
        <f t="shared" si="6"/>
        <v>2178.2400000000002</v>
      </c>
      <c r="G35" s="363">
        <f t="shared" si="6"/>
        <v>2204.5800000000004</v>
      </c>
      <c r="H35" s="363">
        <f t="shared" si="6"/>
        <v>2271.96</v>
      </c>
      <c r="I35" s="363">
        <f t="shared" si="6"/>
        <v>2425.2300000000005</v>
      </c>
      <c r="J35" s="363">
        <f t="shared" si="6"/>
        <v>2295.36</v>
      </c>
      <c r="K35" s="363">
        <f t="shared" si="6"/>
        <v>2149.6200000000003</v>
      </c>
      <c r="L35" s="363">
        <f t="shared" si="6"/>
        <v>2199.9299999999998</v>
      </c>
      <c r="M35" s="363"/>
      <c r="N35" s="363"/>
      <c r="O35" s="363"/>
      <c r="P35" s="363" t="str">
        <f>IF(((P33="")*AND(P34="")),"",(P33-P34)*4)</f>
        <v/>
      </c>
      <c r="Q35" s="464"/>
      <c r="R35" s="464"/>
      <c r="S35" s="365"/>
      <c r="T35" s="365"/>
      <c r="U35" s="467"/>
      <c r="V35" s="485"/>
    </row>
    <row r="36" spans="1:22">
      <c r="A36" s="470">
        <v>43087</v>
      </c>
      <c r="B36" s="472" t="s">
        <v>210</v>
      </c>
      <c r="C36" s="349" t="s">
        <v>99</v>
      </c>
      <c r="D36" s="320">
        <v>1290.22</v>
      </c>
      <c r="E36" s="320">
        <v>1293.1600000000001</v>
      </c>
      <c r="F36" s="320">
        <v>1300.19</v>
      </c>
      <c r="G36" s="320">
        <v>1276.3900000000001</v>
      </c>
      <c r="H36" s="320">
        <v>1250.27</v>
      </c>
      <c r="I36" s="320">
        <v>1281.98</v>
      </c>
      <c r="J36" s="320">
        <v>1290.28</v>
      </c>
      <c r="K36" s="320">
        <v>1278.4000000000001</v>
      </c>
      <c r="L36" s="320">
        <v>1256.78</v>
      </c>
      <c r="M36" s="351"/>
      <c r="N36" s="351"/>
      <c r="O36" s="351"/>
      <c r="P36" s="351"/>
      <c r="Q36" s="472">
        <f>IF((L37=""),"",MAX(D38:L38))</f>
        <v>2321.7600000000002</v>
      </c>
      <c r="R36" s="472">
        <f>IF(L37="","",MIN(D38:L38))</f>
        <v>2135.5199999999995</v>
      </c>
      <c r="S36" s="352">
        <f>IF((L38=""),"",AVERAGE(D38:L38))</f>
        <v>2221.9500000000003</v>
      </c>
      <c r="T36" s="352">
        <f>IF((L37=""),"",((Q36-R36)/(Q36+R36))*100)</f>
        <v>4.1783329743700355</v>
      </c>
      <c r="U36" s="474" t="str">
        <f>IF(L37="","",(IF(T36&lt;7,IF(S36&gt;2000,IF(S36&lt;3000,"Pass","Fail"),"Fail"),"Fail")))</f>
        <v>Pass</v>
      </c>
      <c r="V36" s="476">
        <v>1159</v>
      </c>
    </row>
    <row r="37" spans="1:22">
      <c r="A37" s="471"/>
      <c r="B37" s="463"/>
      <c r="C37" s="354" t="s">
        <v>100</v>
      </c>
      <c r="D37" s="320">
        <v>519.38</v>
      </c>
      <c r="E37" s="320">
        <v>544.80999999999995</v>
      </c>
      <c r="F37" s="320">
        <v>563.4</v>
      </c>
      <c r="G37" s="320">
        <v>546.25</v>
      </c>
      <c r="H37" s="320">
        <v>537.29</v>
      </c>
      <c r="I37" s="320">
        <v>508.06</v>
      </c>
      <c r="J37" s="320">
        <v>526.75</v>
      </c>
      <c r="K37" s="320">
        <v>560.94000000000005</v>
      </c>
      <c r="L37" s="320">
        <v>544.94000000000005</v>
      </c>
      <c r="M37" s="356"/>
      <c r="N37" s="356"/>
      <c r="O37" s="356"/>
      <c r="P37" s="356"/>
      <c r="Q37" s="463"/>
      <c r="R37" s="463"/>
      <c r="S37" s="357"/>
      <c r="T37" s="357"/>
      <c r="U37" s="466"/>
      <c r="V37" s="477"/>
    </row>
    <row r="38" spans="1:22" ht="24">
      <c r="A38" s="482"/>
      <c r="B38" s="473"/>
      <c r="C38" s="354" t="s">
        <v>120</v>
      </c>
      <c r="D38" s="358">
        <f>IF(((D36="")*AND(D37="")),"",(D36-D37)*3)</f>
        <v>2312.52</v>
      </c>
      <c r="E38" s="358">
        <f t="shared" ref="E38:L38" si="7">IF(((E36="")*AND(E37="")),"",(E36-E37)*3)</f>
        <v>2245.0500000000002</v>
      </c>
      <c r="F38" s="358">
        <f t="shared" si="7"/>
        <v>2210.3700000000003</v>
      </c>
      <c r="G38" s="358">
        <f t="shared" si="7"/>
        <v>2190.42</v>
      </c>
      <c r="H38" s="358">
        <f t="shared" si="7"/>
        <v>2138.94</v>
      </c>
      <c r="I38" s="358">
        <f t="shared" si="7"/>
        <v>2321.7600000000002</v>
      </c>
      <c r="J38" s="358">
        <f t="shared" si="7"/>
        <v>2290.59</v>
      </c>
      <c r="K38" s="358">
        <f t="shared" si="7"/>
        <v>2152.38</v>
      </c>
      <c r="L38" s="358">
        <f t="shared" si="7"/>
        <v>2135.5199999999995</v>
      </c>
      <c r="M38" s="358"/>
      <c r="N38" s="358"/>
      <c r="O38" s="358"/>
      <c r="P38" s="358" t="str">
        <f>IF(((P36="")*AND(P37="")),"",(P36-P37)*4)</f>
        <v/>
      </c>
      <c r="Q38" s="473"/>
      <c r="R38" s="473"/>
      <c r="S38" s="359"/>
      <c r="T38" s="359"/>
      <c r="U38" s="475"/>
      <c r="V38" s="477"/>
    </row>
    <row r="39" spans="1:22">
      <c r="A39" s="481">
        <v>43087</v>
      </c>
      <c r="B39" s="462" t="s">
        <v>110</v>
      </c>
      <c r="C39" s="354" t="s">
        <v>99</v>
      </c>
      <c r="D39" s="320">
        <v>5696.79</v>
      </c>
      <c r="E39" s="320">
        <v>5635.96</v>
      </c>
      <c r="F39" s="320">
        <v>5634.29</v>
      </c>
      <c r="G39" s="320">
        <v>5608.71</v>
      </c>
      <c r="H39" s="320">
        <v>5650.46</v>
      </c>
      <c r="I39" s="320">
        <v>5691.62</v>
      </c>
      <c r="J39" s="320">
        <v>5656.03</v>
      </c>
      <c r="K39" s="320">
        <v>5633.57</v>
      </c>
      <c r="L39" s="320">
        <v>5648.71</v>
      </c>
      <c r="M39" s="356"/>
      <c r="N39" s="356"/>
      <c r="O39" s="356"/>
      <c r="P39" s="356"/>
      <c r="Q39" s="462">
        <f>IF((L40=""),"",MAX(D41:L41))</f>
        <v>4137.4799999999996</v>
      </c>
      <c r="R39" s="462">
        <f>IF(L40="","",MIN(D41:L41))</f>
        <v>3976.9499999999989</v>
      </c>
      <c r="S39" s="360">
        <f>IF((L41=""),"",AVERAGE(D41:L41))</f>
        <v>4077.1999999999994</v>
      </c>
      <c r="T39" s="346">
        <f>IF((L40=""),"",((Q39-R39)/(Q39+R39))*100)</f>
        <v>1.9783274980497791</v>
      </c>
      <c r="U39" s="465" t="str">
        <f>IF(L40="","",(IF(T39&lt;7,IF(S39&gt;2800,IF(S39&lt;4500,"Pass","Fail"),"Fail"),"Fail")))</f>
        <v>Pass</v>
      </c>
      <c r="V39" s="468">
        <v>1159</v>
      </c>
    </row>
    <row r="40" spans="1:22">
      <c r="A40" s="471"/>
      <c r="B40" s="463"/>
      <c r="C40" s="354" t="s">
        <v>100</v>
      </c>
      <c r="D40" s="320">
        <v>4348.58</v>
      </c>
      <c r="E40" s="320">
        <v>4262.24</v>
      </c>
      <c r="F40" s="320">
        <v>4255.13</v>
      </c>
      <c r="G40" s="320">
        <v>4238.6099999999997</v>
      </c>
      <c r="H40" s="320">
        <v>4314.78</v>
      </c>
      <c r="I40" s="320">
        <v>4365.97</v>
      </c>
      <c r="J40" s="320">
        <v>4284.01</v>
      </c>
      <c r="K40" s="320">
        <v>4262.1499999999996</v>
      </c>
      <c r="L40" s="320">
        <v>4293.07</v>
      </c>
      <c r="M40" s="356"/>
      <c r="N40" s="356"/>
      <c r="O40" s="356"/>
      <c r="P40" s="356"/>
      <c r="Q40" s="463"/>
      <c r="R40" s="463"/>
      <c r="S40" s="361"/>
      <c r="T40" s="357"/>
      <c r="U40" s="466"/>
      <c r="V40" s="468"/>
    </row>
    <row r="41" spans="1:22" ht="24.75" thickBot="1">
      <c r="A41" s="482"/>
      <c r="B41" s="464"/>
      <c r="C41" s="362" t="s">
        <v>120</v>
      </c>
      <c r="D41" s="363">
        <f>IF(((D39="")*AND(D40="")),"",(D39-D40)*3)</f>
        <v>4044.63</v>
      </c>
      <c r="E41" s="363">
        <f t="shared" ref="E41:L41" si="8">IF(((E39="")*AND(E40="")),"",(E39-E40)*3)</f>
        <v>4121.1600000000008</v>
      </c>
      <c r="F41" s="363">
        <f t="shared" si="8"/>
        <v>4137.4799999999996</v>
      </c>
      <c r="G41" s="363">
        <f t="shared" si="8"/>
        <v>4110.3000000000011</v>
      </c>
      <c r="H41" s="363">
        <f t="shared" si="8"/>
        <v>4007.0400000000009</v>
      </c>
      <c r="I41" s="363">
        <f t="shared" si="8"/>
        <v>3976.9499999999989</v>
      </c>
      <c r="J41" s="363">
        <f t="shared" si="8"/>
        <v>4116.0599999999986</v>
      </c>
      <c r="K41" s="363">
        <f t="shared" si="8"/>
        <v>4114.26</v>
      </c>
      <c r="L41" s="363">
        <f t="shared" si="8"/>
        <v>4066.920000000001</v>
      </c>
      <c r="M41" s="363"/>
      <c r="N41" s="363"/>
      <c r="O41" s="363"/>
      <c r="P41" s="363"/>
      <c r="Q41" s="464"/>
      <c r="R41" s="464"/>
      <c r="S41" s="364"/>
      <c r="T41" s="365"/>
      <c r="U41" s="467"/>
      <c r="V41" s="469"/>
    </row>
    <row r="42" spans="1:22">
      <c r="A42" s="470">
        <v>43090</v>
      </c>
      <c r="B42" s="472" t="s">
        <v>210</v>
      </c>
      <c r="C42" s="349" t="s">
        <v>99</v>
      </c>
      <c r="D42" s="320">
        <v>1476.74</v>
      </c>
      <c r="E42" s="320">
        <v>1461.37</v>
      </c>
      <c r="F42" s="320">
        <v>1466.15</v>
      </c>
      <c r="G42" s="320">
        <v>1457.9</v>
      </c>
      <c r="H42" s="320">
        <v>1465.72</v>
      </c>
      <c r="I42" s="320">
        <v>1478.21</v>
      </c>
      <c r="J42" s="320">
        <v>1465.37</v>
      </c>
      <c r="K42" s="320">
        <v>1454.89</v>
      </c>
      <c r="L42" s="320">
        <v>1453.95</v>
      </c>
      <c r="M42" s="351"/>
      <c r="N42" s="351"/>
      <c r="O42" s="351"/>
      <c r="P42" s="351"/>
      <c r="Q42" s="472">
        <f t="shared" ref="Q42" si="9">IF((L43=""),"",MAX(D44:L44))</f>
        <v>2349.1200000000003</v>
      </c>
      <c r="R42" s="472">
        <f t="shared" ref="R42" si="10">IF(L43="","",MIN(D44:L44))</f>
        <v>2181.1800000000003</v>
      </c>
      <c r="S42" s="352">
        <f t="shared" ref="S42" si="11">IF((L44=""),"",AVERAGE(D44:L44))</f>
        <v>2249.2466666666669</v>
      </c>
      <c r="T42" s="352">
        <f t="shared" ref="T42" si="12">IF((L43=""),"",((Q42-R42)/(Q42+R42))*100)</f>
        <v>3.7070392689225886</v>
      </c>
      <c r="U42" s="474" t="str">
        <f t="shared" ref="U42" si="13">IF(L43="","",(IF(T42&lt;7,IF(S42&gt;2000,IF(S42&lt;3000,"Pass","Fail"),"Fail"),"Fail")))</f>
        <v>Pass</v>
      </c>
      <c r="V42" s="476">
        <v>121</v>
      </c>
    </row>
    <row r="43" spans="1:22">
      <c r="A43" s="471"/>
      <c r="B43" s="463"/>
      <c r="C43" s="354" t="s">
        <v>100</v>
      </c>
      <c r="D43" s="320">
        <v>695.63</v>
      </c>
      <c r="E43" s="320">
        <v>720.7</v>
      </c>
      <c r="F43" s="320">
        <v>736.08</v>
      </c>
      <c r="G43" s="320">
        <v>719.84</v>
      </c>
      <c r="H43" s="320">
        <v>716.32</v>
      </c>
      <c r="I43" s="320">
        <v>695.17</v>
      </c>
      <c r="J43" s="320">
        <v>707.67</v>
      </c>
      <c r="K43" s="320">
        <v>727.83</v>
      </c>
      <c r="L43" s="320">
        <v>713.32</v>
      </c>
      <c r="M43" s="356"/>
      <c r="N43" s="356"/>
      <c r="O43" s="356"/>
      <c r="P43" s="356"/>
      <c r="Q43" s="463"/>
      <c r="R43" s="463"/>
      <c r="S43" s="357"/>
      <c r="T43" s="357"/>
      <c r="U43" s="466"/>
      <c r="V43" s="477"/>
    </row>
    <row r="44" spans="1:22" ht="24">
      <c r="A44" s="482"/>
      <c r="B44" s="473"/>
      <c r="C44" s="354" t="s">
        <v>120</v>
      </c>
      <c r="D44" s="358">
        <f t="shared" ref="D44:L44" si="14">IF(((D42="")*AND(D43="")),"",(D42-D43)*3)</f>
        <v>2343.33</v>
      </c>
      <c r="E44" s="358">
        <f t="shared" si="14"/>
        <v>2222.0099999999993</v>
      </c>
      <c r="F44" s="358">
        <f t="shared" si="14"/>
        <v>2190.21</v>
      </c>
      <c r="G44" s="358">
        <f t="shared" si="14"/>
        <v>2214.1800000000003</v>
      </c>
      <c r="H44" s="358">
        <f t="shared" si="14"/>
        <v>2248.1999999999998</v>
      </c>
      <c r="I44" s="358">
        <f t="shared" si="14"/>
        <v>2349.1200000000003</v>
      </c>
      <c r="J44" s="358">
        <f t="shared" si="14"/>
        <v>2273.1</v>
      </c>
      <c r="K44" s="358">
        <f t="shared" si="14"/>
        <v>2181.1800000000003</v>
      </c>
      <c r="L44" s="358">
        <f t="shared" si="14"/>
        <v>2221.89</v>
      </c>
      <c r="M44" s="358"/>
      <c r="N44" s="358"/>
      <c r="O44" s="358"/>
      <c r="P44" s="358" t="str">
        <f t="shared" ref="P44" si="15">IF(((P42="")*AND(P43="")),"",(P42-P43)*4)</f>
        <v/>
      </c>
      <c r="Q44" s="473"/>
      <c r="R44" s="473"/>
      <c r="S44" s="359"/>
      <c r="T44" s="359"/>
      <c r="U44" s="475"/>
      <c r="V44" s="477"/>
    </row>
    <row r="45" spans="1:22">
      <c r="A45" s="481">
        <v>43090</v>
      </c>
      <c r="B45" s="462" t="s">
        <v>110</v>
      </c>
      <c r="C45" s="354" t="s">
        <v>99</v>
      </c>
      <c r="D45" s="320">
        <v>4361.22</v>
      </c>
      <c r="E45" s="320">
        <v>4274.3500000000004</v>
      </c>
      <c r="F45" s="320">
        <v>4266.8500000000004</v>
      </c>
      <c r="G45" s="320">
        <v>4250.09</v>
      </c>
      <c r="H45" s="320">
        <v>4326.8500000000004</v>
      </c>
      <c r="I45" s="320">
        <v>4379.34</v>
      </c>
      <c r="J45" s="320">
        <v>4295.72</v>
      </c>
      <c r="K45" s="320">
        <v>4273.72</v>
      </c>
      <c r="L45" s="320">
        <v>4305.1899999999996</v>
      </c>
      <c r="M45" s="356"/>
      <c r="N45" s="356"/>
      <c r="O45" s="356"/>
      <c r="P45" s="356"/>
      <c r="Q45" s="462">
        <f t="shared" ref="Q45" si="16">IF((L46=""),"",MAX(D47:L47))</f>
        <v>4146.630000000001</v>
      </c>
      <c r="R45" s="462">
        <f t="shared" ref="R45" si="17">IF(L46="","",MIN(D47:L47))</f>
        <v>4018.32</v>
      </c>
      <c r="S45" s="360">
        <f t="shared" ref="S45" si="18">IF((L47=""),"",AVERAGE(D47:L47))</f>
        <v>4082.6666666666674</v>
      </c>
      <c r="T45" s="346">
        <f t="shared" ref="T45" si="19">IF((L46=""),"",((Q45-R45)/(Q45+R45))*100)</f>
        <v>1.5714731872209977</v>
      </c>
      <c r="U45" s="465" t="str">
        <f t="shared" ref="U45" si="20">IF(L46="","",(IF(T45&lt;7,IF(S45&gt;2800,IF(S45&lt;4500,"Pass","Fail"),"Fail"),"Fail")))</f>
        <v>Pass</v>
      </c>
      <c r="V45" s="468">
        <v>121</v>
      </c>
    </row>
    <row r="46" spans="1:22">
      <c r="A46" s="471"/>
      <c r="B46" s="463"/>
      <c r="C46" s="354" t="s">
        <v>100</v>
      </c>
      <c r="D46" s="320">
        <v>3020.3</v>
      </c>
      <c r="E46" s="320">
        <v>2900.29</v>
      </c>
      <c r="F46" s="320">
        <v>2884.64</v>
      </c>
      <c r="G46" s="320">
        <v>2875.51</v>
      </c>
      <c r="H46" s="320">
        <v>2980.45</v>
      </c>
      <c r="I46" s="320">
        <v>3039.9</v>
      </c>
      <c r="J46" s="320">
        <v>2917.44</v>
      </c>
      <c r="K46" s="320">
        <v>2904.85</v>
      </c>
      <c r="L46" s="320">
        <v>2961.95</v>
      </c>
      <c r="M46" s="356"/>
      <c r="N46" s="356"/>
      <c r="O46" s="356"/>
      <c r="P46" s="356"/>
      <c r="Q46" s="463"/>
      <c r="R46" s="463"/>
      <c r="S46" s="361"/>
      <c r="T46" s="357"/>
      <c r="U46" s="466"/>
      <c r="V46" s="468"/>
    </row>
    <row r="47" spans="1:22" ht="24.75" thickBot="1">
      <c r="A47" s="483"/>
      <c r="B47" s="464"/>
      <c r="C47" s="362" t="s">
        <v>120</v>
      </c>
      <c r="D47" s="363">
        <f t="shared" ref="D47:L47" si="21">IF(((D45="")*AND(D46="")),"",(D45-D46)*3)</f>
        <v>4022.76</v>
      </c>
      <c r="E47" s="363">
        <f t="shared" si="21"/>
        <v>4122.1800000000012</v>
      </c>
      <c r="F47" s="363">
        <f t="shared" si="21"/>
        <v>4146.630000000001</v>
      </c>
      <c r="G47" s="363">
        <f t="shared" si="21"/>
        <v>4123.74</v>
      </c>
      <c r="H47" s="363">
        <f t="shared" si="21"/>
        <v>4039.2000000000016</v>
      </c>
      <c r="I47" s="363">
        <f t="shared" si="21"/>
        <v>4018.32</v>
      </c>
      <c r="J47" s="363">
        <f t="shared" si="21"/>
        <v>4134.84</v>
      </c>
      <c r="K47" s="363">
        <f t="shared" si="21"/>
        <v>4106.6100000000006</v>
      </c>
      <c r="L47" s="363">
        <f t="shared" si="21"/>
        <v>4029.7199999999993</v>
      </c>
      <c r="M47" s="363"/>
      <c r="N47" s="363"/>
      <c r="O47" s="363"/>
      <c r="P47" s="363"/>
      <c r="Q47" s="464"/>
      <c r="R47" s="464"/>
      <c r="S47" s="364"/>
      <c r="T47" s="365"/>
      <c r="U47" s="467"/>
      <c r="V47" s="469"/>
    </row>
    <row r="48" spans="1:22">
      <c r="A48" s="470">
        <v>43096</v>
      </c>
      <c r="B48" s="472" t="s">
        <v>210</v>
      </c>
      <c r="C48" s="349" t="s">
        <v>99</v>
      </c>
      <c r="D48" s="320">
        <v>1283.75</v>
      </c>
      <c r="E48" s="320">
        <v>1268.58</v>
      </c>
      <c r="F48" s="320">
        <v>1273.21</v>
      </c>
      <c r="G48" s="320">
        <v>1271.04</v>
      </c>
      <c r="H48" s="320">
        <v>1277.6199999999999</v>
      </c>
      <c r="I48" s="320">
        <v>1293.73</v>
      </c>
      <c r="J48" s="320">
        <v>1283.8499999999999</v>
      </c>
      <c r="K48" s="320">
        <v>1268.6099999999999</v>
      </c>
      <c r="L48" s="320">
        <v>1260.3399999999999</v>
      </c>
      <c r="M48" s="351"/>
      <c r="N48" s="351"/>
      <c r="O48" s="351"/>
      <c r="P48" s="351"/>
      <c r="Q48" s="472">
        <f t="shared" ref="Q48" si="22">IF((L49=""),"",MAX(D50:L50))</f>
        <v>2326.83</v>
      </c>
      <c r="R48" s="472">
        <f t="shared" ref="R48" si="23">IF(L49="","",MIN(D50:L50))</f>
        <v>2130.5699999999997</v>
      </c>
      <c r="S48" s="352">
        <f t="shared" ref="S48" si="24">IF((L50=""),"",AVERAGE(D50:L50))</f>
        <v>2209.4399999999996</v>
      </c>
      <c r="T48" s="352">
        <f t="shared" ref="T48" si="25">IF((L49=""),"",((Q48-R48)/(Q48+R48))*100)</f>
        <v>4.4030152106609286</v>
      </c>
      <c r="U48" s="474" t="str">
        <f t="shared" ref="U48" si="26">IF(L49="","",(IF(T48&lt;7,IF(S48&gt;2000,IF(S48&lt;3000,"Pass","Fail"),"Fail"),"Fail")))</f>
        <v>Pass</v>
      </c>
      <c r="V48" s="476">
        <v>121</v>
      </c>
    </row>
    <row r="49" spans="1:22">
      <c r="A49" s="471"/>
      <c r="B49" s="463"/>
      <c r="C49" s="354" t="s">
        <v>100</v>
      </c>
      <c r="D49" s="320">
        <v>538.39</v>
      </c>
      <c r="E49" s="320">
        <v>558.39</v>
      </c>
      <c r="F49" s="320">
        <v>552.91</v>
      </c>
      <c r="G49" s="320">
        <v>549.34</v>
      </c>
      <c r="H49" s="320">
        <v>528.12</v>
      </c>
      <c r="I49" s="320">
        <v>518.12</v>
      </c>
      <c r="J49" s="320">
        <v>525.63</v>
      </c>
      <c r="K49" s="320">
        <v>547.59</v>
      </c>
      <c r="L49" s="320">
        <v>533.91999999999996</v>
      </c>
      <c r="M49" s="356"/>
      <c r="N49" s="356"/>
      <c r="O49" s="356"/>
      <c r="P49" s="356"/>
      <c r="Q49" s="463"/>
      <c r="R49" s="463"/>
      <c r="S49" s="357"/>
      <c r="T49" s="357"/>
      <c r="U49" s="466"/>
      <c r="V49" s="477"/>
    </row>
    <row r="50" spans="1:22" ht="24">
      <c r="A50" s="482"/>
      <c r="B50" s="473"/>
      <c r="C50" s="354" t="s">
        <v>120</v>
      </c>
      <c r="D50" s="358">
        <f t="shared" ref="D50:L50" si="27">IF(((D48="")*AND(D49="")),"",(D48-D49)*3)</f>
        <v>2236.08</v>
      </c>
      <c r="E50" s="358">
        <f t="shared" si="27"/>
        <v>2130.5699999999997</v>
      </c>
      <c r="F50" s="358">
        <f t="shared" si="27"/>
        <v>2160.9</v>
      </c>
      <c r="G50" s="358">
        <f t="shared" si="27"/>
        <v>2165.1</v>
      </c>
      <c r="H50" s="358">
        <f t="shared" si="27"/>
        <v>2248.4999999999995</v>
      </c>
      <c r="I50" s="358">
        <f t="shared" si="27"/>
        <v>2326.83</v>
      </c>
      <c r="J50" s="358">
        <f t="shared" si="27"/>
        <v>2274.66</v>
      </c>
      <c r="K50" s="358">
        <f t="shared" si="27"/>
        <v>2163.0599999999995</v>
      </c>
      <c r="L50" s="358">
        <f t="shared" si="27"/>
        <v>2179.2599999999998</v>
      </c>
      <c r="M50" s="358"/>
      <c r="N50" s="358"/>
      <c r="O50" s="358"/>
      <c r="P50" s="358" t="str">
        <f t="shared" ref="P50" si="28">IF(((P48="")*AND(P49="")),"",(P48-P49)*4)</f>
        <v/>
      </c>
      <c r="Q50" s="473"/>
      <c r="R50" s="473"/>
      <c r="S50" s="359"/>
      <c r="T50" s="359"/>
      <c r="U50" s="475"/>
      <c r="V50" s="477"/>
    </row>
    <row r="51" spans="1:22">
      <c r="A51" s="481">
        <v>43096</v>
      </c>
      <c r="B51" s="462" t="s">
        <v>110</v>
      </c>
      <c r="C51" s="354" t="s">
        <v>99</v>
      </c>
      <c r="D51" s="320">
        <v>3030.91</v>
      </c>
      <c r="E51" s="320">
        <v>2911.33</v>
      </c>
      <c r="F51" s="320">
        <v>2896.07</v>
      </c>
      <c r="G51" s="320">
        <v>2886.96</v>
      </c>
      <c r="H51" s="320">
        <v>2991.61</v>
      </c>
      <c r="I51" s="320">
        <v>3052.68</v>
      </c>
      <c r="J51" s="320">
        <v>2929.01</v>
      </c>
      <c r="K51" s="320">
        <v>2916.5</v>
      </c>
      <c r="L51" s="320">
        <v>2973.54</v>
      </c>
      <c r="M51" s="356"/>
      <c r="N51" s="356"/>
      <c r="O51" s="356"/>
      <c r="P51" s="356"/>
      <c r="Q51" s="462">
        <f t="shared" ref="Q51" si="29">IF((L52=""),"",MAX(D53:L53))</f>
        <v>4263.0300000000007</v>
      </c>
      <c r="R51" s="462">
        <f t="shared" ref="R51" si="30">IF(L52="","",MIN(D53:L53))</f>
        <v>3728.0399999999995</v>
      </c>
      <c r="S51" s="360">
        <f t="shared" ref="S51" si="31">IF((L53=""),"",AVERAGE(D53:L53))</f>
        <v>4129.8700000000008</v>
      </c>
      <c r="T51" s="346">
        <f t="shared" ref="T51" si="32">IF((L52=""),"",((Q51-R51)/(Q51+R51))*100)</f>
        <v>6.694848124218673</v>
      </c>
      <c r="U51" s="465" t="str">
        <f t="shared" ref="U51" si="33">IF(L52="","",(IF(T51&lt;7,IF(S51&gt;2800,IF(S51&lt;4500,"Pass","Fail"),"Fail"),"Fail")))</f>
        <v>Pass</v>
      </c>
      <c r="V51" s="468">
        <v>121</v>
      </c>
    </row>
    <row r="52" spans="1:22">
      <c r="A52" s="471"/>
      <c r="B52" s="463"/>
      <c r="C52" s="354" t="s">
        <v>100</v>
      </c>
      <c r="D52" s="355">
        <v>1612</v>
      </c>
      <c r="E52" s="355">
        <v>1502</v>
      </c>
      <c r="F52" s="355">
        <v>1503</v>
      </c>
      <c r="G52" s="369">
        <v>1494</v>
      </c>
      <c r="H52" s="369">
        <v>1633</v>
      </c>
      <c r="I52" s="369">
        <v>1810</v>
      </c>
      <c r="J52" s="369">
        <v>1508</v>
      </c>
      <c r="K52" s="369">
        <v>1526</v>
      </c>
      <c r="L52" s="369">
        <v>1611</v>
      </c>
      <c r="M52" s="356"/>
      <c r="N52" s="356"/>
      <c r="O52" s="356"/>
      <c r="P52" s="356"/>
      <c r="Q52" s="463"/>
      <c r="R52" s="463"/>
      <c r="S52" s="361"/>
      <c r="T52" s="357"/>
      <c r="U52" s="466"/>
      <c r="V52" s="468"/>
    </row>
    <row r="53" spans="1:22" ht="24.75" thickBot="1">
      <c r="A53" s="483"/>
      <c r="B53" s="464"/>
      <c r="C53" s="362" t="s">
        <v>120</v>
      </c>
      <c r="D53" s="363">
        <f t="shared" ref="D53:L53" si="34">IF(((D51="")*AND(D52="")),"",(D51-D52)*3)</f>
        <v>4256.7299999999996</v>
      </c>
      <c r="E53" s="363">
        <f t="shared" si="34"/>
        <v>4227.99</v>
      </c>
      <c r="F53" s="363">
        <f t="shared" si="34"/>
        <v>4179.2100000000009</v>
      </c>
      <c r="G53" s="363">
        <f t="shared" si="34"/>
        <v>4178.88</v>
      </c>
      <c r="H53" s="363">
        <f t="shared" si="34"/>
        <v>4075.8300000000004</v>
      </c>
      <c r="I53" s="363">
        <f t="shared" si="34"/>
        <v>3728.0399999999995</v>
      </c>
      <c r="J53" s="363">
        <f t="shared" si="34"/>
        <v>4263.0300000000007</v>
      </c>
      <c r="K53" s="363">
        <f t="shared" si="34"/>
        <v>4171.5</v>
      </c>
      <c r="L53" s="363">
        <f t="shared" si="34"/>
        <v>4087.62</v>
      </c>
      <c r="M53" s="363"/>
      <c r="N53" s="363"/>
      <c r="O53" s="363"/>
      <c r="P53" s="363"/>
      <c r="Q53" s="464"/>
      <c r="R53" s="464"/>
      <c r="S53" s="364"/>
      <c r="T53" s="365"/>
      <c r="U53" s="467"/>
      <c r="V53" s="469"/>
    </row>
    <row r="54" spans="1:22">
      <c r="A54" s="470">
        <v>43101</v>
      </c>
      <c r="B54" s="472" t="s">
        <v>210</v>
      </c>
      <c r="C54" s="349" t="s">
        <v>99</v>
      </c>
      <c r="D54" s="320">
        <v>1313.9</v>
      </c>
      <c r="E54" s="320">
        <v>1313.52</v>
      </c>
      <c r="F54" s="320">
        <v>1318.32</v>
      </c>
      <c r="G54" s="320">
        <v>1307.24</v>
      </c>
      <c r="H54" s="320">
        <v>1305.0899999999999</v>
      </c>
      <c r="I54" s="320">
        <v>1326.02</v>
      </c>
      <c r="J54" s="320">
        <v>1318.48</v>
      </c>
      <c r="K54" s="320">
        <v>1299.67</v>
      </c>
      <c r="L54" s="320">
        <v>1295.72</v>
      </c>
      <c r="M54" s="351"/>
      <c r="N54" s="351"/>
      <c r="O54" s="351"/>
      <c r="P54" s="351"/>
      <c r="Q54" s="472">
        <f t="shared" ref="Q54" si="35">IF((L55=""),"",MAX(D56:L56))</f>
        <v>2385.7799999999997</v>
      </c>
      <c r="R54" s="472">
        <f t="shared" ref="R54" si="36">IF(L55="","",MIN(D56:L56))</f>
        <v>2148.7200000000003</v>
      </c>
      <c r="S54" s="352">
        <f t="shared" ref="S54" si="37">IF((L56=""),"",AVERAGE(D56:L56))</f>
        <v>2244.7166666666667</v>
      </c>
      <c r="T54" s="352">
        <f t="shared" ref="T54" si="38">IF((L55=""),"",((Q54-R54)/(Q54+R54))*100)</f>
        <v>5.2279192854779906</v>
      </c>
      <c r="U54" s="474" t="str">
        <f t="shared" ref="U54" si="39">IF(L55="","",(IF(T54&lt;7,IF(S54&gt;2000,IF(S54&lt;3000,"Pass","Fail"),"Fail"),"Fail")))</f>
        <v>Pass</v>
      </c>
      <c r="V54" s="476">
        <v>1428</v>
      </c>
    </row>
    <row r="55" spans="1:22">
      <c r="A55" s="471"/>
      <c r="B55" s="463"/>
      <c r="C55" s="354" t="s">
        <v>100</v>
      </c>
      <c r="D55" s="320">
        <v>537.69000000000005</v>
      </c>
      <c r="E55" s="320">
        <v>567.16999999999996</v>
      </c>
      <c r="F55" s="320">
        <v>588.75</v>
      </c>
      <c r="G55" s="320">
        <v>574.6</v>
      </c>
      <c r="H55" s="320">
        <v>556.94000000000005</v>
      </c>
      <c r="I55" s="320">
        <v>530.76</v>
      </c>
      <c r="J55" s="320">
        <v>554.62</v>
      </c>
      <c r="K55" s="320">
        <v>583.42999999999995</v>
      </c>
      <c r="L55" s="320">
        <v>569.85</v>
      </c>
      <c r="M55" s="356"/>
      <c r="N55" s="356"/>
      <c r="O55" s="356"/>
      <c r="P55" s="356"/>
      <c r="Q55" s="463"/>
      <c r="R55" s="463"/>
      <c r="S55" s="357"/>
      <c r="T55" s="357"/>
      <c r="U55" s="466"/>
      <c r="V55" s="477"/>
    </row>
    <row r="56" spans="1:22" ht="24">
      <c r="A56" s="482"/>
      <c r="B56" s="473"/>
      <c r="C56" s="354" t="s">
        <v>120</v>
      </c>
      <c r="D56" s="358">
        <f t="shared" ref="D56:L56" si="40">IF(((D54="")*AND(D55="")),"",(D54-D55)*3)</f>
        <v>2328.63</v>
      </c>
      <c r="E56" s="358">
        <f t="shared" si="40"/>
        <v>2239.0500000000002</v>
      </c>
      <c r="F56" s="358">
        <f t="shared" si="40"/>
        <v>2188.71</v>
      </c>
      <c r="G56" s="358">
        <f t="shared" si="40"/>
        <v>2197.92</v>
      </c>
      <c r="H56" s="358">
        <f t="shared" si="40"/>
        <v>2244.4499999999998</v>
      </c>
      <c r="I56" s="358">
        <f t="shared" si="40"/>
        <v>2385.7799999999997</v>
      </c>
      <c r="J56" s="358">
        <f t="shared" si="40"/>
        <v>2291.58</v>
      </c>
      <c r="K56" s="358">
        <f t="shared" si="40"/>
        <v>2148.7200000000003</v>
      </c>
      <c r="L56" s="358">
        <f t="shared" si="40"/>
        <v>2177.61</v>
      </c>
      <c r="M56" s="358"/>
      <c r="N56" s="358"/>
      <c r="O56" s="358"/>
      <c r="P56" s="358" t="str">
        <f t="shared" ref="P56" si="41">IF(((P54="")*AND(P55="")),"",(P54-P55)*4)</f>
        <v/>
      </c>
      <c r="Q56" s="473"/>
      <c r="R56" s="473"/>
      <c r="S56" s="359"/>
      <c r="T56" s="359"/>
      <c r="U56" s="475"/>
      <c r="V56" s="477"/>
    </row>
    <row r="57" spans="1:22">
      <c r="A57" s="481">
        <v>43101</v>
      </c>
      <c r="B57" s="462" t="s">
        <v>110</v>
      </c>
      <c r="C57" s="354" t="s">
        <v>99</v>
      </c>
      <c r="D57" s="320">
        <v>6898.66</v>
      </c>
      <c r="E57" s="320">
        <v>6871.61</v>
      </c>
      <c r="F57" s="320">
        <v>6885.3</v>
      </c>
      <c r="G57" s="320">
        <v>6859.54</v>
      </c>
      <c r="H57" s="320">
        <v>6894.5</v>
      </c>
      <c r="I57" s="320">
        <v>6911.83</v>
      </c>
      <c r="J57" s="320">
        <v>6905.28</v>
      </c>
      <c r="K57" s="320">
        <v>6872.14</v>
      </c>
      <c r="L57" s="320">
        <v>6879</v>
      </c>
      <c r="M57" s="356"/>
      <c r="N57" s="356"/>
      <c r="O57" s="356"/>
      <c r="P57" s="356"/>
      <c r="Q57" s="462">
        <f t="shared" ref="Q57" si="42">IF((L58=""),"",MAX(D59:L59))</f>
        <v>4094.670000000001</v>
      </c>
      <c r="R57" s="462">
        <f t="shared" ref="R57" si="43">IF(L58="","",MIN(D59:L59))</f>
        <v>3932.49</v>
      </c>
      <c r="S57" s="360">
        <f t="shared" ref="S57" si="44">IF((L59=""),"",AVERAGE(D59:L59))</f>
        <v>4030.7833333333328</v>
      </c>
      <c r="T57" s="346">
        <f t="shared" ref="T57" si="45">IF((L58=""),"",((Q57-R57)/(Q57+R57))*100)</f>
        <v>2.0203907733245781</v>
      </c>
      <c r="U57" s="465" t="str">
        <f t="shared" ref="U57" si="46">IF(L58="","",(IF(T57&lt;7,IF(S57&gt;2800,IF(S57&lt;4500,"Pass","Fail"),"Fail"),"Fail")))</f>
        <v>Pass</v>
      </c>
      <c r="V57" s="468">
        <v>1428</v>
      </c>
    </row>
    <row r="58" spans="1:22">
      <c r="A58" s="471"/>
      <c r="B58" s="463"/>
      <c r="C58" s="354" t="s">
        <v>100</v>
      </c>
      <c r="D58" s="320">
        <v>5580.86</v>
      </c>
      <c r="E58" s="320">
        <v>5517.19</v>
      </c>
      <c r="F58" s="320">
        <v>5520.41</v>
      </c>
      <c r="G58" s="320">
        <v>5500.73</v>
      </c>
      <c r="H58" s="320">
        <v>5564.05</v>
      </c>
      <c r="I58" s="320">
        <v>5601</v>
      </c>
      <c r="J58" s="320">
        <v>5547.06</v>
      </c>
      <c r="K58" s="320">
        <v>5514.27</v>
      </c>
      <c r="L58" s="320">
        <v>5539.94</v>
      </c>
      <c r="M58" s="356"/>
      <c r="N58" s="356"/>
      <c r="O58" s="356"/>
      <c r="P58" s="356"/>
      <c r="Q58" s="463"/>
      <c r="R58" s="463"/>
      <c r="S58" s="361"/>
      <c r="T58" s="357"/>
      <c r="U58" s="466"/>
      <c r="V58" s="468"/>
    </row>
    <row r="59" spans="1:22" ht="24.75" thickBot="1">
      <c r="A59" s="482"/>
      <c r="B59" s="464"/>
      <c r="C59" s="362" t="s">
        <v>120</v>
      </c>
      <c r="D59" s="363">
        <f t="shared" ref="D59:L59" si="47">IF(((D57="")*AND(D58="")),"",(D57-D58)*3)</f>
        <v>3953.4000000000005</v>
      </c>
      <c r="E59" s="363">
        <f t="shared" si="47"/>
        <v>4063.26</v>
      </c>
      <c r="F59" s="363">
        <f t="shared" si="47"/>
        <v>4094.670000000001</v>
      </c>
      <c r="G59" s="363">
        <f t="shared" si="47"/>
        <v>4076.4300000000012</v>
      </c>
      <c r="H59" s="363">
        <f t="shared" si="47"/>
        <v>3991.3499999999995</v>
      </c>
      <c r="I59" s="363">
        <f t="shared" si="47"/>
        <v>3932.49</v>
      </c>
      <c r="J59" s="363">
        <f t="shared" si="47"/>
        <v>4074.659999999998</v>
      </c>
      <c r="K59" s="363">
        <f t="shared" si="47"/>
        <v>4073.6099999999997</v>
      </c>
      <c r="L59" s="363">
        <f t="shared" si="47"/>
        <v>4017.1800000000012</v>
      </c>
      <c r="M59" s="363"/>
      <c r="N59" s="363"/>
      <c r="O59" s="363"/>
      <c r="P59" s="363"/>
      <c r="Q59" s="464"/>
      <c r="R59" s="464"/>
      <c r="S59" s="364"/>
      <c r="T59" s="365"/>
      <c r="U59" s="467"/>
      <c r="V59" s="469"/>
    </row>
    <row r="60" spans="1:22">
      <c r="A60" s="470">
        <v>43105</v>
      </c>
      <c r="B60" s="472" t="s">
        <v>210</v>
      </c>
      <c r="C60" s="349" t="s">
        <v>99</v>
      </c>
      <c r="D60" s="350">
        <v>2038.76</v>
      </c>
      <c r="E60" s="350">
        <v>2040.34</v>
      </c>
      <c r="F60" s="350">
        <v>2026.07</v>
      </c>
      <c r="G60" s="350">
        <v>2041.1</v>
      </c>
      <c r="H60" s="350">
        <v>2045.8</v>
      </c>
      <c r="I60" s="350">
        <v>2044.87</v>
      </c>
      <c r="J60" s="350">
        <v>2039.94</v>
      </c>
      <c r="K60" s="350">
        <v>2040.04</v>
      </c>
      <c r="L60" s="350">
        <v>2044.05</v>
      </c>
      <c r="M60" s="351"/>
      <c r="N60" s="351"/>
      <c r="O60" s="351"/>
      <c r="P60" s="351"/>
      <c r="Q60" s="472">
        <f t="shared" ref="Q60" si="48">IF((L61=""),"",MAX(D62:L62))</f>
        <v>2273.9399999999996</v>
      </c>
      <c r="R60" s="472">
        <f t="shared" ref="R60" si="49">IF(L61="","",MIN(D62:L62))</f>
        <v>2145.4499999999998</v>
      </c>
      <c r="S60" s="352">
        <f t="shared" ref="S60" si="50">IF((L62=""),"",AVERAGE(D62:L62))</f>
        <v>2215.6933333333332</v>
      </c>
      <c r="T60" s="352">
        <f t="shared" ref="T60" si="51">IF((L61=""),"",((Q60-R60)/(Q60+R60))*100)</f>
        <v>2.9074148242178173</v>
      </c>
      <c r="U60" s="474" t="str">
        <f t="shared" ref="U60" si="52">IF(L61="","",(IF(T60&lt;7,IF(S60&gt;2000,IF(S60&lt;3000,"Pass","Fail"),"Fail"),"Fail")))</f>
        <v>Pass</v>
      </c>
      <c r="V60" s="476">
        <v>102</v>
      </c>
    </row>
    <row r="61" spans="1:22">
      <c r="A61" s="471"/>
      <c r="B61" s="463"/>
      <c r="C61" s="354" t="s">
        <v>100</v>
      </c>
      <c r="D61" s="355">
        <v>1291.31</v>
      </c>
      <c r="E61" s="355">
        <v>1308.8800000000001</v>
      </c>
      <c r="F61" s="355">
        <v>1310.92</v>
      </c>
      <c r="G61" s="355">
        <v>1308.9100000000001</v>
      </c>
      <c r="H61" s="355">
        <v>1289.46</v>
      </c>
      <c r="I61" s="355">
        <v>1286.8900000000001</v>
      </c>
      <c r="J61" s="355">
        <v>1303.71</v>
      </c>
      <c r="K61" s="355">
        <v>1317.2</v>
      </c>
      <c r="L61" s="355">
        <v>1296.6099999999999</v>
      </c>
      <c r="M61" s="356"/>
      <c r="N61" s="356"/>
      <c r="O61" s="356"/>
      <c r="P61" s="356"/>
      <c r="Q61" s="463"/>
      <c r="R61" s="463"/>
      <c r="S61" s="357"/>
      <c r="T61" s="357"/>
      <c r="U61" s="466"/>
      <c r="V61" s="477"/>
    </row>
    <row r="62" spans="1:22" ht="24">
      <c r="A62" s="471"/>
      <c r="B62" s="473"/>
      <c r="C62" s="354" t="s">
        <v>120</v>
      </c>
      <c r="D62" s="358">
        <f t="shared" ref="D62:L62" si="53">IF(((D60="")*AND(D61="")),"",(D60-D61)*3)</f>
        <v>2242.3500000000004</v>
      </c>
      <c r="E62" s="358">
        <f t="shared" si="53"/>
        <v>2194.3799999999992</v>
      </c>
      <c r="F62" s="358">
        <f t="shared" si="53"/>
        <v>2145.4499999999998</v>
      </c>
      <c r="G62" s="358">
        <f t="shared" si="53"/>
        <v>2196.5699999999997</v>
      </c>
      <c r="H62" s="358">
        <f t="shared" si="53"/>
        <v>2269.0199999999995</v>
      </c>
      <c r="I62" s="358">
        <f t="shared" si="53"/>
        <v>2273.9399999999996</v>
      </c>
      <c r="J62" s="358">
        <f t="shared" si="53"/>
        <v>2208.69</v>
      </c>
      <c r="K62" s="358">
        <f t="shared" si="53"/>
        <v>2168.5199999999995</v>
      </c>
      <c r="L62" s="358">
        <f t="shared" si="53"/>
        <v>2242.3200000000002</v>
      </c>
      <c r="M62" s="358"/>
      <c r="N62" s="358"/>
      <c r="O62" s="358"/>
      <c r="P62" s="358" t="str">
        <f t="shared" ref="P62" si="54">IF(((P60="")*AND(P61="")),"",(P60-P61)*4)</f>
        <v/>
      </c>
      <c r="Q62" s="473"/>
      <c r="R62" s="473"/>
      <c r="S62" s="359"/>
      <c r="T62" s="359"/>
      <c r="U62" s="475"/>
      <c r="V62" s="477"/>
    </row>
    <row r="63" spans="1:22">
      <c r="A63" s="459">
        <v>43105</v>
      </c>
      <c r="B63" s="462" t="s">
        <v>110</v>
      </c>
      <c r="C63" s="354" t="s">
        <v>99</v>
      </c>
      <c r="D63" s="355">
        <v>5588.26</v>
      </c>
      <c r="E63" s="355">
        <v>5524.09</v>
      </c>
      <c r="F63" s="355">
        <v>5526.98</v>
      </c>
      <c r="G63" s="355">
        <v>5507.43</v>
      </c>
      <c r="H63" s="355">
        <v>5571.59</v>
      </c>
      <c r="I63" s="355">
        <v>5609.03</v>
      </c>
      <c r="J63" s="355">
        <v>5553.9</v>
      </c>
      <c r="K63" s="355">
        <v>5521.01</v>
      </c>
      <c r="L63" s="355">
        <v>5547.58</v>
      </c>
      <c r="M63" s="356"/>
      <c r="N63" s="356"/>
      <c r="O63" s="356"/>
      <c r="P63" s="356"/>
      <c r="Q63" s="462">
        <f t="shared" ref="Q63" si="55">IF((L64=""),"",MAX(D65:L65))</f>
        <v>4080.659999999998</v>
      </c>
      <c r="R63" s="462">
        <f t="shared" ref="R63" si="56">IF(L64="","",MIN(D65:L65))</f>
        <v>3887.6400000000003</v>
      </c>
      <c r="S63" s="360">
        <f t="shared" ref="S63" si="57">IF((L65=""),"",AVERAGE(D65:L65))</f>
        <v>4010.0333333333328</v>
      </c>
      <c r="T63" s="346">
        <f t="shared" ref="T63" si="58">IF((L64=""),"",((Q63-R63)/(Q63+R63))*100)</f>
        <v>2.422348556153731</v>
      </c>
      <c r="U63" s="465" t="str">
        <f t="shared" ref="U63" si="59">IF(L64="","",(IF(T63&lt;7,IF(S63&gt;2800,IF(S63&lt;4500,"Pass","Fail"),"Fail"),"Fail")))</f>
        <v>Pass</v>
      </c>
      <c r="V63" s="468">
        <v>102</v>
      </c>
    </row>
    <row r="64" spans="1:22">
      <c r="A64" s="460"/>
      <c r="B64" s="463"/>
      <c r="C64" s="354" t="s">
        <v>100</v>
      </c>
      <c r="D64" s="355">
        <v>4269.24</v>
      </c>
      <c r="E64" s="355">
        <v>4171.38</v>
      </c>
      <c r="F64" s="355">
        <v>4166.76</v>
      </c>
      <c r="G64" s="355">
        <v>4156.5600000000004</v>
      </c>
      <c r="H64" s="355">
        <v>4261.22</v>
      </c>
      <c r="I64" s="355">
        <v>4313.1499999999996</v>
      </c>
      <c r="J64" s="355">
        <v>4201.13</v>
      </c>
      <c r="K64" s="355">
        <v>4167.57</v>
      </c>
      <c r="L64" s="355">
        <v>4212.76</v>
      </c>
      <c r="M64" s="356"/>
      <c r="N64" s="356"/>
      <c r="O64" s="356"/>
      <c r="P64" s="356"/>
      <c r="Q64" s="463"/>
      <c r="R64" s="463"/>
      <c r="S64" s="361"/>
      <c r="T64" s="357"/>
      <c r="U64" s="466"/>
      <c r="V64" s="468"/>
    </row>
    <row r="65" spans="1:22" ht="24.75" thickBot="1">
      <c r="A65" s="461"/>
      <c r="B65" s="464"/>
      <c r="C65" s="362" t="s">
        <v>120</v>
      </c>
      <c r="D65" s="363">
        <f t="shared" ref="D65:L65" si="60">IF(((D63="")*AND(D64="")),"",(D63-D64)*3)</f>
        <v>3957.0600000000013</v>
      </c>
      <c r="E65" s="363">
        <f t="shared" si="60"/>
        <v>4058.13</v>
      </c>
      <c r="F65" s="363">
        <f t="shared" si="60"/>
        <v>4080.659999999998</v>
      </c>
      <c r="G65" s="363">
        <f t="shared" si="60"/>
        <v>4052.6099999999997</v>
      </c>
      <c r="H65" s="363">
        <f t="shared" si="60"/>
        <v>3931.1099999999997</v>
      </c>
      <c r="I65" s="363">
        <f t="shared" si="60"/>
        <v>3887.6400000000003</v>
      </c>
      <c r="J65" s="363">
        <f t="shared" si="60"/>
        <v>4058.3099999999986</v>
      </c>
      <c r="K65" s="363">
        <f t="shared" si="60"/>
        <v>4060.3200000000015</v>
      </c>
      <c r="L65" s="363">
        <f t="shared" si="60"/>
        <v>4004.4599999999991</v>
      </c>
      <c r="M65" s="363"/>
      <c r="N65" s="363"/>
      <c r="O65" s="363"/>
      <c r="P65" s="363"/>
      <c r="Q65" s="464"/>
      <c r="R65" s="464"/>
      <c r="S65" s="364"/>
      <c r="T65" s="365"/>
      <c r="U65" s="467"/>
      <c r="V65" s="469"/>
    </row>
    <row r="66" spans="1:22">
      <c r="A66" s="459">
        <v>43109</v>
      </c>
      <c r="B66" s="472" t="s">
        <v>210</v>
      </c>
      <c r="C66" s="349" t="s">
        <v>99</v>
      </c>
      <c r="D66" s="320">
        <v>1293.33</v>
      </c>
      <c r="E66" s="320">
        <v>1308.8800000000001</v>
      </c>
      <c r="F66" s="320">
        <v>1311.91</v>
      </c>
      <c r="G66" s="320">
        <v>1313.84</v>
      </c>
      <c r="H66" s="320">
        <v>1292.44</v>
      </c>
      <c r="I66" s="320">
        <v>1291.3800000000001</v>
      </c>
      <c r="J66" s="320">
        <v>1305.4000000000001</v>
      </c>
      <c r="K66" s="320">
        <v>1317.62</v>
      </c>
      <c r="L66" s="320">
        <v>1296.29</v>
      </c>
      <c r="M66" s="351"/>
      <c r="N66" s="351"/>
      <c r="O66" s="351"/>
      <c r="P66" s="351"/>
      <c r="Q66" s="462">
        <f t="shared" ref="Q66" si="61">IF((L67=""),"",MAX(D68:L68))</f>
        <v>2201.6100000000006</v>
      </c>
      <c r="R66" s="462">
        <f t="shared" ref="R66" si="62">IF(L67="","",MIN(D68:L68))</f>
        <v>2156.2199999999998</v>
      </c>
      <c r="S66" s="360">
        <f t="shared" ref="S66" si="63">IF((L68=""),"",AVERAGE(D68:L68))</f>
        <v>2175.0133333333333</v>
      </c>
      <c r="T66" s="346">
        <f t="shared" ref="T66" si="64">IF((L67=""),"",((Q66-R66)/(Q66+R66))*100)</f>
        <v>1.0415734436634927</v>
      </c>
      <c r="U66" s="465" t="str">
        <f t="shared" ref="U66" si="65">IF(L67="","",(IF(T66&lt;7,IF(S66&gt;2000,IF(S66&lt;3000,"Pass","Fail"),"Fail"),"Fail")))</f>
        <v>Pass</v>
      </c>
      <c r="V66" s="478" t="s">
        <v>129</v>
      </c>
    </row>
    <row r="67" spans="1:22">
      <c r="A67" s="460"/>
      <c r="B67" s="463"/>
      <c r="C67" s="354" t="s">
        <v>100</v>
      </c>
      <c r="D67" s="320">
        <v>574.59</v>
      </c>
      <c r="E67" s="320">
        <v>583.01</v>
      </c>
      <c r="F67" s="320">
        <v>585.6</v>
      </c>
      <c r="G67" s="320">
        <v>580.85</v>
      </c>
      <c r="H67" s="320">
        <v>568.94000000000005</v>
      </c>
      <c r="I67" s="320">
        <v>571.95000000000005</v>
      </c>
      <c r="J67" s="320">
        <v>571.53</v>
      </c>
      <c r="K67" s="320">
        <v>592.23</v>
      </c>
      <c r="L67" s="320">
        <v>577.35</v>
      </c>
      <c r="M67" s="356"/>
      <c r="N67" s="356"/>
      <c r="O67" s="356"/>
      <c r="P67" s="356"/>
      <c r="Q67" s="463"/>
      <c r="R67" s="463"/>
      <c r="S67" s="361"/>
      <c r="T67" s="357"/>
      <c r="U67" s="466"/>
      <c r="V67" s="479"/>
    </row>
    <row r="68" spans="1:22" ht="24.75" thickBot="1">
      <c r="A68" s="461"/>
      <c r="B68" s="473"/>
      <c r="C68" s="354" t="s">
        <v>120</v>
      </c>
      <c r="D68" s="363">
        <f t="shared" ref="D68:L68" si="66">IF(((D66="")*AND(D67="")),"",(D66-D67)*3)</f>
        <v>2156.2199999999998</v>
      </c>
      <c r="E68" s="363">
        <f t="shared" si="66"/>
        <v>2177.6100000000006</v>
      </c>
      <c r="F68" s="363">
        <f t="shared" si="66"/>
        <v>2178.9300000000003</v>
      </c>
      <c r="G68" s="363">
        <f t="shared" si="66"/>
        <v>2198.9699999999998</v>
      </c>
      <c r="H68" s="363">
        <f t="shared" si="66"/>
        <v>2170.5</v>
      </c>
      <c r="I68" s="363">
        <f t="shared" si="66"/>
        <v>2158.29</v>
      </c>
      <c r="J68" s="363">
        <f t="shared" si="66"/>
        <v>2201.6100000000006</v>
      </c>
      <c r="K68" s="363">
        <f t="shared" si="66"/>
        <v>2176.1699999999996</v>
      </c>
      <c r="L68" s="363">
        <f t="shared" si="66"/>
        <v>2156.8199999999997</v>
      </c>
      <c r="M68" s="358"/>
      <c r="N68" s="358"/>
      <c r="O68" s="358"/>
      <c r="P68" s="358" t="str">
        <f t="shared" ref="P68" si="67">IF(((P66="")*AND(P67="")),"",(P66-P67)*4)</f>
        <v/>
      </c>
      <c r="Q68" s="464"/>
      <c r="R68" s="464"/>
      <c r="S68" s="364"/>
      <c r="T68" s="365"/>
      <c r="U68" s="467"/>
      <c r="V68" s="480"/>
    </row>
    <row r="69" spans="1:22">
      <c r="A69" s="459">
        <v>43109</v>
      </c>
      <c r="B69" s="462" t="s">
        <v>110</v>
      </c>
      <c r="C69" s="354" t="s">
        <v>99</v>
      </c>
      <c r="D69" s="320">
        <v>4278.66</v>
      </c>
      <c r="E69" s="320">
        <v>4179.97</v>
      </c>
      <c r="F69" s="320">
        <v>4175.43</v>
      </c>
      <c r="G69" s="320">
        <v>4165.2700000000004</v>
      </c>
      <c r="H69" s="320">
        <v>4270.72</v>
      </c>
      <c r="I69" s="320">
        <v>4323.5200000000004</v>
      </c>
      <c r="J69" s="320">
        <v>4210.1400000000003</v>
      </c>
      <c r="K69" s="320">
        <v>4176.3999999999996</v>
      </c>
      <c r="L69" s="320">
        <v>4222.0200000000004</v>
      </c>
      <c r="M69" s="356"/>
      <c r="N69" s="356"/>
      <c r="O69" s="356"/>
      <c r="P69" s="356"/>
      <c r="Q69" s="462">
        <f t="shared" ref="Q69" si="68">IF((L70=""),"",MAX(D71:L71))</f>
        <v>4110.0600000000013</v>
      </c>
      <c r="R69" s="462">
        <f t="shared" ref="R69" si="69">IF(L70="","",MIN(D71:L71))</f>
        <v>3945.360000000001</v>
      </c>
      <c r="S69" s="360">
        <f t="shared" ref="S69" si="70">IF((L71=""),"",AVERAGE(D71:L71))</f>
        <v>4043.2500000000009</v>
      </c>
      <c r="T69" s="346">
        <f t="shared" ref="T69" si="71">IF((L70=""),"",((Q69-R69)/(Q69+R69))*100)</f>
        <v>2.0445861295872869</v>
      </c>
      <c r="U69" s="465" t="str">
        <f t="shared" ref="U69" si="72">IF(L70="","",(IF(T69&lt;7,IF(S69&gt;2800,IF(S69&lt;4500,"Pass","Fail"),"Fail"),"Fail")))</f>
        <v>Pass</v>
      </c>
      <c r="V69" s="478" t="s">
        <v>129</v>
      </c>
    </row>
    <row r="70" spans="1:22">
      <c r="A70" s="460"/>
      <c r="B70" s="463"/>
      <c r="C70" s="354" t="s">
        <v>100</v>
      </c>
      <c r="D70" s="320">
        <v>2954.43</v>
      </c>
      <c r="E70" s="320">
        <v>2819.37</v>
      </c>
      <c r="F70" s="320">
        <v>2805.41</v>
      </c>
      <c r="G70" s="320">
        <v>2802.18</v>
      </c>
      <c r="H70" s="320">
        <v>2940.35</v>
      </c>
      <c r="I70" s="320">
        <v>3008.4</v>
      </c>
      <c r="J70" s="320">
        <v>2846.33</v>
      </c>
      <c r="K70" s="320">
        <v>2814.35</v>
      </c>
      <c r="L70" s="320">
        <v>2881.56</v>
      </c>
      <c r="M70" s="356"/>
      <c r="N70" s="356"/>
      <c r="O70" s="356"/>
      <c r="P70" s="356"/>
      <c r="Q70" s="463"/>
      <c r="R70" s="463"/>
      <c r="S70" s="361"/>
      <c r="T70" s="357"/>
      <c r="U70" s="466"/>
      <c r="V70" s="479"/>
    </row>
    <row r="71" spans="1:22" ht="24.75" thickBot="1">
      <c r="A71" s="461"/>
      <c r="B71" s="464"/>
      <c r="C71" s="362" t="s">
        <v>120</v>
      </c>
      <c r="D71" s="358">
        <f t="shared" ref="D71:L71" si="73">IF(((D69="")*AND(D70="")),"",(D69-D70)*3)</f>
        <v>3972.69</v>
      </c>
      <c r="E71" s="358">
        <f t="shared" si="73"/>
        <v>4081.8000000000011</v>
      </c>
      <c r="F71" s="358">
        <f t="shared" si="73"/>
        <v>4110.0600000000013</v>
      </c>
      <c r="G71" s="358">
        <f t="shared" si="73"/>
        <v>4089.2700000000018</v>
      </c>
      <c r="H71" s="358">
        <f t="shared" si="73"/>
        <v>3991.110000000001</v>
      </c>
      <c r="I71" s="358">
        <f t="shared" si="73"/>
        <v>3945.360000000001</v>
      </c>
      <c r="J71" s="358">
        <f t="shared" si="73"/>
        <v>4091.4300000000012</v>
      </c>
      <c r="K71" s="358">
        <f t="shared" si="73"/>
        <v>4086.1499999999992</v>
      </c>
      <c r="L71" s="358">
        <f t="shared" si="73"/>
        <v>4021.3800000000015</v>
      </c>
      <c r="M71" s="363"/>
      <c r="N71" s="363"/>
      <c r="O71" s="363"/>
      <c r="P71" s="363"/>
      <c r="Q71" s="464"/>
      <c r="R71" s="464"/>
      <c r="S71" s="364"/>
      <c r="T71" s="365"/>
      <c r="U71" s="467"/>
      <c r="V71" s="480"/>
    </row>
    <row r="72" spans="1:22">
      <c r="A72" s="459">
        <v>43112</v>
      </c>
      <c r="B72" s="472" t="s">
        <v>210</v>
      </c>
      <c r="C72" s="349" t="s">
        <v>99</v>
      </c>
      <c r="D72" s="320">
        <v>1864.52</v>
      </c>
      <c r="E72" s="320">
        <v>1846.98</v>
      </c>
      <c r="F72" s="320">
        <v>1867.69</v>
      </c>
      <c r="G72" s="320">
        <v>1821.69</v>
      </c>
      <c r="H72" s="320">
        <v>1848.51</v>
      </c>
      <c r="I72" s="320">
        <v>1827.8</v>
      </c>
      <c r="J72" s="320">
        <v>1848.25</v>
      </c>
      <c r="K72" s="320">
        <v>1814.72</v>
      </c>
      <c r="L72" s="320">
        <v>1852.42</v>
      </c>
      <c r="M72" s="351"/>
      <c r="N72" s="351"/>
      <c r="O72" s="351"/>
      <c r="P72" s="351"/>
      <c r="Q72" s="462">
        <f t="shared" ref="Q72" si="74">IF((L73=""),"",MAX(D74:L74))</f>
        <v>2091.3599999999997</v>
      </c>
      <c r="R72" s="462">
        <f t="shared" ref="R72" si="75">IF(L73="","",MIN(D74:L74))</f>
        <v>1885.8300000000004</v>
      </c>
      <c r="S72" s="360">
        <f t="shared" ref="S72" si="76">IF((L74=""),"",AVERAGE(D74:L74))</f>
        <v>2010.8633333333335</v>
      </c>
      <c r="T72" s="346">
        <f t="shared" ref="T72" si="77">IF((L73=""),"",((Q72-R72)/(Q72+R72))*100)</f>
        <v>5.167718917124887</v>
      </c>
      <c r="U72" s="465" t="str">
        <f t="shared" ref="U72" si="78">IF(L73="","",(IF(T72&lt;7,IF(S72&gt;2000,IF(S72&lt;3000,"Pass","Fail"),"Fail"),"Fail")))</f>
        <v>Pass</v>
      </c>
      <c r="V72" s="476">
        <v>121</v>
      </c>
    </row>
    <row r="73" spans="1:22">
      <c r="A73" s="460"/>
      <c r="B73" s="463"/>
      <c r="C73" s="354" t="s">
        <v>100</v>
      </c>
      <c r="D73" s="320">
        <v>1167.4000000000001</v>
      </c>
      <c r="E73" s="320">
        <v>1171.07</v>
      </c>
      <c r="F73" s="320">
        <v>1176.27</v>
      </c>
      <c r="G73" s="320">
        <v>1172.6400000000001</v>
      </c>
      <c r="H73" s="320">
        <v>1175.58</v>
      </c>
      <c r="I73" s="320">
        <v>1171.3599999999999</v>
      </c>
      <c r="J73" s="320">
        <v>1176.68</v>
      </c>
      <c r="K73" s="320">
        <v>1186.1099999999999</v>
      </c>
      <c r="L73" s="320">
        <v>1162.8800000000001</v>
      </c>
      <c r="M73" s="356"/>
      <c r="N73" s="356"/>
      <c r="O73" s="356"/>
      <c r="P73" s="356"/>
      <c r="Q73" s="463"/>
      <c r="R73" s="463"/>
      <c r="S73" s="361"/>
      <c r="T73" s="357"/>
      <c r="U73" s="466"/>
      <c r="V73" s="477"/>
    </row>
    <row r="74" spans="1:22" ht="24.75" thickBot="1">
      <c r="A74" s="461"/>
      <c r="B74" s="473"/>
      <c r="C74" s="354" t="s">
        <v>120</v>
      </c>
      <c r="D74" s="363">
        <f t="shared" ref="D74:L74" si="79">IF(((D72="")*AND(D73="")),"",(D72-D73)*3)</f>
        <v>2091.3599999999997</v>
      </c>
      <c r="E74" s="363">
        <f t="shared" si="79"/>
        <v>2027.7300000000002</v>
      </c>
      <c r="F74" s="363">
        <f t="shared" si="79"/>
        <v>2074.2600000000002</v>
      </c>
      <c r="G74" s="363">
        <f t="shared" si="79"/>
        <v>1947.1499999999999</v>
      </c>
      <c r="H74" s="363">
        <f t="shared" si="79"/>
        <v>2018.7900000000002</v>
      </c>
      <c r="I74" s="363">
        <f t="shared" si="79"/>
        <v>1969.3200000000002</v>
      </c>
      <c r="J74" s="363">
        <f t="shared" si="79"/>
        <v>2014.7099999999998</v>
      </c>
      <c r="K74" s="363">
        <f t="shared" si="79"/>
        <v>1885.8300000000004</v>
      </c>
      <c r="L74" s="363">
        <f t="shared" si="79"/>
        <v>2068.62</v>
      </c>
      <c r="M74" s="358"/>
      <c r="N74" s="358"/>
      <c r="O74" s="358"/>
      <c r="P74" s="358" t="str">
        <f t="shared" ref="P74:P134" si="80">IF(((P72="")*AND(P73="")),"",(P72-P73)*4)</f>
        <v/>
      </c>
      <c r="Q74" s="464"/>
      <c r="R74" s="464"/>
      <c r="S74" s="364"/>
      <c r="T74" s="365"/>
      <c r="U74" s="467"/>
      <c r="V74" s="477"/>
    </row>
    <row r="75" spans="1:22">
      <c r="A75" s="459">
        <v>43112</v>
      </c>
      <c r="B75" s="462" t="s">
        <v>110</v>
      </c>
      <c r="C75" s="354" t="s">
        <v>99</v>
      </c>
      <c r="D75" s="320">
        <v>2960.69</v>
      </c>
      <c r="E75" s="320">
        <v>2825.41</v>
      </c>
      <c r="F75" s="320">
        <v>2811.04</v>
      </c>
      <c r="G75" s="320">
        <v>2807.32</v>
      </c>
      <c r="H75" s="320">
        <v>2945.57</v>
      </c>
      <c r="I75" s="320">
        <v>3014.99</v>
      </c>
      <c r="J75" s="320">
        <v>2852.25</v>
      </c>
      <c r="K75" s="320">
        <v>2819.76</v>
      </c>
      <c r="L75" s="320">
        <v>2887.36</v>
      </c>
      <c r="M75" s="356"/>
      <c r="N75" s="356"/>
      <c r="O75" s="356"/>
      <c r="P75" s="356"/>
      <c r="Q75" s="462">
        <f t="shared" ref="Q75" si="81">IF((L76=""),"",MAX(D77:L77))</f>
        <v>4158.4799999999996</v>
      </c>
      <c r="R75" s="462">
        <f t="shared" ref="R75" si="82">IF(L76="","",MIN(D77:L77))</f>
        <v>4019.01</v>
      </c>
      <c r="S75" s="360">
        <f t="shared" ref="S75" si="83">IF((L77=""),"",AVERAGE(D77:L77))</f>
        <v>4089.7966666666666</v>
      </c>
      <c r="T75" s="346">
        <f t="shared" ref="T75" si="84">IF((L76=""),"",((Q75-R75)/(Q75+R75))*100)</f>
        <v>1.7055355616454357</v>
      </c>
      <c r="U75" s="465" t="str">
        <f t="shared" ref="U75" si="85">IF(L76="","",(IF(T75&lt;7,IF(S75&gt;2800,IF(S75&lt;4500,"Pass","Fail"),"Fail"),"Fail")))</f>
        <v>Pass</v>
      </c>
      <c r="V75" s="468">
        <v>121</v>
      </c>
    </row>
    <row r="76" spans="1:22">
      <c r="A76" s="460"/>
      <c r="B76" s="463"/>
      <c r="C76" s="354" t="s">
        <v>100</v>
      </c>
      <c r="D76" s="320">
        <v>1621.02</v>
      </c>
      <c r="E76" s="320">
        <v>1451.23</v>
      </c>
      <c r="F76" s="320">
        <v>1424.88</v>
      </c>
      <c r="G76" s="320">
        <v>1428.53</v>
      </c>
      <c r="H76" s="320">
        <v>1596.51</v>
      </c>
      <c r="I76" s="320">
        <v>1673.18</v>
      </c>
      <c r="J76" s="320">
        <v>1467.98</v>
      </c>
      <c r="K76" s="320">
        <v>1450.65</v>
      </c>
      <c r="L76" s="320">
        <v>1541.02</v>
      </c>
      <c r="M76" s="356"/>
      <c r="N76" s="356"/>
      <c r="O76" s="356"/>
      <c r="P76" s="356"/>
      <c r="Q76" s="463"/>
      <c r="R76" s="463"/>
      <c r="S76" s="361"/>
      <c r="T76" s="357"/>
      <c r="U76" s="466"/>
      <c r="V76" s="468"/>
    </row>
    <row r="77" spans="1:22" ht="24.75" thickBot="1">
      <c r="A77" s="461"/>
      <c r="B77" s="464"/>
      <c r="C77" s="362" t="s">
        <v>120</v>
      </c>
      <c r="D77" s="358">
        <f t="shared" ref="D77:L77" si="86">IF(((D75="")*AND(D76="")),"",(D75-D76)*3)</f>
        <v>4019.01</v>
      </c>
      <c r="E77" s="358">
        <f t="shared" si="86"/>
        <v>4122.5399999999991</v>
      </c>
      <c r="F77" s="358">
        <f t="shared" si="86"/>
        <v>4158.4799999999996</v>
      </c>
      <c r="G77" s="358">
        <f t="shared" si="86"/>
        <v>4136.3700000000008</v>
      </c>
      <c r="H77" s="358">
        <f t="shared" si="86"/>
        <v>4047.1800000000003</v>
      </c>
      <c r="I77" s="358">
        <f t="shared" si="86"/>
        <v>4025.4299999999994</v>
      </c>
      <c r="J77" s="358">
        <f t="shared" si="86"/>
        <v>4152.8099999999995</v>
      </c>
      <c r="K77" s="358">
        <f t="shared" si="86"/>
        <v>4107.33</v>
      </c>
      <c r="L77" s="358">
        <f t="shared" si="86"/>
        <v>4039.0200000000004</v>
      </c>
      <c r="M77" s="363"/>
      <c r="N77" s="363"/>
      <c r="O77" s="363"/>
      <c r="P77" s="363"/>
      <c r="Q77" s="464"/>
      <c r="R77" s="464"/>
      <c r="S77" s="364"/>
      <c r="T77" s="365"/>
      <c r="U77" s="467"/>
      <c r="V77" s="469"/>
    </row>
    <row r="78" spans="1:22">
      <c r="A78" s="470"/>
      <c r="B78" s="472" t="s">
        <v>210</v>
      </c>
      <c r="C78" s="349" t="s">
        <v>99</v>
      </c>
      <c r="D78" s="355"/>
      <c r="E78" s="355"/>
      <c r="F78" s="355"/>
      <c r="G78" s="355"/>
      <c r="H78" s="355"/>
      <c r="I78" s="355"/>
      <c r="J78" s="355"/>
      <c r="K78" s="355"/>
      <c r="L78" s="355"/>
      <c r="M78" s="351"/>
      <c r="N78" s="351"/>
      <c r="O78" s="351"/>
      <c r="P78" s="351"/>
      <c r="Q78" s="472"/>
      <c r="R78" s="472"/>
      <c r="S78" s="352"/>
      <c r="T78" s="352"/>
      <c r="U78" s="474"/>
      <c r="V78" s="476"/>
    </row>
    <row r="79" spans="1:22">
      <c r="A79" s="471"/>
      <c r="B79" s="463"/>
      <c r="C79" s="354" t="s">
        <v>100</v>
      </c>
      <c r="D79" s="355"/>
      <c r="E79" s="355"/>
      <c r="F79" s="355"/>
      <c r="G79" s="355"/>
      <c r="H79" s="355"/>
      <c r="I79" s="355"/>
      <c r="J79" s="355"/>
      <c r="K79" s="355"/>
      <c r="L79" s="355"/>
      <c r="M79" s="356"/>
      <c r="N79" s="356"/>
      <c r="O79" s="356"/>
      <c r="P79" s="356"/>
      <c r="Q79" s="463"/>
      <c r="R79" s="463"/>
      <c r="S79" s="357"/>
      <c r="T79" s="357"/>
      <c r="U79" s="466"/>
      <c r="V79" s="477"/>
    </row>
    <row r="80" spans="1:22" ht="24.75" thickBot="1">
      <c r="A80" s="471"/>
      <c r="B80" s="473"/>
      <c r="C80" s="354" t="s">
        <v>120</v>
      </c>
      <c r="D80" s="363" t="str">
        <f t="shared" ref="D80:L80" si="87">IF(((D78="")*AND(D79="")),"",(D78-D79)*3)</f>
        <v/>
      </c>
      <c r="E80" s="363" t="str">
        <f t="shared" si="87"/>
        <v/>
      </c>
      <c r="F80" s="363" t="str">
        <f t="shared" si="87"/>
        <v/>
      </c>
      <c r="G80" s="363" t="str">
        <f t="shared" si="87"/>
        <v/>
      </c>
      <c r="H80" s="363" t="str">
        <f t="shared" si="87"/>
        <v/>
      </c>
      <c r="I80" s="363" t="str">
        <f t="shared" si="87"/>
        <v/>
      </c>
      <c r="J80" s="363" t="str">
        <f t="shared" si="87"/>
        <v/>
      </c>
      <c r="K80" s="363" t="str">
        <f t="shared" si="87"/>
        <v/>
      </c>
      <c r="L80" s="363" t="str">
        <f t="shared" si="87"/>
        <v/>
      </c>
      <c r="M80" s="358"/>
      <c r="N80" s="358"/>
      <c r="O80" s="358"/>
      <c r="P80" s="358" t="str">
        <f t="shared" si="80"/>
        <v/>
      </c>
      <c r="Q80" s="473"/>
      <c r="R80" s="473"/>
      <c r="S80" s="359"/>
      <c r="T80" s="359"/>
      <c r="U80" s="475"/>
      <c r="V80" s="477"/>
    </row>
    <row r="81" spans="1:22">
      <c r="A81" s="459"/>
      <c r="B81" s="462" t="s">
        <v>110</v>
      </c>
      <c r="C81" s="354" t="s">
        <v>99</v>
      </c>
      <c r="D81" s="350"/>
      <c r="E81" s="350"/>
      <c r="F81" s="350"/>
      <c r="G81" s="350"/>
      <c r="H81" s="350"/>
      <c r="I81" s="350"/>
      <c r="J81" s="350"/>
      <c r="K81" s="350"/>
      <c r="L81" s="350"/>
      <c r="M81" s="356"/>
      <c r="N81" s="356"/>
      <c r="O81" s="356"/>
      <c r="P81" s="356"/>
      <c r="Q81" s="462"/>
      <c r="R81" s="462"/>
      <c r="S81" s="360"/>
      <c r="T81" s="346"/>
      <c r="U81" s="465"/>
      <c r="V81" s="468"/>
    </row>
    <row r="82" spans="1:22">
      <c r="A82" s="460"/>
      <c r="B82" s="463"/>
      <c r="C82" s="354" t="s">
        <v>100</v>
      </c>
      <c r="D82" s="355"/>
      <c r="E82" s="355"/>
      <c r="F82" s="355"/>
      <c r="G82" s="355"/>
      <c r="H82" s="355"/>
      <c r="I82" s="355"/>
      <c r="J82" s="355"/>
      <c r="K82" s="355"/>
      <c r="L82" s="355"/>
      <c r="M82" s="356"/>
      <c r="N82" s="356"/>
      <c r="O82" s="356"/>
      <c r="P82" s="356"/>
      <c r="Q82" s="463"/>
      <c r="R82" s="463"/>
      <c r="S82" s="361"/>
      <c r="T82" s="357"/>
      <c r="U82" s="466"/>
      <c r="V82" s="468"/>
    </row>
    <row r="83" spans="1:22" ht="24.75" thickBot="1">
      <c r="A83" s="461"/>
      <c r="B83" s="464"/>
      <c r="C83" s="362" t="s">
        <v>120</v>
      </c>
      <c r="D83" s="358" t="str">
        <f t="shared" ref="D83:L83" si="88">IF(((D81="")*AND(D82="")),"",(D81-D82)*3)</f>
        <v/>
      </c>
      <c r="E83" s="358" t="str">
        <f t="shared" si="88"/>
        <v/>
      </c>
      <c r="F83" s="358" t="str">
        <f t="shared" si="88"/>
        <v/>
      </c>
      <c r="G83" s="358" t="str">
        <f t="shared" si="88"/>
        <v/>
      </c>
      <c r="H83" s="358" t="str">
        <f t="shared" si="88"/>
        <v/>
      </c>
      <c r="I83" s="358" t="str">
        <f t="shared" si="88"/>
        <v/>
      </c>
      <c r="J83" s="358" t="str">
        <f t="shared" si="88"/>
        <v/>
      </c>
      <c r="K83" s="358" t="str">
        <f t="shared" si="88"/>
        <v/>
      </c>
      <c r="L83" s="358" t="str">
        <f t="shared" si="88"/>
        <v/>
      </c>
      <c r="M83" s="363"/>
      <c r="N83" s="363"/>
      <c r="O83" s="363"/>
      <c r="P83" s="363"/>
      <c r="Q83" s="464"/>
      <c r="R83" s="464"/>
      <c r="S83" s="364"/>
      <c r="T83" s="365"/>
      <c r="U83" s="467"/>
      <c r="V83" s="469"/>
    </row>
    <row r="84" spans="1:22">
      <c r="A84" s="470"/>
      <c r="B84" s="472" t="s">
        <v>210</v>
      </c>
      <c r="C84" s="349" t="s">
        <v>99</v>
      </c>
      <c r="D84" s="355"/>
      <c r="E84" s="355"/>
      <c r="F84" s="355"/>
      <c r="G84" s="355"/>
      <c r="H84" s="355"/>
      <c r="I84" s="355"/>
      <c r="J84" s="355"/>
      <c r="K84" s="355"/>
      <c r="L84" s="355"/>
      <c r="M84" s="351"/>
      <c r="N84" s="351"/>
      <c r="O84" s="351"/>
      <c r="P84" s="351"/>
      <c r="Q84" s="472"/>
      <c r="R84" s="472"/>
      <c r="S84" s="352"/>
      <c r="T84" s="352"/>
      <c r="U84" s="474"/>
      <c r="V84" s="476"/>
    </row>
    <row r="85" spans="1:22">
      <c r="A85" s="471"/>
      <c r="B85" s="463"/>
      <c r="C85" s="354" t="s">
        <v>100</v>
      </c>
      <c r="D85" s="355"/>
      <c r="E85" s="355"/>
      <c r="F85" s="355"/>
      <c r="G85" s="355"/>
      <c r="H85" s="355"/>
      <c r="I85" s="355"/>
      <c r="J85" s="355"/>
      <c r="K85" s="355"/>
      <c r="L85" s="355"/>
      <c r="M85" s="356"/>
      <c r="N85" s="356"/>
      <c r="O85" s="356"/>
      <c r="P85" s="356"/>
      <c r="Q85" s="463"/>
      <c r="R85" s="463"/>
      <c r="S85" s="357"/>
      <c r="T85" s="357"/>
      <c r="U85" s="466"/>
      <c r="V85" s="477"/>
    </row>
    <row r="86" spans="1:22" ht="24.75" thickBot="1">
      <c r="A86" s="471"/>
      <c r="B86" s="473"/>
      <c r="C86" s="354" t="s">
        <v>120</v>
      </c>
      <c r="D86" s="363" t="str">
        <f t="shared" ref="D86:L86" si="89">IF(((D84="")*AND(D85="")),"",(D84-D85)*3)</f>
        <v/>
      </c>
      <c r="E86" s="363" t="str">
        <f t="shared" si="89"/>
        <v/>
      </c>
      <c r="F86" s="363" t="str">
        <f t="shared" si="89"/>
        <v/>
      </c>
      <c r="G86" s="363" t="str">
        <f t="shared" si="89"/>
        <v/>
      </c>
      <c r="H86" s="363" t="str">
        <f t="shared" si="89"/>
        <v/>
      </c>
      <c r="I86" s="363" t="str">
        <f t="shared" si="89"/>
        <v/>
      </c>
      <c r="J86" s="363" t="str">
        <f t="shared" si="89"/>
        <v/>
      </c>
      <c r="K86" s="363" t="str">
        <f t="shared" si="89"/>
        <v/>
      </c>
      <c r="L86" s="363" t="str">
        <f t="shared" si="89"/>
        <v/>
      </c>
      <c r="M86" s="358"/>
      <c r="N86" s="358"/>
      <c r="O86" s="358"/>
      <c r="P86" s="358" t="str">
        <f t="shared" si="80"/>
        <v/>
      </c>
      <c r="Q86" s="473"/>
      <c r="R86" s="473"/>
      <c r="S86" s="359"/>
      <c r="T86" s="359"/>
      <c r="U86" s="475"/>
      <c r="V86" s="477"/>
    </row>
    <row r="87" spans="1:22">
      <c r="A87" s="459"/>
      <c r="B87" s="462" t="s">
        <v>110</v>
      </c>
      <c r="C87" s="354" t="s">
        <v>99</v>
      </c>
      <c r="D87" s="350"/>
      <c r="E87" s="350"/>
      <c r="F87" s="350"/>
      <c r="G87" s="350"/>
      <c r="H87" s="350"/>
      <c r="I87" s="350"/>
      <c r="J87" s="350"/>
      <c r="K87" s="350"/>
      <c r="L87" s="350"/>
      <c r="M87" s="356"/>
      <c r="N87" s="356"/>
      <c r="O87" s="356"/>
      <c r="P87" s="356"/>
      <c r="Q87" s="462"/>
      <c r="R87" s="462"/>
      <c r="S87" s="360"/>
      <c r="T87" s="346"/>
      <c r="U87" s="465"/>
      <c r="V87" s="468"/>
    </row>
    <row r="88" spans="1:22">
      <c r="A88" s="460"/>
      <c r="B88" s="463"/>
      <c r="C88" s="354" t="s">
        <v>100</v>
      </c>
      <c r="D88" s="355"/>
      <c r="E88" s="355"/>
      <c r="F88" s="355"/>
      <c r="G88" s="355"/>
      <c r="H88" s="355"/>
      <c r="I88" s="355"/>
      <c r="J88" s="355"/>
      <c r="K88" s="355"/>
      <c r="L88" s="355"/>
      <c r="M88" s="356"/>
      <c r="N88" s="356"/>
      <c r="O88" s="356"/>
      <c r="P88" s="356"/>
      <c r="Q88" s="463"/>
      <c r="R88" s="463"/>
      <c r="S88" s="361"/>
      <c r="T88" s="357"/>
      <c r="U88" s="466"/>
      <c r="V88" s="468"/>
    </row>
    <row r="89" spans="1:22" ht="24.75" thickBot="1">
      <c r="A89" s="461"/>
      <c r="B89" s="464"/>
      <c r="C89" s="362" t="s">
        <v>120</v>
      </c>
      <c r="D89" s="358" t="str">
        <f t="shared" ref="D89:L89" si="90">IF(((D87="")*AND(D88="")),"",(D87-D88)*3)</f>
        <v/>
      </c>
      <c r="E89" s="358" t="str">
        <f t="shared" si="90"/>
        <v/>
      </c>
      <c r="F89" s="358" t="str">
        <f t="shared" si="90"/>
        <v/>
      </c>
      <c r="G89" s="358" t="str">
        <f t="shared" si="90"/>
        <v/>
      </c>
      <c r="H89" s="358" t="str">
        <f t="shared" si="90"/>
        <v/>
      </c>
      <c r="I89" s="358" t="str">
        <f t="shared" si="90"/>
        <v/>
      </c>
      <c r="J89" s="358" t="str">
        <f t="shared" si="90"/>
        <v/>
      </c>
      <c r="K89" s="358" t="str">
        <f t="shared" si="90"/>
        <v/>
      </c>
      <c r="L89" s="358" t="str">
        <f t="shared" si="90"/>
        <v/>
      </c>
      <c r="M89" s="363"/>
      <c r="N89" s="363"/>
      <c r="O89" s="363"/>
      <c r="P89" s="363"/>
      <c r="Q89" s="464"/>
      <c r="R89" s="464"/>
      <c r="S89" s="364"/>
      <c r="T89" s="365"/>
      <c r="U89" s="467"/>
      <c r="V89" s="469"/>
    </row>
    <row r="90" spans="1:22">
      <c r="A90" s="470"/>
      <c r="B90" s="472" t="s">
        <v>210</v>
      </c>
      <c r="C90" s="349" t="s">
        <v>99</v>
      </c>
      <c r="D90" s="355"/>
      <c r="E90" s="355"/>
      <c r="F90" s="355"/>
      <c r="G90" s="355"/>
      <c r="H90" s="355"/>
      <c r="I90" s="355"/>
      <c r="J90" s="355"/>
      <c r="K90" s="355"/>
      <c r="L90" s="355"/>
      <c r="M90" s="351"/>
      <c r="N90" s="351"/>
      <c r="O90" s="351"/>
      <c r="P90" s="351"/>
      <c r="Q90" s="472"/>
      <c r="R90" s="472"/>
      <c r="S90" s="352"/>
      <c r="T90" s="352"/>
      <c r="U90" s="474"/>
      <c r="V90" s="476"/>
    </row>
    <row r="91" spans="1:22">
      <c r="A91" s="471"/>
      <c r="B91" s="463"/>
      <c r="C91" s="354" t="s">
        <v>100</v>
      </c>
      <c r="D91" s="355"/>
      <c r="E91" s="355"/>
      <c r="F91" s="355"/>
      <c r="G91" s="355"/>
      <c r="H91" s="355"/>
      <c r="I91" s="355"/>
      <c r="J91" s="355"/>
      <c r="K91" s="355"/>
      <c r="L91" s="355"/>
      <c r="M91" s="356"/>
      <c r="N91" s="356"/>
      <c r="O91" s="356"/>
      <c r="P91" s="356"/>
      <c r="Q91" s="463"/>
      <c r="R91" s="463"/>
      <c r="S91" s="357"/>
      <c r="T91" s="357"/>
      <c r="U91" s="466"/>
      <c r="V91" s="477"/>
    </row>
    <row r="92" spans="1:22" ht="24.75" thickBot="1">
      <c r="A92" s="471"/>
      <c r="B92" s="473"/>
      <c r="C92" s="354" t="s">
        <v>120</v>
      </c>
      <c r="D92" s="363" t="str">
        <f t="shared" ref="D92:L92" si="91">IF(((D90="")*AND(D91="")),"",(D90-D91)*3)</f>
        <v/>
      </c>
      <c r="E92" s="363" t="str">
        <f t="shared" si="91"/>
        <v/>
      </c>
      <c r="F92" s="363" t="str">
        <f t="shared" si="91"/>
        <v/>
      </c>
      <c r="G92" s="363" t="str">
        <f t="shared" si="91"/>
        <v/>
      </c>
      <c r="H92" s="363" t="str">
        <f t="shared" si="91"/>
        <v/>
      </c>
      <c r="I92" s="363" t="str">
        <f t="shared" si="91"/>
        <v/>
      </c>
      <c r="J92" s="363" t="str">
        <f t="shared" si="91"/>
        <v/>
      </c>
      <c r="K92" s="363" t="str">
        <f t="shared" si="91"/>
        <v/>
      </c>
      <c r="L92" s="363" t="str">
        <f t="shared" si="91"/>
        <v/>
      </c>
      <c r="M92" s="358"/>
      <c r="N92" s="358"/>
      <c r="O92" s="358"/>
      <c r="P92" s="358" t="str">
        <f t="shared" si="80"/>
        <v/>
      </c>
      <c r="Q92" s="473"/>
      <c r="R92" s="473"/>
      <c r="S92" s="359"/>
      <c r="T92" s="359"/>
      <c r="U92" s="475"/>
      <c r="V92" s="477"/>
    </row>
    <row r="93" spans="1:22">
      <c r="A93" s="459"/>
      <c r="B93" s="462" t="s">
        <v>110</v>
      </c>
      <c r="C93" s="354" t="s">
        <v>99</v>
      </c>
      <c r="D93" s="350"/>
      <c r="E93" s="350"/>
      <c r="F93" s="350"/>
      <c r="G93" s="350"/>
      <c r="H93" s="350"/>
      <c r="I93" s="350"/>
      <c r="J93" s="350"/>
      <c r="K93" s="350"/>
      <c r="L93" s="350"/>
      <c r="M93" s="356"/>
      <c r="N93" s="356"/>
      <c r="O93" s="356"/>
      <c r="P93" s="356"/>
      <c r="Q93" s="462"/>
      <c r="R93" s="462"/>
      <c r="S93" s="360"/>
      <c r="T93" s="346"/>
      <c r="U93" s="465"/>
      <c r="V93" s="468"/>
    </row>
    <row r="94" spans="1:22">
      <c r="A94" s="460"/>
      <c r="B94" s="463"/>
      <c r="C94" s="354" t="s">
        <v>100</v>
      </c>
      <c r="D94" s="355"/>
      <c r="E94" s="355"/>
      <c r="F94" s="355"/>
      <c r="G94" s="355"/>
      <c r="H94" s="355"/>
      <c r="I94" s="355"/>
      <c r="J94" s="355"/>
      <c r="K94" s="355"/>
      <c r="L94" s="355"/>
      <c r="M94" s="356"/>
      <c r="N94" s="356"/>
      <c r="O94" s="356"/>
      <c r="P94" s="356"/>
      <c r="Q94" s="463"/>
      <c r="R94" s="463"/>
      <c r="S94" s="361"/>
      <c r="T94" s="357"/>
      <c r="U94" s="466"/>
      <c r="V94" s="468"/>
    </row>
    <row r="95" spans="1:22" ht="24.75" thickBot="1">
      <c r="A95" s="461"/>
      <c r="B95" s="464"/>
      <c r="C95" s="362" t="s">
        <v>120</v>
      </c>
      <c r="D95" s="358" t="str">
        <f t="shared" ref="D95:L95" si="92">IF(((D93="")*AND(D94="")),"",(D93-D94)*3)</f>
        <v/>
      </c>
      <c r="E95" s="358" t="str">
        <f t="shared" si="92"/>
        <v/>
      </c>
      <c r="F95" s="358" t="str">
        <f t="shared" si="92"/>
        <v/>
      </c>
      <c r="G95" s="358" t="str">
        <f t="shared" si="92"/>
        <v/>
      </c>
      <c r="H95" s="358" t="str">
        <f t="shared" si="92"/>
        <v/>
      </c>
      <c r="I95" s="358" t="str">
        <f t="shared" si="92"/>
        <v/>
      </c>
      <c r="J95" s="358" t="str">
        <f t="shared" si="92"/>
        <v/>
      </c>
      <c r="K95" s="358" t="str">
        <f t="shared" si="92"/>
        <v/>
      </c>
      <c r="L95" s="358" t="str">
        <f t="shared" si="92"/>
        <v/>
      </c>
      <c r="M95" s="363"/>
      <c r="N95" s="363"/>
      <c r="O95" s="363"/>
      <c r="P95" s="363"/>
      <c r="Q95" s="464"/>
      <c r="R95" s="464"/>
      <c r="S95" s="364"/>
      <c r="T95" s="365"/>
      <c r="U95" s="467"/>
      <c r="V95" s="469"/>
    </row>
    <row r="96" spans="1:22">
      <c r="A96" s="470"/>
      <c r="B96" s="472" t="s">
        <v>210</v>
      </c>
      <c r="C96" s="349" t="s">
        <v>99</v>
      </c>
      <c r="D96" s="355"/>
      <c r="E96" s="355"/>
      <c r="F96" s="355"/>
      <c r="G96" s="355"/>
      <c r="H96" s="355"/>
      <c r="I96" s="355"/>
      <c r="J96" s="355"/>
      <c r="K96" s="355"/>
      <c r="L96" s="355"/>
      <c r="M96" s="351"/>
      <c r="N96" s="351"/>
      <c r="O96" s="351"/>
      <c r="P96" s="351"/>
      <c r="Q96" s="472"/>
      <c r="R96" s="472"/>
      <c r="S96" s="352"/>
      <c r="T96" s="352"/>
      <c r="U96" s="474"/>
      <c r="V96" s="476"/>
    </row>
    <row r="97" spans="1:22">
      <c r="A97" s="471"/>
      <c r="B97" s="463"/>
      <c r="C97" s="354" t="s">
        <v>100</v>
      </c>
      <c r="D97" s="355"/>
      <c r="E97" s="355"/>
      <c r="F97" s="355"/>
      <c r="G97" s="355"/>
      <c r="H97" s="355"/>
      <c r="I97" s="355"/>
      <c r="J97" s="355"/>
      <c r="K97" s="355"/>
      <c r="L97" s="355"/>
      <c r="M97" s="356"/>
      <c r="N97" s="356"/>
      <c r="O97" s="356"/>
      <c r="P97" s="356"/>
      <c r="Q97" s="463"/>
      <c r="R97" s="463"/>
      <c r="S97" s="357"/>
      <c r="T97" s="357"/>
      <c r="U97" s="466"/>
      <c r="V97" s="477"/>
    </row>
    <row r="98" spans="1:22" ht="24.75" thickBot="1">
      <c r="A98" s="471"/>
      <c r="B98" s="473"/>
      <c r="C98" s="354" t="s">
        <v>120</v>
      </c>
      <c r="D98" s="363" t="str">
        <f t="shared" ref="D98:L98" si="93">IF(((D96="")*AND(D97="")),"",(D96-D97)*3)</f>
        <v/>
      </c>
      <c r="E98" s="363" t="str">
        <f t="shared" si="93"/>
        <v/>
      </c>
      <c r="F98" s="363" t="str">
        <f t="shared" si="93"/>
        <v/>
      </c>
      <c r="G98" s="363" t="str">
        <f t="shared" si="93"/>
        <v/>
      </c>
      <c r="H98" s="363" t="str">
        <f t="shared" si="93"/>
        <v/>
      </c>
      <c r="I98" s="363" t="str">
        <f t="shared" si="93"/>
        <v/>
      </c>
      <c r="J98" s="363" t="str">
        <f t="shared" si="93"/>
        <v/>
      </c>
      <c r="K98" s="363" t="str">
        <f t="shared" si="93"/>
        <v/>
      </c>
      <c r="L98" s="363" t="str">
        <f t="shared" si="93"/>
        <v/>
      </c>
      <c r="M98" s="358"/>
      <c r="N98" s="358"/>
      <c r="O98" s="358"/>
      <c r="P98" s="358" t="str">
        <f t="shared" si="80"/>
        <v/>
      </c>
      <c r="Q98" s="473"/>
      <c r="R98" s="473"/>
      <c r="S98" s="359"/>
      <c r="T98" s="359"/>
      <c r="U98" s="475"/>
      <c r="V98" s="477"/>
    </row>
    <row r="99" spans="1:22">
      <c r="A99" s="459"/>
      <c r="B99" s="462" t="s">
        <v>110</v>
      </c>
      <c r="C99" s="354" t="s">
        <v>99</v>
      </c>
      <c r="D99" s="350"/>
      <c r="E99" s="350"/>
      <c r="F99" s="350"/>
      <c r="G99" s="350"/>
      <c r="H99" s="350"/>
      <c r="I99" s="350"/>
      <c r="J99" s="350"/>
      <c r="K99" s="350"/>
      <c r="L99" s="350"/>
      <c r="M99" s="356"/>
      <c r="N99" s="356"/>
      <c r="O99" s="356"/>
      <c r="P99" s="356"/>
      <c r="Q99" s="462"/>
      <c r="R99" s="462"/>
      <c r="S99" s="360"/>
      <c r="T99" s="346"/>
      <c r="U99" s="465"/>
      <c r="V99" s="468"/>
    </row>
    <row r="100" spans="1:22">
      <c r="A100" s="460"/>
      <c r="B100" s="463"/>
      <c r="C100" s="354" t="s">
        <v>100</v>
      </c>
      <c r="D100" s="355"/>
      <c r="E100" s="355"/>
      <c r="F100" s="355"/>
      <c r="G100" s="355"/>
      <c r="H100" s="355"/>
      <c r="I100" s="355"/>
      <c r="J100" s="355"/>
      <c r="K100" s="355"/>
      <c r="L100" s="355"/>
      <c r="M100" s="356"/>
      <c r="N100" s="356"/>
      <c r="O100" s="356"/>
      <c r="P100" s="356"/>
      <c r="Q100" s="463"/>
      <c r="R100" s="463"/>
      <c r="S100" s="361"/>
      <c r="T100" s="357"/>
      <c r="U100" s="466"/>
      <c r="V100" s="468"/>
    </row>
    <row r="101" spans="1:22" ht="24.75" thickBot="1">
      <c r="A101" s="461"/>
      <c r="B101" s="464"/>
      <c r="C101" s="362" t="s">
        <v>120</v>
      </c>
      <c r="D101" s="358" t="str">
        <f t="shared" ref="D101:L101" si="94">IF(((D99="")*AND(D100="")),"",(D99-D100)*3)</f>
        <v/>
      </c>
      <c r="E101" s="358" t="str">
        <f t="shared" si="94"/>
        <v/>
      </c>
      <c r="F101" s="358" t="str">
        <f t="shared" si="94"/>
        <v/>
      </c>
      <c r="G101" s="358" t="str">
        <f t="shared" si="94"/>
        <v/>
      </c>
      <c r="H101" s="358" t="str">
        <f t="shared" si="94"/>
        <v/>
      </c>
      <c r="I101" s="358" t="str">
        <f t="shared" si="94"/>
        <v/>
      </c>
      <c r="J101" s="358" t="str">
        <f t="shared" si="94"/>
        <v/>
      </c>
      <c r="K101" s="358" t="str">
        <f t="shared" si="94"/>
        <v/>
      </c>
      <c r="L101" s="358" t="str">
        <f t="shared" si="94"/>
        <v/>
      </c>
      <c r="M101" s="363"/>
      <c r="N101" s="363"/>
      <c r="O101" s="363"/>
      <c r="P101" s="363"/>
      <c r="Q101" s="464"/>
      <c r="R101" s="464"/>
      <c r="S101" s="364"/>
      <c r="T101" s="365"/>
      <c r="U101" s="467"/>
      <c r="V101" s="469"/>
    </row>
    <row r="102" spans="1:22">
      <c r="A102" s="470"/>
      <c r="B102" s="472" t="s">
        <v>210</v>
      </c>
      <c r="C102" s="349" t="s">
        <v>99</v>
      </c>
      <c r="D102" s="355"/>
      <c r="E102" s="355"/>
      <c r="F102" s="355"/>
      <c r="G102" s="355"/>
      <c r="H102" s="355"/>
      <c r="I102" s="355"/>
      <c r="J102" s="355"/>
      <c r="K102" s="355"/>
      <c r="L102" s="355"/>
      <c r="M102" s="351"/>
      <c r="N102" s="351"/>
      <c r="O102" s="351"/>
      <c r="P102" s="351"/>
      <c r="Q102" s="472"/>
      <c r="R102" s="472"/>
      <c r="S102" s="352"/>
      <c r="T102" s="352"/>
      <c r="U102" s="474"/>
      <c r="V102" s="476"/>
    </row>
    <row r="103" spans="1:22">
      <c r="A103" s="471"/>
      <c r="B103" s="463"/>
      <c r="C103" s="354" t="s">
        <v>100</v>
      </c>
      <c r="D103" s="355"/>
      <c r="E103" s="355"/>
      <c r="F103" s="355"/>
      <c r="G103" s="355"/>
      <c r="H103" s="355"/>
      <c r="I103" s="355"/>
      <c r="J103" s="355"/>
      <c r="K103" s="355"/>
      <c r="L103" s="355"/>
      <c r="M103" s="356"/>
      <c r="N103" s="356"/>
      <c r="O103" s="356"/>
      <c r="P103" s="356"/>
      <c r="Q103" s="463"/>
      <c r="R103" s="463"/>
      <c r="S103" s="357"/>
      <c r="T103" s="357"/>
      <c r="U103" s="466"/>
      <c r="V103" s="477"/>
    </row>
    <row r="104" spans="1:22" ht="24.75" thickBot="1">
      <c r="A104" s="471"/>
      <c r="B104" s="473"/>
      <c r="C104" s="354" t="s">
        <v>120</v>
      </c>
      <c r="D104" s="363" t="str">
        <f t="shared" ref="D104:L104" si="95">IF(((D102="")*AND(D103="")),"",(D102-D103)*3)</f>
        <v/>
      </c>
      <c r="E104" s="363" t="str">
        <f t="shared" si="95"/>
        <v/>
      </c>
      <c r="F104" s="363" t="str">
        <f t="shared" si="95"/>
        <v/>
      </c>
      <c r="G104" s="363" t="str">
        <f t="shared" si="95"/>
        <v/>
      </c>
      <c r="H104" s="363" t="str">
        <f t="shared" si="95"/>
        <v/>
      </c>
      <c r="I104" s="363" t="str">
        <f t="shared" si="95"/>
        <v/>
      </c>
      <c r="J104" s="363" t="str">
        <f t="shared" si="95"/>
        <v/>
      </c>
      <c r="K104" s="363" t="str">
        <f t="shared" si="95"/>
        <v/>
      </c>
      <c r="L104" s="363" t="str">
        <f t="shared" si="95"/>
        <v/>
      </c>
      <c r="M104" s="358"/>
      <c r="N104" s="358"/>
      <c r="O104" s="358"/>
      <c r="P104" s="358" t="str">
        <f t="shared" si="80"/>
        <v/>
      </c>
      <c r="Q104" s="473"/>
      <c r="R104" s="473"/>
      <c r="S104" s="359"/>
      <c r="T104" s="359"/>
      <c r="U104" s="475"/>
      <c r="V104" s="477"/>
    </row>
    <row r="105" spans="1:22">
      <c r="A105" s="459"/>
      <c r="B105" s="462" t="s">
        <v>110</v>
      </c>
      <c r="C105" s="354" t="s">
        <v>99</v>
      </c>
      <c r="D105" s="350"/>
      <c r="E105" s="350"/>
      <c r="F105" s="350"/>
      <c r="G105" s="350"/>
      <c r="H105" s="350"/>
      <c r="I105" s="350"/>
      <c r="J105" s="350"/>
      <c r="K105" s="350"/>
      <c r="L105" s="350"/>
      <c r="M105" s="356"/>
      <c r="N105" s="356"/>
      <c r="O105" s="356"/>
      <c r="P105" s="356"/>
      <c r="Q105" s="462"/>
      <c r="R105" s="462"/>
      <c r="S105" s="360"/>
      <c r="T105" s="346"/>
      <c r="U105" s="465"/>
      <c r="V105" s="468"/>
    </row>
    <row r="106" spans="1:22">
      <c r="A106" s="460"/>
      <c r="B106" s="463"/>
      <c r="C106" s="354" t="s">
        <v>100</v>
      </c>
      <c r="D106" s="355"/>
      <c r="E106" s="355"/>
      <c r="F106" s="355"/>
      <c r="G106" s="355"/>
      <c r="H106" s="355"/>
      <c r="I106" s="355"/>
      <c r="J106" s="355"/>
      <c r="K106" s="355"/>
      <c r="L106" s="355"/>
      <c r="M106" s="356"/>
      <c r="N106" s="356"/>
      <c r="O106" s="356"/>
      <c r="P106" s="356"/>
      <c r="Q106" s="463"/>
      <c r="R106" s="463"/>
      <c r="S106" s="361"/>
      <c r="T106" s="357"/>
      <c r="U106" s="466"/>
      <c r="V106" s="468"/>
    </row>
    <row r="107" spans="1:22" ht="24.75" thickBot="1">
      <c r="A107" s="461"/>
      <c r="B107" s="464"/>
      <c r="C107" s="362" t="s">
        <v>120</v>
      </c>
      <c r="D107" s="358" t="str">
        <f t="shared" ref="D107:L107" si="96">IF(((D105="")*AND(D106="")),"",(D105-D106)*3)</f>
        <v/>
      </c>
      <c r="E107" s="358" t="str">
        <f t="shared" si="96"/>
        <v/>
      </c>
      <c r="F107" s="358" t="str">
        <f t="shared" si="96"/>
        <v/>
      </c>
      <c r="G107" s="358" t="str">
        <f t="shared" si="96"/>
        <v/>
      </c>
      <c r="H107" s="358" t="str">
        <f t="shared" si="96"/>
        <v/>
      </c>
      <c r="I107" s="358" t="str">
        <f t="shared" si="96"/>
        <v/>
      </c>
      <c r="J107" s="358" t="str">
        <f t="shared" si="96"/>
        <v/>
      </c>
      <c r="K107" s="358" t="str">
        <f t="shared" si="96"/>
        <v/>
      </c>
      <c r="L107" s="358" t="str">
        <f t="shared" si="96"/>
        <v/>
      </c>
      <c r="M107" s="363"/>
      <c r="N107" s="363"/>
      <c r="O107" s="363"/>
      <c r="P107" s="363"/>
      <c r="Q107" s="464"/>
      <c r="R107" s="464"/>
      <c r="S107" s="364"/>
      <c r="T107" s="365"/>
      <c r="U107" s="467"/>
      <c r="V107" s="469"/>
    </row>
    <row r="108" spans="1:22">
      <c r="A108" s="470"/>
      <c r="B108" s="472" t="s">
        <v>210</v>
      </c>
      <c r="C108" s="349" t="s">
        <v>99</v>
      </c>
      <c r="D108" s="355"/>
      <c r="E108" s="355"/>
      <c r="F108" s="355"/>
      <c r="G108" s="355"/>
      <c r="H108" s="355"/>
      <c r="I108" s="355"/>
      <c r="J108" s="355"/>
      <c r="K108" s="355"/>
      <c r="L108" s="355"/>
      <c r="M108" s="351"/>
      <c r="N108" s="351"/>
      <c r="O108" s="351"/>
      <c r="P108" s="351"/>
      <c r="Q108" s="472"/>
      <c r="R108" s="472"/>
      <c r="S108" s="352"/>
      <c r="T108" s="352"/>
      <c r="U108" s="474"/>
      <c r="V108" s="476"/>
    </row>
    <row r="109" spans="1:22">
      <c r="A109" s="471"/>
      <c r="B109" s="463"/>
      <c r="C109" s="354" t="s">
        <v>100</v>
      </c>
      <c r="D109" s="355"/>
      <c r="E109" s="355"/>
      <c r="F109" s="355"/>
      <c r="G109" s="355"/>
      <c r="H109" s="355"/>
      <c r="I109" s="355"/>
      <c r="J109" s="355"/>
      <c r="K109" s="355"/>
      <c r="L109" s="355"/>
      <c r="M109" s="356"/>
      <c r="N109" s="356"/>
      <c r="O109" s="356"/>
      <c r="P109" s="356"/>
      <c r="Q109" s="463"/>
      <c r="R109" s="463"/>
      <c r="S109" s="357"/>
      <c r="T109" s="357"/>
      <c r="U109" s="466"/>
      <c r="V109" s="477"/>
    </row>
    <row r="110" spans="1:22" ht="24.75" thickBot="1">
      <c r="A110" s="471"/>
      <c r="B110" s="473"/>
      <c r="C110" s="354" t="s">
        <v>120</v>
      </c>
      <c r="D110" s="363" t="str">
        <f t="shared" ref="D110:L110" si="97">IF(((D108="")*AND(D109="")),"",(D108-D109)*3)</f>
        <v/>
      </c>
      <c r="E110" s="363" t="str">
        <f t="shared" si="97"/>
        <v/>
      </c>
      <c r="F110" s="363" t="str">
        <f t="shared" si="97"/>
        <v/>
      </c>
      <c r="G110" s="363" t="str">
        <f t="shared" si="97"/>
        <v/>
      </c>
      <c r="H110" s="363" t="str">
        <f t="shared" si="97"/>
        <v/>
      </c>
      <c r="I110" s="363" t="str">
        <f t="shared" si="97"/>
        <v/>
      </c>
      <c r="J110" s="363" t="str">
        <f t="shared" si="97"/>
        <v/>
      </c>
      <c r="K110" s="363" t="str">
        <f t="shared" si="97"/>
        <v/>
      </c>
      <c r="L110" s="363" t="str">
        <f t="shared" si="97"/>
        <v/>
      </c>
      <c r="M110" s="358"/>
      <c r="N110" s="358"/>
      <c r="O110" s="358"/>
      <c r="P110" s="358" t="str">
        <f t="shared" si="80"/>
        <v/>
      </c>
      <c r="Q110" s="473"/>
      <c r="R110" s="473"/>
      <c r="S110" s="359"/>
      <c r="T110" s="359"/>
      <c r="U110" s="475"/>
      <c r="V110" s="477"/>
    </row>
    <row r="111" spans="1:22">
      <c r="A111" s="459"/>
      <c r="B111" s="462" t="s">
        <v>110</v>
      </c>
      <c r="C111" s="354" t="s">
        <v>99</v>
      </c>
      <c r="D111" s="350"/>
      <c r="E111" s="350"/>
      <c r="F111" s="350"/>
      <c r="G111" s="350"/>
      <c r="H111" s="350"/>
      <c r="I111" s="350"/>
      <c r="J111" s="350"/>
      <c r="K111" s="350"/>
      <c r="L111" s="350"/>
      <c r="M111" s="356"/>
      <c r="N111" s="356"/>
      <c r="O111" s="356"/>
      <c r="P111" s="356"/>
      <c r="Q111" s="462"/>
      <c r="R111" s="462"/>
      <c r="S111" s="360"/>
      <c r="T111" s="346"/>
      <c r="U111" s="465"/>
      <c r="V111" s="468"/>
    </row>
    <row r="112" spans="1:22">
      <c r="A112" s="460"/>
      <c r="B112" s="463"/>
      <c r="C112" s="354" t="s">
        <v>100</v>
      </c>
      <c r="D112" s="355"/>
      <c r="E112" s="355"/>
      <c r="F112" s="355"/>
      <c r="G112" s="355"/>
      <c r="H112" s="355"/>
      <c r="I112" s="355"/>
      <c r="J112" s="355"/>
      <c r="K112" s="355"/>
      <c r="L112" s="355"/>
      <c r="M112" s="356"/>
      <c r="N112" s="356"/>
      <c r="O112" s="356"/>
      <c r="P112" s="356"/>
      <c r="Q112" s="463"/>
      <c r="R112" s="463"/>
      <c r="S112" s="361"/>
      <c r="T112" s="357"/>
      <c r="U112" s="466"/>
      <c r="V112" s="468"/>
    </row>
    <row r="113" spans="1:22" ht="24.75" thickBot="1">
      <c r="A113" s="461"/>
      <c r="B113" s="464"/>
      <c r="C113" s="362" t="s">
        <v>120</v>
      </c>
      <c r="D113" s="358" t="str">
        <f t="shared" ref="D113:L113" si="98">IF(((D111="")*AND(D112="")),"",(D111-D112)*3)</f>
        <v/>
      </c>
      <c r="E113" s="358" t="str">
        <f t="shared" si="98"/>
        <v/>
      </c>
      <c r="F113" s="358" t="str">
        <f t="shared" si="98"/>
        <v/>
      </c>
      <c r="G113" s="358" t="str">
        <f t="shared" si="98"/>
        <v/>
      </c>
      <c r="H113" s="358" t="str">
        <f t="shared" si="98"/>
        <v/>
      </c>
      <c r="I113" s="358" t="str">
        <f t="shared" si="98"/>
        <v/>
      </c>
      <c r="J113" s="358" t="str">
        <f t="shared" si="98"/>
        <v/>
      </c>
      <c r="K113" s="358" t="str">
        <f t="shared" si="98"/>
        <v/>
      </c>
      <c r="L113" s="358" t="str">
        <f t="shared" si="98"/>
        <v/>
      </c>
      <c r="M113" s="363"/>
      <c r="N113" s="363"/>
      <c r="O113" s="363"/>
      <c r="P113" s="363"/>
      <c r="Q113" s="464"/>
      <c r="R113" s="464"/>
      <c r="S113" s="364"/>
      <c r="T113" s="365"/>
      <c r="U113" s="467"/>
      <c r="V113" s="469"/>
    </row>
    <row r="114" spans="1:22">
      <c r="A114" s="470"/>
      <c r="B114" s="472" t="s">
        <v>210</v>
      </c>
      <c r="C114" s="349" t="s">
        <v>99</v>
      </c>
      <c r="D114" s="355"/>
      <c r="E114" s="355"/>
      <c r="F114" s="355"/>
      <c r="G114" s="355"/>
      <c r="H114" s="355"/>
      <c r="I114" s="355"/>
      <c r="J114" s="355"/>
      <c r="K114" s="355"/>
      <c r="L114" s="355"/>
      <c r="M114" s="351"/>
      <c r="N114" s="351"/>
      <c r="O114" s="351"/>
      <c r="P114" s="351"/>
      <c r="Q114" s="472"/>
      <c r="R114" s="472"/>
      <c r="S114" s="352"/>
      <c r="T114" s="352"/>
      <c r="U114" s="474"/>
      <c r="V114" s="476"/>
    </row>
    <row r="115" spans="1:22">
      <c r="A115" s="471"/>
      <c r="B115" s="463"/>
      <c r="C115" s="354" t="s">
        <v>100</v>
      </c>
      <c r="D115" s="355"/>
      <c r="E115" s="355"/>
      <c r="F115" s="355"/>
      <c r="G115" s="355"/>
      <c r="H115" s="355"/>
      <c r="I115" s="355"/>
      <c r="J115" s="355"/>
      <c r="K115" s="355"/>
      <c r="L115" s="355"/>
      <c r="M115" s="356"/>
      <c r="N115" s="356"/>
      <c r="O115" s="356"/>
      <c r="P115" s="356"/>
      <c r="Q115" s="463"/>
      <c r="R115" s="463"/>
      <c r="S115" s="357"/>
      <c r="T115" s="357"/>
      <c r="U115" s="466"/>
      <c r="V115" s="477"/>
    </row>
    <row r="116" spans="1:22" ht="24.75" thickBot="1">
      <c r="A116" s="471"/>
      <c r="B116" s="473"/>
      <c r="C116" s="354" t="s">
        <v>120</v>
      </c>
      <c r="D116" s="363" t="str">
        <f t="shared" ref="D116:L116" si="99">IF(((D114="")*AND(D115="")),"",(D114-D115)*3)</f>
        <v/>
      </c>
      <c r="E116" s="363" t="str">
        <f t="shared" si="99"/>
        <v/>
      </c>
      <c r="F116" s="363" t="str">
        <f t="shared" si="99"/>
        <v/>
      </c>
      <c r="G116" s="363" t="str">
        <f t="shared" si="99"/>
        <v/>
      </c>
      <c r="H116" s="363" t="str">
        <f t="shared" si="99"/>
        <v/>
      </c>
      <c r="I116" s="363" t="str">
        <f t="shared" si="99"/>
        <v/>
      </c>
      <c r="J116" s="363" t="str">
        <f t="shared" si="99"/>
        <v/>
      </c>
      <c r="K116" s="363" t="str">
        <f t="shared" si="99"/>
        <v/>
      </c>
      <c r="L116" s="363" t="str">
        <f t="shared" si="99"/>
        <v/>
      </c>
      <c r="M116" s="358"/>
      <c r="N116" s="358"/>
      <c r="O116" s="358"/>
      <c r="P116" s="358" t="str">
        <f t="shared" si="80"/>
        <v/>
      </c>
      <c r="Q116" s="473"/>
      <c r="R116" s="473"/>
      <c r="S116" s="359"/>
      <c r="T116" s="359"/>
      <c r="U116" s="475"/>
      <c r="V116" s="477"/>
    </row>
    <row r="117" spans="1:22">
      <c r="A117" s="459"/>
      <c r="B117" s="462" t="s">
        <v>110</v>
      </c>
      <c r="C117" s="354" t="s">
        <v>99</v>
      </c>
      <c r="D117" s="350"/>
      <c r="E117" s="350"/>
      <c r="F117" s="350"/>
      <c r="G117" s="350"/>
      <c r="H117" s="350"/>
      <c r="I117" s="350"/>
      <c r="J117" s="350"/>
      <c r="K117" s="350"/>
      <c r="L117" s="350"/>
      <c r="M117" s="356"/>
      <c r="N117" s="356"/>
      <c r="O117" s="356"/>
      <c r="P117" s="356"/>
      <c r="Q117" s="462"/>
      <c r="R117" s="462"/>
      <c r="S117" s="360"/>
      <c r="T117" s="346"/>
      <c r="U117" s="465"/>
      <c r="V117" s="468"/>
    </row>
    <row r="118" spans="1:22">
      <c r="A118" s="460"/>
      <c r="B118" s="463"/>
      <c r="C118" s="354" t="s">
        <v>100</v>
      </c>
      <c r="D118" s="355"/>
      <c r="E118" s="355"/>
      <c r="F118" s="355"/>
      <c r="G118" s="355"/>
      <c r="H118" s="355"/>
      <c r="I118" s="355"/>
      <c r="J118" s="355"/>
      <c r="K118" s="355"/>
      <c r="L118" s="355"/>
      <c r="M118" s="356"/>
      <c r="N118" s="356"/>
      <c r="O118" s="356"/>
      <c r="P118" s="356"/>
      <c r="Q118" s="463"/>
      <c r="R118" s="463"/>
      <c r="S118" s="361"/>
      <c r="T118" s="357"/>
      <c r="U118" s="466"/>
      <c r="V118" s="468"/>
    </row>
    <row r="119" spans="1:22" ht="24.75" thickBot="1">
      <c r="A119" s="461"/>
      <c r="B119" s="464"/>
      <c r="C119" s="362" t="s">
        <v>120</v>
      </c>
      <c r="D119" s="358" t="str">
        <f t="shared" ref="D119:L119" si="100">IF(((D117="")*AND(D118="")),"",(D117-D118)*3)</f>
        <v/>
      </c>
      <c r="E119" s="358" t="str">
        <f t="shared" si="100"/>
        <v/>
      </c>
      <c r="F119" s="358" t="str">
        <f t="shared" si="100"/>
        <v/>
      </c>
      <c r="G119" s="358" t="str">
        <f t="shared" si="100"/>
        <v/>
      </c>
      <c r="H119" s="358" t="str">
        <f t="shared" si="100"/>
        <v/>
      </c>
      <c r="I119" s="358" t="str">
        <f t="shared" si="100"/>
        <v/>
      </c>
      <c r="J119" s="358" t="str">
        <f t="shared" si="100"/>
        <v/>
      </c>
      <c r="K119" s="358" t="str">
        <f t="shared" si="100"/>
        <v/>
      </c>
      <c r="L119" s="358" t="str">
        <f t="shared" si="100"/>
        <v/>
      </c>
      <c r="M119" s="363"/>
      <c r="N119" s="363"/>
      <c r="O119" s="363"/>
      <c r="P119" s="363"/>
      <c r="Q119" s="464"/>
      <c r="R119" s="464"/>
      <c r="S119" s="364"/>
      <c r="T119" s="365"/>
      <c r="U119" s="467"/>
      <c r="V119" s="469"/>
    </row>
    <row r="120" spans="1:22">
      <c r="A120" s="470"/>
      <c r="B120" s="472" t="s">
        <v>210</v>
      </c>
      <c r="C120" s="349" t="s">
        <v>99</v>
      </c>
      <c r="D120" s="355"/>
      <c r="E120" s="355"/>
      <c r="F120" s="355"/>
      <c r="G120" s="355"/>
      <c r="H120" s="355"/>
      <c r="I120" s="355"/>
      <c r="J120" s="355"/>
      <c r="K120" s="355"/>
      <c r="L120" s="355"/>
      <c r="M120" s="351"/>
      <c r="N120" s="351"/>
      <c r="O120" s="351"/>
      <c r="P120" s="351"/>
      <c r="Q120" s="472"/>
      <c r="R120" s="472"/>
      <c r="S120" s="352"/>
      <c r="T120" s="352"/>
      <c r="U120" s="474"/>
      <c r="V120" s="476"/>
    </row>
    <row r="121" spans="1:22">
      <c r="A121" s="471"/>
      <c r="B121" s="463"/>
      <c r="C121" s="354" t="s">
        <v>100</v>
      </c>
      <c r="D121" s="355"/>
      <c r="E121" s="355"/>
      <c r="F121" s="355"/>
      <c r="G121" s="355"/>
      <c r="H121" s="355"/>
      <c r="I121" s="355"/>
      <c r="J121" s="355"/>
      <c r="K121" s="355"/>
      <c r="L121" s="355"/>
      <c r="M121" s="356"/>
      <c r="N121" s="356"/>
      <c r="O121" s="356"/>
      <c r="P121" s="356"/>
      <c r="Q121" s="463"/>
      <c r="R121" s="463"/>
      <c r="S121" s="357"/>
      <c r="T121" s="357"/>
      <c r="U121" s="466"/>
      <c r="V121" s="477"/>
    </row>
    <row r="122" spans="1:22" ht="24.75" thickBot="1">
      <c r="A122" s="471"/>
      <c r="B122" s="473"/>
      <c r="C122" s="354" t="s">
        <v>120</v>
      </c>
      <c r="D122" s="363" t="str">
        <f t="shared" ref="D122:L122" si="101">IF(((D120="")*AND(D121="")),"",(D120-D121)*3)</f>
        <v/>
      </c>
      <c r="E122" s="363" t="str">
        <f t="shared" si="101"/>
        <v/>
      </c>
      <c r="F122" s="363" t="str">
        <f t="shared" si="101"/>
        <v/>
      </c>
      <c r="G122" s="363" t="str">
        <f t="shared" si="101"/>
        <v/>
      </c>
      <c r="H122" s="363" t="str">
        <f t="shared" si="101"/>
        <v/>
      </c>
      <c r="I122" s="363" t="str">
        <f t="shared" si="101"/>
        <v/>
      </c>
      <c r="J122" s="363" t="str">
        <f t="shared" si="101"/>
        <v/>
      </c>
      <c r="K122" s="363" t="str">
        <f t="shared" si="101"/>
        <v/>
      </c>
      <c r="L122" s="363" t="str">
        <f t="shared" si="101"/>
        <v/>
      </c>
      <c r="M122" s="358"/>
      <c r="N122" s="358"/>
      <c r="O122" s="358"/>
      <c r="P122" s="358" t="str">
        <f t="shared" si="80"/>
        <v/>
      </c>
      <c r="Q122" s="473"/>
      <c r="R122" s="473"/>
      <c r="S122" s="359"/>
      <c r="T122" s="359"/>
      <c r="U122" s="475"/>
      <c r="V122" s="477"/>
    </row>
    <row r="123" spans="1:22">
      <c r="A123" s="459"/>
      <c r="B123" s="462" t="s">
        <v>110</v>
      </c>
      <c r="C123" s="354" t="s">
        <v>99</v>
      </c>
      <c r="D123" s="350"/>
      <c r="E123" s="350"/>
      <c r="F123" s="350"/>
      <c r="G123" s="350"/>
      <c r="H123" s="350"/>
      <c r="I123" s="350"/>
      <c r="J123" s="350"/>
      <c r="K123" s="350"/>
      <c r="L123" s="350"/>
      <c r="M123" s="356"/>
      <c r="N123" s="356"/>
      <c r="O123" s="356"/>
      <c r="P123" s="356"/>
      <c r="Q123" s="462"/>
      <c r="R123" s="462"/>
      <c r="S123" s="360"/>
      <c r="T123" s="346"/>
      <c r="U123" s="465"/>
      <c r="V123" s="468"/>
    </row>
    <row r="124" spans="1:22">
      <c r="A124" s="460"/>
      <c r="B124" s="463"/>
      <c r="C124" s="354" t="s">
        <v>100</v>
      </c>
      <c r="D124" s="355"/>
      <c r="E124" s="355"/>
      <c r="F124" s="355"/>
      <c r="G124" s="355"/>
      <c r="H124" s="355"/>
      <c r="I124" s="355"/>
      <c r="J124" s="355"/>
      <c r="K124" s="355"/>
      <c r="L124" s="355"/>
      <c r="M124" s="356"/>
      <c r="N124" s="356"/>
      <c r="O124" s="356"/>
      <c r="P124" s="356"/>
      <c r="Q124" s="463"/>
      <c r="R124" s="463"/>
      <c r="S124" s="361"/>
      <c r="T124" s="357"/>
      <c r="U124" s="466"/>
      <c r="V124" s="468"/>
    </row>
    <row r="125" spans="1:22" ht="24.75" thickBot="1">
      <c r="A125" s="461"/>
      <c r="B125" s="464"/>
      <c r="C125" s="362" t="s">
        <v>120</v>
      </c>
      <c r="D125" s="358" t="str">
        <f t="shared" ref="D125:L125" si="102">IF(((D123="")*AND(D124="")),"",(D123-D124)*3)</f>
        <v/>
      </c>
      <c r="E125" s="358" t="str">
        <f t="shared" si="102"/>
        <v/>
      </c>
      <c r="F125" s="358" t="str">
        <f t="shared" si="102"/>
        <v/>
      </c>
      <c r="G125" s="358" t="str">
        <f t="shared" si="102"/>
        <v/>
      </c>
      <c r="H125" s="358" t="str">
        <f t="shared" si="102"/>
        <v/>
      </c>
      <c r="I125" s="358" t="str">
        <f t="shared" si="102"/>
        <v/>
      </c>
      <c r="J125" s="358" t="str">
        <f t="shared" si="102"/>
        <v/>
      </c>
      <c r="K125" s="358" t="str">
        <f t="shared" si="102"/>
        <v/>
      </c>
      <c r="L125" s="358" t="str">
        <f t="shared" si="102"/>
        <v/>
      </c>
      <c r="M125" s="363"/>
      <c r="N125" s="363"/>
      <c r="O125" s="363"/>
      <c r="P125" s="363"/>
      <c r="Q125" s="464"/>
      <c r="R125" s="464"/>
      <c r="S125" s="364"/>
      <c r="T125" s="365"/>
      <c r="U125" s="467"/>
      <c r="V125" s="469"/>
    </row>
    <row r="126" spans="1:22">
      <c r="A126" s="470"/>
      <c r="B126" s="472" t="s">
        <v>210</v>
      </c>
      <c r="C126" s="349" t="s">
        <v>99</v>
      </c>
      <c r="D126" s="355"/>
      <c r="E126" s="355"/>
      <c r="F126" s="355"/>
      <c r="G126" s="355"/>
      <c r="H126" s="355"/>
      <c r="I126" s="355"/>
      <c r="J126" s="355"/>
      <c r="K126" s="355"/>
      <c r="L126" s="355"/>
      <c r="M126" s="351"/>
      <c r="N126" s="351"/>
      <c r="O126" s="351"/>
      <c r="P126" s="351"/>
      <c r="Q126" s="472"/>
      <c r="R126" s="472"/>
      <c r="S126" s="352"/>
      <c r="T126" s="352"/>
      <c r="U126" s="474"/>
      <c r="V126" s="476"/>
    </row>
    <row r="127" spans="1:22">
      <c r="A127" s="471"/>
      <c r="B127" s="463"/>
      <c r="C127" s="354" t="s">
        <v>100</v>
      </c>
      <c r="D127" s="355"/>
      <c r="E127" s="355"/>
      <c r="F127" s="355"/>
      <c r="G127" s="355"/>
      <c r="H127" s="355"/>
      <c r="I127" s="355"/>
      <c r="J127" s="355"/>
      <c r="K127" s="355"/>
      <c r="L127" s="355"/>
      <c r="M127" s="356"/>
      <c r="N127" s="356"/>
      <c r="O127" s="356"/>
      <c r="P127" s="356"/>
      <c r="Q127" s="463"/>
      <c r="R127" s="463"/>
      <c r="S127" s="357"/>
      <c r="T127" s="357"/>
      <c r="U127" s="466"/>
      <c r="V127" s="477"/>
    </row>
    <row r="128" spans="1:22" ht="24.75" thickBot="1">
      <c r="A128" s="471"/>
      <c r="B128" s="473"/>
      <c r="C128" s="354" t="s">
        <v>120</v>
      </c>
      <c r="D128" s="363" t="str">
        <f t="shared" ref="D128:L128" si="103">IF(((D126="")*AND(D127="")),"",(D126-D127)*3)</f>
        <v/>
      </c>
      <c r="E128" s="363" t="str">
        <f t="shared" si="103"/>
        <v/>
      </c>
      <c r="F128" s="363" t="str">
        <f t="shared" si="103"/>
        <v/>
      </c>
      <c r="G128" s="363" t="str">
        <f t="shared" si="103"/>
        <v/>
      </c>
      <c r="H128" s="363" t="str">
        <f t="shared" si="103"/>
        <v/>
      </c>
      <c r="I128" s="363" t="str">
        <f t="shared" si="103"/>
        <v/>
      </c>
      <c r="J128" s="363" t="str">
        <f t="shared" si="103"/>
        <v/>
      </c>
      <c r="K128" s="363" t="str">
        <f t="shared" si="103"/>
        <v/>
      </c>
      <c r="L128" s="363" t="str">
        <f t="shared" si="103"/>
        <v/>
      </c>
      <c r="M128" s="358"/>
      <c r="N128" s="358"/>
      <c r="O128" s="358"/>
      <c r="P128" s="358" t="str">
        <f t="shared" si="80"/>
        <v/>
      </c>
      <c r="Q128" s="473"/>
      <c r="R128" s="473"/>
      <c r="S128" s="359"/>
      <c r="T128" s="359"/>
      <c r="U128" s="475"/>
      <c r="V128" s="477"/>
    </row>
    <row r="129" spans="1:22">
      <c r="A129" s="459"/>
      <c r="B129" s="462" t="s">
        <v>110</v>
      </c>
      <c r="C129" s="354" t="s">
        <v>99</v>
      </c>
      <c r="D129" s="350"/>
      <c r="E129" s="350"/>
      <c r="F129" s="350"/>
      <c r="G129" s="350"/>
      <c r="H129" s="350"/>
      <c r="I129" s="350"/>
      <c r="J129" s="350"/>
      <c r="K129" s="350"/>
      <c r="L129" s="350"/>
      <c r="M129" s="356"/>
      <c r="N129" s="356"/>
      <c r="O129" s="356"/>
      <c r="P129" s="356"/>
      <c r="Q129" s="462"/>
      <c r="R129" s="462"/>
      <c r="S129" s="360"/>
      <c r="T129" s="346"/>
      <c r="U129" s="465"/>
      <c r="V129" s="468"/>
    </row>
    <row r="130" spans="1:22">
      <c r="A130" s="460"/>
      <c r="B130" s="463"/>
      <c r="C130" s="354" t="s">
        <v>100</v>
      </c>
      <c r="D130" s="355"/>
      <c r="E130" s="355"/>
      <c r="F130" s="355"/>
      <c r="G130" s="355"/>
      <c r="H130" s="355"/>
      <c r="I130" s="355"/>
      <c r="J130" s="355"/>
      <c r="K130" s="355"/>
      <c r="L130" s="355"/>
      <c r="M130" s="356"/>
      <c r="N130" s="356"/>
      <c r="O130" s="356"/>
      <c r="P130" s="356"/>
      <c r="Q130" s="463"/>
      <c r="R130" s="463"/>
      <c r="S130" s="361"/>
      <c r="T130" s="357"/>
      <c r="U130" s="466"/>
      <c r="V130" s="468"/>
    </row>
    <row r="131" spans="1:22" ht="24.75" thickBot="1">
      <c r="A131" s="461"/>
      <c r="B131" s="464"/>
      <c r="C131" s="362" t="s">
        <v>120</v>
      </c>
      <c r="D131" s="358" t="str">
        <f t="shared" ref="D131:L131" si="104">IF(((D129="")*AND(D130="")),"",(D129-D130)*3)</f>
        <v/>
      </c>
      <c r="E131" s="358" t="str">
        <f t="shared" si="104"/>
        <v/>
      </c>
      <c r="F131" s="358" t="str">
        <f t="shared" si="104"/>
        <v/>
      </c>
      <c r="G131" s="358" t="str">
        <f t="shared" si="104"/>
        <v/>
      </c>
      <c r="H131" s="358" t="str">
        <f t="shared" si="104"/>
        <v/>
      </c>
      <c r="I131" s="358" t="str">
        <f t="shared" si="104"/>
        <v/>
      </c>
      <c r="J131" s="358" t="str">
        <f t="shared" si="104"/>
        <v/>
      </c>
      <c r="K131" s="358" t="str">
        <f t="shared" si="104"/>
        <v/>
      </c>
      <c r="L131" s="358" t="str">
        <f t="shared" si="104"/>
        <v/>
      </c>
      <c r="M131" s="363"/>
      <c r="N131" s="363"/>
      <c r="O131" s="363"/>
      <c r="P131" s="363"/>
      <c r="Q131" s="464"/>
      <c r="R131" s="464"/>
      <c r="S131" s="364"/>
      <c r="T131" s="365"/>
      <c r="U131" s="467"/>
      <c r="V131" s="469"/>
    </row>
    <row r="132" spans="1:22">
      <c r="A132" s="470"/>
      <c r="B132" s="472" t="s">
        <v>210</v>
      </c>
      <c r="C132" s="349" t="s">
        <v>99</v>
      </c>
      <c r="D132" s="355"/>
      <c r="E132" s="355"/>
      <c r="F132" s="355"/>
      <c r="G132" s="355"/>
      <c r="H132" s="355"/>
      <c r="I132" s="355"/>
      <c r="J132" s="355"/>
      <c r="K132" s="355"/>
      <c r="L132" s="355"/>
      <c r="M132" s="351"/>
      <c r="N132" s="351"/>
      <c r="O132" s="351"/>
      <c r="P132" s="351"/>
      <c r="Q132" s="472"/>
      <c r="R132" s="472"/>
      <c r="S132" s="352"/>
      <c r="T132" s="352"/>
      <c r="U132" s="474"/>
      <c r="V132" s="476"/>
    </row>
    <row r="133" spans="1:22">
      <c r="A133" s="471"/>
      <c r="B133" s="463"/>
      <c r="C133" s="354" t="s">
        <v>100</v>
      </c>
      <c r="D133" s="355"/>
      <c r="E133" s="355"/>
      <c r="F133" s="355"/>
      <c r="G133" s="355"/>
      <c r="H133" s="355"/>
      <c r="I133" s="355"/>
      <c r="J133" s="355"/>
      <c r="K133" s="355"/>
      <c r="L133" s="355"/>
      <c r="M133" s="356"/>
      <c r="N133" s="356"/>
      <c r="O133" s="356"/>
      <c r="P133" s="356"/>
      <c r="Q133" s="463"/>
      <c r="R133" s="463"/>
      <c r="S133" s="357"/>
      <c r="T133" s="357"/>
      <c r="U133" s="466"/>
      <c r="V133" s="477"/>
    </row>
    <row r="134" spans="1:22" ht="24.75" thickBot="1">
      <c r="A134" s="471"/>
      <c r="B134" s="473"/>
      <c r="C134" s="354" t="s">
        <v>120</v>
      </c>
      <c r="D134" s="363" t="str">
        <f t="shared" ref="D134:L134" si="105">IF(((D132="")*AND(D133="")),"",(D132-D133)*3)</f>
        <v/>
      </c>
      <c r="E134" s="363" t="str">
        <f t="shared" si="105"/>
        <v/>
      </c>
      <c r="F134" s="363" t="str">
        <f t="shared" si="105"/>
        <v/>
      </c>
      <c r="G134" s="363" t="str">
        <f t="shared" si="105"/>
        <v/>
      </c>
      <c r="H134" s="363" t="str">
        <f t="shared" si="105"/>
        <v/>
      </c>
      <c r="I134" s="363" t="str">
        <f t="shared" si="105"/>
        <v/>
      </c>
      <c r="J134" s="363" t="str">
        <f t="shared" si="105"/>
        <v/>
      </c>
      <c r="K134" s="363" t="str">
        <f t="shared" si="105"/>
        <v/>
      </c>
      <c r="L134" s="363" t="str">
        <f t="shared" si="105"/>
        <v/>
      </c>
      <c r="M134" s="358"/>
      <c r="N134" s="358"/>
      <c r="O134" s="358"/>
      <c r="P134" s="358" t="str">
        <f t="shared" si="80"/>
        <v/>
      </c>
      <c r="Q134" s="473"/>
      <c r="R134" s="473"/>
      <c r="S134" s="359"/>
      <c r="T134" s="359"/>
      <c r="U134" s="475"/>
      <c r="V134" s="477"/>
    </row>
    <row r="135" spans="1:22">
      <c r="A135" s="459"/>
      <c r="B135" s="462" t="s">
        <v>110</v>
      </c>
      <c r="C135" s="354" t="s">
        <v>99</v>
      </c>
      <c r="D135" s="350"/>
      <c r="E135" s="350"/>
      <c r="F135" s="350"/>
      <c r="G135" s="350"/>
      <c r="H135" s="350"/>
      <c r="I135" s="350"/>
      <c r="J135" s="350"/>
      <c r="K135" s="350"/>
      <c r="L135" s="350"/>
      <c r="M135" s="356"/>
      <c r="N135" s="356"/>
      <c r="O135" s="356"/>
      <c r="P135" s="356"/>
      <c r="Q135" s="462"/>
      <c r="R135" s="462"/>
      <c r="S135" s="360"/>
      <c r="T135" s="346"/>
      <c r="U135" s="465"/>
      <c r="V135" s="468"/>
    </row>
    <row r="136" spans="1:22">
      <c r="A136" s="460"/>
      <c r="B136" s="463"/>
      <c r="C136" s="354" t="s">
        <v>100</v>
      </c>
      <c r="D136" s="355"/>
      <c r="E136" s="355"/>
      <c r="F136" s="355"/>
      <c r="G136" s="355"/>
      <c r="H136" s="355"/>
      <c r="I136" s="355"/>
      <c r="J136" s="355"/>
      <c r="K136" s="355"/>
      <c r="L136" s="355"/>
      <c r="M136" s="356"/>
      <c r="N136" s="356"/>
      <c r="O136" s="356"/>
      <c r="P136" s="356"/>
      <c r="Q136" s="463"/>
      <c r="R136" s="463"/>
      <c r="S136" s="361"/>
      <c r="T136" s="357"/>
      <c r="U136" s="466"/>
      <c r="V136" s="468"/>
    </row>
    <row r="137" spans="1:22" ht="24.75" thickBot="1">
      <c r="A137" s="461"/>
      <c r="B137" s="464"/>
      <c r="C137" s="362" t="s">
        <v>120</v>
      </c>
      <c r="D137" s="358" t="str">
        <f t="shared" ref="D137:L137" si="106">IF(((D135="")*AND(D136="")),"",(D135-D136)*3)</f>
        <v/>
      </c>
      <c r="E137" s="358" t="str">
        <f t="shared" si="106"/>
        <v/>
      </c>
      <c r="F137" s="358" t="str">
        <f t="shared" si="106"/>
        <v/>
      </c>
      <c r="G137" s="358" t="str">
        <f t="shared" si="106"/>
        <v/>
      </c>
      <c r="H137" s="358" t="str">
        <f t="shared" si="106"/>
        <v/>
      </c>
      <c r="I137" s="358" t="str">
        <f t="shared" si="106"/>
        <v/>
      </c>
      <c r="J137" s="358" t="str">
        <f t="shared" si="106"/>
        <v/>
      </c>
      <c r="K137" s="358" t="str">
        <f t="shared" si="106"/>
        <v/>
      </c>
      <c r="L137" s="358" t="str">
        <f t="shared" si="106"/>
        <v/>
      </c>
      <c r="M137" s="363"/>
      <c r="N137" s="363"/>
      <c r="O137" s="363"/>
      <c r="P137" s="363"/>
      <c r="Q137" s="464"/>
      <c r="R137" s="464"/>
      <c r="S137" s="364"/>
      <c r="T137" s="365"/>
      <c r="U137" s="467"/>
      <c r="V137" s="469"/>
    </row>
    <row r="138" spans="1:22">
      <c r="A138" s="470"/>
      <c r="B138" s="472" t="s">
        <v>210</v>
      </c>
      <c r="C138" s="349" t="s">
        <v>99</v>
      </c>
      <c r="D138" s="355"/>
      <c r="E138" s="355"/>
      <c r="F138" s="355"/>
      <c r="G138" s="355"/>
      <c r="H138" s="355"/>
      <c r="I138" s="355"/>
      <c r="J138" s="355"/>
      <c r="K138" s="355"/>
      <c r="L138" s="355"/>
      <c r="M138" s="351"/>
      <c r="N138" s="351"/>
      <c r="O138" s="351"/>
      <c r="P138" s="351"/>
      <c r="Q138" s="472"/>
      <c r="R138" s="472"/>
      <c r="S138" s="352"/>
      <c r="T138" s="352"/>
      <c r="U138" s="474"/>
      <c r="V138" s="476"/>
    </row>
    <row r="139" spans="1:22">
      <c r="A139" s="471"/>
      <c r="B139" s="463"/>
      <c r="C139" s="354" t="s">
        <v>100</v>
      </c>
      <c r="D139" s="355"/>
      <c r="E139" s="355"/>
      <c r="F139" s="355"/>
      <c r="G139" s="355"/>
      <c r="H139" s="355"/>
      <c r="I139" s="355"/>
      <c r="J139" s="355"/>
      <c r="K139" s="355"/>
      <c r="L139" s="355"/>
      <c r="M139" s="356"/>
      <c r="N139" s="356"/>
      <c r="O139" s="356"/>
      <c r="P139" s="356"/>
      <c r="Q139" s="463"/>
      <c r="R139" s="463"/>
      <c r="S139" s="357"/>
      <c r="T139" s="357"/>
      <c r="U139" s="466"/>
      <c r="V139" s="477"/>
    </row>
    <row r="140" spans="1:22" ht="24.75" thickBot="1">
      <c r="A140" s="471"/>
      <c r="B140" s="473"/>
      <c r="C140" s="354" t="s">
        <v>120</v>
      </c>
      <c r="D140" s="363" t="str">
        <f t="shared" ref="D140:L140" si="107">IF(((D138="")*AND(D139="")),"",(D138-D139)*3)</f>
        <v/>
      </c>
      <c r="E140" s="363" t="str">
        <f t="shared" si="107"/>
        <v/>
      </c>
      <c r="F140" s="363" t="str">
        <f t="shared" si="107"/>
        <v/>
      </c>
      <c r="G140" s="363" t="str">
        <f t="shared" si="107"/>
        <v/>
      </c>
      <c r="H140" s="363" t="str">
        <f t="shared" si="107"/>
        <v/>
      </c>
      <c r="I140" s="363" t="str">
        <f t="shared" si="107"/>
        <v/>
      </c>
      <c r="J140" s="363" t="str">
        <f t="shared" si="107"/>
        <v/>
      </c>
      <c r="K140" s="363" t="str">
        <f t="shared" si="107"/>
        <v/>
      </c>
      <c r="L140" s="363" t="str">
        <f t="shared" si="107"/>
        <v/>
      </c>
      <c r="M140" s="358"/>
      <c r="N140" s="358"/>
      <c r="O140" s="358"/>
      <c r="P140" s="358" t="str">
        <f t="shared" ref="P140:P200" si="108">IF(((P138="")*AND(P139="")),"",(P138-P139)*4)</f>
        <v/>
      </c>
      <c r="Q140" s="473"/>
      <c r="R140" s="473"/>
      <c r="S140" s="359"/>
      <c r="T140" s="359"/>
      <c r="U140" s="475"/>
      <c r="V140" s="477"/>
    </row>
    <row r="141" spans="1:22">
      <c r="A141" s="459"/>
      <c r="B141" s="462" t="s">
        <v>110</v>
      </c>
      <c r="C141" s="354" t="s">
        <v>99</v>
      </c>
      <c r="D141" s="350"/>
      <c r="E141" s="350"/>
      <c r="F141" s="350"/>
      <c r="G141" s="350"/>
      <c r="H141" s="350"/>
      <c r="I141" s="350"/>
      <c r="J141" s="350"/>
      <c r="K141" s="350"/>
      <c r="L141" s="350"/>
      <c r="M141" s="356"/>
      <c r="N141" s="356"/>
      <c r="O141" s="356"/>
      <c r="P141" s="356"/>
      <c r="Q141" s="462"/>
      <c r="R141" s="462"/>
      <c r="S141" s="360"/>
      <c r="T141" s="346"/>
      <c r="U141" s="465"/>
      <c r="V141" s="468"/>
    </row>
    <row r="142" spans="1:22">
      <c r="A142" s="460"/>
      <c r="B142" s="463"/>
      <c r="C142" s="354" t="s">
        <v>100</v>
      </c>
      <c r="D142" s="355"/>
      <c r="E142" s="355"/>
      <c r="F142" s="355"/>
      <c r="G142" s="355"/>
      <c r="H142" s="355"/>
      <c r="I142" s="355"/>
      <c r="J142" s="355"/>
      <c r="K142" s="355"/>
      <c r="L142" s="355"/>
      <c r="M142" s="356"/>
      <c r="N142" s="356"/>
      <c r="O142" s="356"/>
      <c r="P142" s="356"/>
      <c r="Q142" s="463"/>
      <c r="R142" s="463"/>
      <c r="S142" s="361"/>
      <c r="T142" s="357"/>
      <c r="U142" s="466"/>
      <c r="V142" s="468"/>
    </row>
    <row r="143" spans="1:22" ht="24.75" thickBot="1">
      <c r="A143" s="461"/>
      <c r="B143" s="464"/>
      <c r="C143" s="362" t="s">
        <v>120</v>
      </c>
      <c r="D143" s="358" t="str">
        <f t="shared" ref="D143:L143" si="109">IF(((D141="")*AND(D142="")),"",(D141-D142)*3)</f>
        <v/>
      </c>
      <c r="E143" s="358" t="str">
        <f t="shared" si="109"/>
        <v/>
      </c>
      <c r="F143" s="358" t="str">
        <f t="shared" si="109"/>
        <v/>
      </c>
      <c r="G143" s="358" t="str">
        <f t="shared" si="109"/>
        <v/>
      </c>
      <c r="H143" s="358" t="str">
        <f t="shared" si="109"/>
        <v/>
      </c>
      <c r="I143" s="358" t="str">
        <f t="shared" si="109"/>
        <v/>
      </c>
      <c r="J143" s="358" t="str">
        <f t="shared" si="109"/>
        <v/>
      </c>
      <c r="K143" s="358" t="str">
        <f t="shared" si="109"/>
        <v/>
      </c>
      <c r="L143" s="358" t="str">
        <f t="shared" si="109"/>
        <v/>
      </c>
      <c r="M143" s="363"/>
      <c r="N143" s="363"/>
      <c r="O143" s="363"/>
      <c r="P143" s="363"/>
      <c r="Q143" s="464"/>
      <c r="R143" s="464"/>
      <c r="S143" s="364"/>
      <c r="T143" s="365"/>
      <c r="U143" s="467"/>
      <c r="V143" s="469"/>
    </row>
    <row r="144" spans="1:22">
      <c r="A144" s="470"/>
      <c r="B144" s="472" t="s">
        <v>210</v>
      </c>
      <c r="C144" s="349" t="s">
        <v>99</v>
      </c>
      <c r="D144" s="355"/>
      <c r="E144" s="355"/>
      <c r="F144" s="355"/>
      <c r="G144" s="355"/>
      <c r="H144" s="355"/>
      <c r="I144" s="355"/>
      <c r="J144" s="355"/>
      <c r="K144" s="355"/>
      <c r="L144" s="355"/>
      <c r="M144" s="351"/>
      <c r="N144" s="351"/>
      <c r="O144" s="351"/>
      <c r="P144" s="351"/>
      <c r="Q144" s="472"/>
      <c r="R144" s="472"/>
      <c r="S144" s="352"/>
      <c r="T144" s="352"/>
      <c r="U144" s="474"/>
      <c r="V144" s="476"/>
    </row>
    <row r="145" spans="1:22">
      <c r="A145" s="471"/>
      <c r="B145" s="463"/>
      <c r="C145" s="354" t="s">
        <v>100</v>
      </c>
      <c r="D145" s="355"/>
      <c r="E145" s="355"/>
      <c r="F145" s="355"/>
      <c r="G145" s="355"/>
      <c r="H145" s="355"/>
      <c r="I145" s="355"/>
      <c r="J145" s="355"/>
      <c r="K145" s="355"/>
      <c r="L145" s="355"/>
      <c r="M145" s="356"/>
      <c r="N145" s="356"/>
      <c r="O145" s="356"/>
      <c r="P145" s="356"/>
      <c r="Q145" s="463"/>
      <c r="R145" s="463"/>
      <c r="S145" s="357"/>
      <c r="T145" s="357"/>
      <c r="U145" s="466"/>
      <c r="V145" s="477"/>
    </row>
    <row r="146" spans="1:22" ht="24.75" thickBot="1">
      <c r="A146" s="471"/>
      <c r="B146" s="473"/>
      <c r="C146" s="354" t="s">
        <v>120</v>
      </c>
      <c r="D146" s="363" t="str">
        <f t="shared" ref="D146:L146" si="110">IF(((D144="")*AND(D145="")),"",(D144-D145)*3)</f>
        <v/>
      </c>
      <c r="E146" s="363" t="str">
        <f t="shared" si="110"/>
        <v/>
      </c>
      <c r="F146" s="363" t="str">
        <f t="shared" si="110"/>
        <v/>
      </c>
      <c r="G146" s="363" t="str">
        <f t="shared" si="110"/>
        <v/>
      </c>
      <c r="H146" s="363" t="str">
        <f t="shared" si="110"/>
        <v/>
      </c>
      <c r="I146" s="363" t="str">
        <f t="shared" si="110"/>
        <v/>
      </c>
      <c r="J146" s="363" t="str">
        <f t="shared" si="110"/>
        <v/>
      </c>
      <c r="K146" s="363" t="str">
        <f t="shared" si="110"/>
        <v/>
      </c>
      <c r="L146" s="363" t="str">
        <f t="shared" si="110"/>
        <v/>
      </c>
      <c r="M146" s="358"/>
      <c r="N146" s="358"/>
      <c r="O146" s="358"/>
      <c r="P146" s="358" t="str">
        <f t="shared" si="108"/>
        <v/>
      </c>
      <c r="Q146" s="473"/>
      <c r="R146" s="473"/>
      <c r="S146" s="359"/>
      <c r="T146" s="359"/>
      <c r="U146" s="475"/>
      <c r="V146" s="477"/>
    </row>
    <row r="147" spans="1:22">
      <c r="A147" s="459"/>
      <c r="B147" s="462" t="s">
        <v>110</v>
      </c>
      <c r="C147" s="354" t="s">
        <v>99</v>
      </c>
      <c r="D147" s="350"/>
      <c r="E147" s="350"/>
      <c r="F147" s="350"/>
      <c r="G147" s="350"/>
      <c r="H147" s="350"/>
      <c r="I147" s="350"/>
      <c r="J147" s="350"/>
      <c r="K147" s="350"/>
      <c r="L147" s="350"/>
      <c r="M147" s="356"/>
      <c r="N147" s="356"/>
      <c r="O147" s="356"/>
      <c r="P147" s="356"/>
      <c r="Q147" s="462"/>
      <c r="R147" s="462"/>
      <c r="S147" s="360"/>
      <c r="T147" s="346"/>
      <c r="U147" s="465"/>
      <c r="V147" s="468"/>
    </row>
    <row r="148" spans="1:22">
      <c r="A148" s="460"/>
      <c r="B148" s="463"/>
      <c r="C148" s="354" t="s">
        <v>100</v>
      </c>
      <c r="D148" s="355"/>
      <c r="E148" s="355"/>
      <c r="F148" s="355"/>
      <c r="G148" s="355"/>
      <c r="H148" s="355"/>
      <c r="I148" s="355"/>
      <c r="J148" s="355"/>
      <c r="K148" s="355"/>
      <c r="L148" s="355"/>
      <c r="M148" s="356"/>
      <c r="N148" s="356"/>
      <c r="O148" s="356"/>
      <c r="P148" s="356"/>
      <c r="Q148" s="463"/>
      <c r="R148" s="463"/>
      <c r="S148" s="361"/>
      <c r="T148" s="357"/>
      <c r="U148" s="466"/>
      <c r="V148" s="468"/>
    </row>
    <row r="149" spans="1:22" ht="24.75" thickBot="1">
      <c r="A149" s="461"/>
      <c r="B149" s="464"/>
      <c r="C149" s="362" t="s">
        <v>120</v>
      </c>
      <c r="D149" s="358" t="str">
        <f t="shared" ref="D149:L149" si="111">IF(((D147="")*AND(D148="")),"",(D147-D148)*3)</f>
        <v/>
      </c>
      <c r="E149" s="358" t="str">
        <f t="shared" si="111"/>
        <v/>
      </c>
      <c r="F149" s="358" t="str">
        <f t="shared" si="111"/>
        <v/>
      </c>
      <c r="G149" s="358" t="str">
        <f t="shared" si="111"/>
        <v/>
      </c>
      <c r="H149" s="358" t="str">
        <f t="shared" si="111"/>
        <v/>
      </c>
      <c r="I149" s="358" t="str">
        <f t="shared" si="111"/>
        <v/>
      </c>
      <c r="J149" s="358" t="str">
        <f t="shared" si="111"/>
        <v/>
      </c>
      <c r="K149" s="358" t="str">
        <f t="shared" si="111"/>
        <v/>
      </c>
      <c r="L149" s="358" t="str">
        <f t="shared" si="111"/>
        <v/>
      </c>
      <c r="M149" s="363"/>
      <c r="N149" s="363"/>
      <c r="O149" s="363"/>
      <c r="P149" s="363"/>
      <c r="Q149" s="464"/>
      <c r="R149" s="464"/>
      <c r="S149" s="364"/>
      <c r="T149" s="365"/>
      <c r="U149" s="467"/>
      <c r="V149" s="469"/>
    </row>
    <row r="150" spans="1:22">
      <c r="A150" s="470"/>
      <c r="B150" s="472" t="s">
        <v>210</v>
      </c>
      <c r="C150" s="349" t="s">
        <v>99</v>
      </c>
      <c r="D150" s="355"/>
      <c r="E150" s="355"/>
      <c r="F150" s="355"/>
      <c r="G150" s="355"/>
      <c r="H150" s="355"/>
      <c r="I150" s="355"/>
      <c r="J150" s="355"/>
      <c r="K150" s="355"/>
      <c r="L150" s="355"/>
      <c r="M150" s="351"/>
      <c r="N150" s="351"/>
      <c r="O150" s="351"/>
      <c r="P150" s="351"/>
      <c r="Q150" s="472"/>
      <c r="R150" s="472"/>
      <c r="S150" s="352"/>
      <c r="T150" s="352"/>
      <c r="U150" s="474"/>
      <c r="V150" s="476"/>
    </row>
    <row r="151" spans="1:22">
      <c r="A151" s="471"/>
      <c r="B151" s="463"/>
      <c r="C151" s="354" t="s">
        <v>100</v>
      </c>
      <c r="D151" s="355"/>
      <c r="E151" s="355"/>
      <c r="F151" s="355"/>
      <c r="G151" s="355"/>
      <c r="H151" s="355"/>
      <c r="I151" s="355"/>
      <c r="J151" s="355"/>
      <c r="K151" s="355"/>
      <c r="L151" s="355"/>
      <c r="M151" s="356"/>
      <c r="N151" s="356"/>
      <c r="O151" s="356"/>
      <c r="P151" s="356"/>
      <c r="Q151" s="463"/>
      <c r="R151" s="463"/>
      <c r="S151" s="357"/>
      <c r="T151" s="357"/>
      <c r="U151" s="466"/>
      <c r="V151" s="477"/>
    </row>
    <row r="152" spans="1:22" ht="24.75" thickBot="1">
      <c r="A152" s="471"/>
      <c r="B152" s="473"/>
      <c r="C152" s="354" t="s">
        <v>120</v>
      </c>
      <c r="D152" s="363" t="str">
        <f t="shared" ref="D152:L152" si="112">IF(((D150="")*AND(D151="")),"",(D150-D151)*3)</f>
        <v/>
      </c>
      <c r="E152" s="363" t="str">
        <f t="shared" si="112"/>
        <v/>
      </c>
      <c r="F152" s="363" t="str">
        <f t="shared" si="112"/>
        <v/>
      </c>
      <c r="G152" s="363" t="str">
        <f t="shared" si="112"/>
        <v/>
      </c>
      <c r="H152" s="363" t="str">
        <f t="shared" si="112"/>
        <v/>
      </c>
      <c r="I152" s="363" t="str">
        <f t="shared" si="112"/>
        <v/>
      </c>
      <c r="J152" s="363" t="str">
        <f t="shared" si="112"/>
        <v/>
      </c>
      <c r="K152" s="363" t="str">
        <f t="shared" si="112"/>
        <v/>
      </c>
      <c r="L152" s="363" t="str">
        <f t="shared" si="112"/>
        <v/>
      </c>
      <c r="M152" s="358"/>
      <c r="N152" s="358"/>
      <c r="O152" s="358"/>
      <c r="P152" s="358" t="str">
        <f t="shared" si="108"/>
        <v/>
      </c>
      <c r="Q152" s="473"/>
      <c r="R152" s="473"/>
      <c r="S152" s="359"/>
      <c r="T152" s="359"/>
      <c r="U152" s="475"/>
      <c r="V152" s="477"/>
    </row>
    <row r="153" spans="1:22">
      <c r="A153" s="459"/>
      <c r="B153" s="462" t="s">
        <v>110</v>
      </c>
      <c r="C153" s="354" t="s">
        <v>99</v>
      </c>
      <c r="D153" s="350"/>
      <c r="E153" s="350"/>
      <c r="F153" s="350"/>
      <c r="G153" s="350"/>
      <c r="H153" s="350"/>
      <c r="I153" s="350"/>
      <c r="J153" s="350"/>
      <c r="K153" s="350"/>
      <c r="L153" s="350"/>
      <c r="M153" s="356"/>
      <c r="N153" s="356"/>
      <c r="O153" s="356"/>
      <c r="P153" s="356"/>
      <c r="Q153" s="462"/>
      <c r="R153" s="462"/>
      <c r="S153" s="360"/>
      <c r="T153" s="346"/>
      <c r="U153" s="465"/>
      <c r="V153" s="468"/>
    </row>
    <row r="154" spans="1:22">
      <c r="A154" s="460"/>
      <c r="B154" s="463"/>
      <c r="C154" s="354" t="s">
        <v>100</v>
      </c>
      <c r="D154" s="355"/>
      <c r="E154" s="355"/>
      <c r="F154" s="355"/>
      <c r="G154" s="355"/>
      <c r="H154" s="355"/>
      <c r="I154" s="355"/>
      <c r="J154" s="355"/>
      <c r="K154" s="355"/>
      <c r="L154" s="355"/>
      <c r="M154" s="356"/>
      <c r="N154" s="356"/>
      <c r="O154" s="356"/>
      <c r="P154" s="356"/>
      <c r="Q154" s="463"/>
      <c r="R154" s="463"/>
      <c r="S154" s="361"/>
      <c r="T154" s="357"/>
      <c r="U154" s="466"/>
      <c r="V154" s="468"/>
    </row>
    <row r="155" spans="1:22" ht="24.75" thickBot="1">
      <c r="A155" s="461"/>
      <c r="B155" s="464"/>
      <c r="C155" s="362" t="s">
        <v>120</v>
      </c>
      <c r="D155" s="358" t="str">
        <f t="shared" ref="D155:L155" si="113">IF(((D153="")*AND(D154="")),"",(D153-D154)*3)</f>
        <v/>
      </c>
      <c r="E155" s="358" t="str">
        <f t="shared" si="113"/>
        <v/>
      </c>
      <c r="F155" s="358" t="str">
        <f t="shared" si="113"/>
        <v/>
      </c>
      <c r="G155" s="358" t="str">
        <f t="shared" si="113"/>
        <v/>
      </c>
      <c r="H155" s="358" t="str">
        <f t="shared" si="113"/>
        <v/>
      </c>
      <c r="I155" s="358" t="str">
        <f t="shared" si="113"/>
        <v/>
      </c>
      <c r="J155" s="358" t="str">
        <f t="shared" si="113"/>
        <v/>
      </c>
      <c r="K155" s="358" t="str">
        <f t="shared" si="113"/>
        <v/>
      </c>
      <c r="L155" s="358" t="str">
        <f t="shared" si="113"/>
        <v/>
      </c>
      <c r="M155" s="363"/>
      <c r="N155" s="363"/>
      <c r="O155" s="363"/>
      <c r="P155" s="363"/>
      <c r="Q155" s="464"/>
      <c r="R155" s="464"/>
      <c r="S155" s="364"/>
      <c r="T155" s="365"/>
      <c r="U155" s="467"/>
      <c r="V155" s="469"/>
    </row>
    <row r="156" spans="1:22">
      <c r="A156" s="470"/>
      <c r="B156" s="472" t="s">
        <v>210</v>
      </c>
      <c r="C156" s="349" t="s">
        <v>99</v>
      </c>
      <c r="D156" s="355"/>
      <c r="E156" s="355"/>
      <c r="F156" s="355"/>
      <c r="G156" s="355"/>
      <c r="H156" s="355"/>
      <c r="I156" s="355"/>
      <c r="J156" s="355"/>
      <c r="K156" s="355"/>
      <c r="L156" s="355"/>
      <c r="M156" s="351"/>
      <c r="N156" s="351"/>
      <c r="O156" s="351"/>
      <c r="P156" s="351"/>
      <c r="Q156" s="472"/>
      <c r="R156" s="472"/>
      <c r="S156" s="352"/>
      <c r="T156" s="352"/>
      <c r="U156" s="474"/>
      <c r="V156" s="476"/>
    </row>
    <row r="157" spans="1:22">
      <c r="A157" s="471"/>
      <c r="B157" s="463"/>
      <c r="C157" s="354" t="s">
        <v>100</v>
      </c>
      <c r="D157" s="355"/>
      <c r="E157" s="355"/>
      <c r="F157" s="355"/>
      <c r="G157" s="355"/>
      <c r="H157" s="355"/>
      <c r="I157" s="355"/>
      <c r="J157" s="355"/>
      <c r="K157" s="355"/>
      <c r="L157" s="355"/>
      <c r="M157" s="356"/>
      <c r="N157" s="356"/>
      <c r="O157" s="356"/>
      <c r="P157" s="356"/>
      <c r="Q157" s="463"/>
      <c r="R157" s="463"/>
      <c r="S157" s="357"/>
      <c r="T157" s="357"/>
      <c r="U157" s="466"/>
      <c r="V157" s="477"/>
    </row>
    <row r="158" spans="1:22" ht="24.75" thickBot="1">
      <c r="A158" s="471"/>
      <c r="B158" s="473"/>
      <c r="C158" s="354" t="s">
        <v>120</v>
      </c>
      <c r="D158" s="363" t="str">
        <f t="shared" ref="D158:L158" si="114">IF(((D156="")*AND(D157="")),"",(D156-D157)*3)</f>
        <v/>
      </c>
      <c r="E158" s="363" t="str">
        <f t="shared" si="114"/>
        <v/>
      </c>
      <c r="F158" s="363" t="str">
        <f t="shared" si="114"/>
        <v/>
      </c>
      <c r="G158" s="363" t="str">
        <f t="shared" si="114"/>
        <v/>
      </c>
      <c r="H158" s="363" t="str">
        <f t="shared" si="114"/>
        <v/>
      </c>
      <c r="I158" s="363" t="str">
        <f t="shared" si="114"/>
        <v/>
      </c>
      <c r="J158" s="363" t="str">
        <f t="shared" si="114"/>
        <v/>
      </c>
      <c r="K158" s="363" t="str">
        <f t="shared" si="114"/>
        <v/>
      </c>
      <c r="L158" s="363" t="str">
        <f t="shared" si="114"/>
        <v/>
      </c>
      <c r="M158" s="358"/>
      <c r="N158" s="358"/>
      <c r="O158" s="358"/>
      <c r="P158" s="358" t="str">
        <f t="shared" si="108"/>
        <v/>
      </c>
      <c r="Q158" s="473"/>
      <c r="R158" s="473"/>
      <c r="S158" s="359"/>
      <c r="T158" s="359"/>
      <c r="U158" s="475"/>
      <c r="V158" s="477"/>
    </row>
    <row r="159" spans="1:22">
      <c r="A159" s="459"/>
      <c r="B159" s="462" t="s">
        <v>110</v>
      </c>
      <c r="C159" s="354" t="s">
        <v>99</v>
      </c>
      <c r="D159" s="350"/>
      <c r="E159" s="350"/>
      <c r="F159" s="350"/>
      <c r="G159" s="350"/>
      <c r="H159" s="350"/>
      <c r="I159" s="350"/>
      <c r="J159" s="350"/>
      <c r="K159" s="350"/>
      <c r="L159" s="350"/>
      <c r="M159" s="356"/>
      <c r="N159" s="356"/>
      <c r="O159" s="356"/>
      <c r="P159" s="356"/>
      <c r="Q159" s="462"/>
      <c r="R159" s="462"/>
      <c r="S159" s="360"/>
      <c r="T159" s="346"/>
      <c r="U159" s="465"/>
      <c r="V159" s="468"/>
    </row>
    <row r="160" spans="1:22">
      <c r="A160" s="460"/>
      <c r="B160" s="463"/>
      <c r="C160" s="354" t="s">
        <v>100</v>
      </c>
      <c r="D160" s="355"/>
      <c r="E160" s="355"/>
      <c r="F160" s="355"/>
      <c r="G160" s="355"/>
      <c r="H160" s="355"/>
      <c r="I160" s="355"/>
      <c r="J160" s="355"/>
      <c r="K160" s="355"/>
      <c r="L160" s="355"/>
      <c r="M160" s="356"/>
      <c r="N160" s="356"/>
      <c r="O160" s="356"/>
      <c r="P160" s="356"/>
      <c r="Q160" s="463"/>
      <c r="R160" s="463"/>
      <c r="S160" s="361"/>
      <c r="T160" s="357"/>
      <c r="U160" s="466"/>
      <c r="V160" s="468"/>
    </row>
    <row r="161" spans="1:22" ht="24.75" thickBot="1">
      <c r="A161" s="461"/>
      <c r="B161" s="464"/>
      <c r="C161" s="362" t="s">
        <v>120</v>
      </c>
      <c r="D161" s="358" t="str">
        <f t="shared" ref="D161:L161" si="115">IF(((D159="")*AND(D160="")),"",(D159-D160)*3)</f>
        <v/>
      </c>
      <c r="E161" s="358" t="str">
        <f t="shared" si="115"/>
        <v/>
      </c>
      <c r="F161" s="358" t="str">
        <f t="shared" si="115"/>
        <v/>
      </c>
      <c r="G161" s="358" t="str">
        <f t="shared" si="115"/>
        <v/>
      </c>
      <c r="H161" s="358" t="str">
        <f t="shared" si="115"/>
        <v/>
      </c>
      <c r="I161" s="358" t="str">
        <f t="shared" si="115"/>
        <v/>
      </c>
      <c r="J161" s="358" t="str">
        <f t="shared" si="115"/>
        <v/>
      </c>
      <c r="K161" s="358" t="str">
        <f t="shared" si="115"/>
        <v/>
      </c>
      <c r="L161" s="358" t="str">
        <f t="shared" si="115"/>
        <v/>
      </c>
      <c r="M161" s="363"/>
      <c r="N161" s="363"/>
      <c r="O161" s="363"/>
      <c r="P161" s="363"/>
      <c r="Q161" s="464"/>
      <c r="R161" s="464"/>
      <c r="S161" s="364"/>
      <c r="T161" s="365"/>
      <c r="U161" s="467"/>
      <c r="V161" s="469"/>
    </row>
    <row r="162" spans="1:22">
      <c r="A162" s="470"/>
      <c r="B162" s="472" t="s">
        <v>210</v>
      </c>
      <c r="C162" s="349" t="s">
        <v>99</v>
      </c>
      <c r="D162" s="355"/>
      <c r="E162" s="355"/>
      <c r="F162" s="355"/>
      <c r="G162" s="355"/>
      <c r="H162" s="355"/>
      <c r="I162" s="355"/>
      <c r="J162" s="355"/>
      <c r="K162" s="355"/>
      <c r="L162" s="355"/>
      <c r="M162" s="351"/>
      <c r="N162" s="351"/>
      <c r="O162" s="351"/>
      <c r="P162" s="351"/>
      <c r="Q162" s="472"/>
      <c r="R162" s="472"/>
      <c r="S162" s="352"/>
      <c r="T162" s="352"/>
      <c r="U162" s="474"/>
      <c r="V162" s="476"/>
    </row>
    <row r="163" spans="1:22">
      <c r="A163" s="471"/>
      <c r="B163" s="463"/>
      <c r="C163" s="354" t="s">
        <v>100</v>
      </c>
      <c r="D163" s="355"/>
      <c r="E163" s="355"/>
      <c r="F163" s="355"/>
      <c r="G163" s="355"/>
      <c r="H163" s="355"/>
      <c r="I163" s="355"/>
      <c r="J163" s="355"/>
      <c r="K163" s="355"/>
      <c r="L163" s="355"/>
      <c r="M163" s="356"/>
      <c r="N163" s="356"/>
      <c r="O163" s="356"/>
      <c r="P163" s="356"/>
      <c r="Q163" s="463"/>
      <c r="R163" s="463"/>
      <c r="S163" s="357"/>
      <c r="T163" s="357"/>
      <c r="U163" s="466"/>
      <c r="V163" s="477"/>
    </row>
    <row r="164" spans="1:22" ht="24.75" thickBot="1">
      <c r="A164" s="471"/>
      <c r="B164" s="473"/>
      <c r="C164" s="354" t="s">
        <v>120</v>
      </c>
      <c r="D164" s="363" t="str">
        <f t="shared" ref="D164:L164" si="116">IF(((D162="")*AND(D163="")),"",(D162-D163)*3)</f>
        <v/>
      </c>
      <c r="E164" s="363" t="str">
        <f t="shared" si="116"/>
        <v/>
      </c>
      <c r="F164" s="363" t="str">
        <f t="shared" si="116"/>
        <v/>
      </c>
      <c r="G164" s="363" t="str">
        <f t="shared" si="116"/>
        <v/>
      </c>
      <c r="H164" s="363" t="str">
        <f t="shared" si="116"/>
        <v/>
      </c>
      <c r="I164" s="363" t="str">
        <f t="shared" si="116"/>
        <v/>
      </c>
      <c r="J164" s="363" t="str">
        <f t="shared" si="116"/>
        <v/>
      </c>
      <c r="K164" s="363" t="str">
        <f t="shared" si="116"/>
        <v/>
      </c>
      <c r="L164" s="363" t="str">
        <f t="shared" si="116"/>
        <v/>
      </c>
      <c r="M164" s="358"/>
      <c r="N164" s="358"/>
      <c r="O164" s="358"/>
      <c r="P164" s="358" t="str">
        <f t="shared" si="108"/>
        <v/>
      </c>
      <c r="Q164" s="473"/>
      <c r="R164" s="473"/>
      <c r="S164" s="359"/>
      <c r="T164" s="359"/>
      <c r="U164" s="475"/>
      <c r="V164" s="477"/>
    </row>
    <row r="165" spans="1:22">
      <c r="A165" s="459"/>
      <c r="B165" s="462" t="s">
        <v>110</v>
      </c>
      <c r="C165" s="354" t="s">
        <v>99</v>
      </c>
      <c r="D165" s="350"/>
      <c r="E165" s="350"/>
      <c r="F165" s="350"/>
      <c r="G165" s="350"/>
      <c r="H165" s="350"/>
      <c r="I165" s="350"/>
      <c r="J165" s="350"/>
      <c r="K165" s="350"/>
      <c r="L165" s="350"/>
      <c r="M165" s="356"/>
      <c r="N165" s="356"/>
      <c r="O165" s="356"/>
      <c r="P165" s="356"/>
      <c r="Q165" s="462"/>
      <c r="R165" s="462"/>
      <c r="S165" s="360"/>
      <c r="T165" s="346"/>
      <c r="U165" s="465"/>
      <c r="V165" s="468"/>
    </row>
    <row r="166" spans="1:22">
      <c r="A166" s="460"/>
      <c r="B166" s="463"/>
      <c r="C166" s="354" t="s">
        <v>100</v>
      </c>
      <c r="D166" s="355"/>
      <c r="E166" s="355"/>
      <c r="F166" s="355"/>
      <c r="G166" s="355"/>
      <c r="H166" s="355"/>
      <c r="I166" s="355"/>
      <c r="J166" s="355"/>
      <c r="K166" s="355"/>
      <c r="L166" s="355"/>
      <c r="M166" s="356"/>
      <c r="N166" s="356"/>
      <c r="O166" s="356"/>
      <c r="P166" s="356"/>
      <c r="Q166" s="463"/>
      <c r="R166" s="463"/>
      <c r="S166" s="361"/>
      <c r="T166" s="357"/>
      <c r="U166" s="466"/>
      <c r="V166" s="468"/>
    </row>
    <row r="167" spans="1:22" ht="24.75" thickBot="1">
      <c r="A167" s="461"/>
      <c r="B167" s="464"/>
      <c r="C167" s="362" t="s">
        <v>120</v>
      </c>
      <c r="D167" s="358" t="str">
        <f t="shared" ref="D167:L167" si="117">IF(((D165="")*AND(D166="")),"",(D165-D166)*3)</f>
        <v/>
      </c>
      <c r="E167" s="358" t="str">
        <f t="shared" si="117"/>
        <v/>
      </c>
      <c r="F167" s="358" t="str">
        <f t="shared" si="117"/>
        <v/>
      </c>
      <c r="G167" s="358" t="str">
        <f t="shared" si="117"/>
        <v/>
      </c>
      <c r="H167" s="358" t="str">
        <f t="shared" si="117"/>
        <v/>
      </c>
      <c r="I167" s="358" t="str">
        <f t="shared" si="117"/>
        <v/>
      </c>
      <c r="J167" s="358" t="str">
        <f t="shared" si="117"/>
        <v/>
      </c>
      <c r="K167" s="358" t="str">
        <f t="shared" si="117"/>
        <v/>
      </c>
      <c r="L167" s="358" t="str">
        <f t="shared" si="117"/>
        <v/>
      </c>
      <c r="M167" s="363"/>
      <c r="N167" s="363"/>
      <c r="O167" s="363"/>
      <c r="P167" s="363"/>
      <c r="Q167" s="464"/>
      <c r="R167" s="464"/>
      <c r="S167" s="364"/>
      <c r="T167" s="365"/>
      <c r="U167" s="467"/>
      <c r="V167" s="469"/>
    </row>
    <row r="168" spans="1:22">
      <c r="A168" s="470"/>
      <c r="B168" s="472" t="s">
        <v>210</v>
      </c>
      <c r="C168" s="349" t="s">
        <v>99</v>
      </c>
      <c r="D168" s="355"/>
      <c r="E168" s="355"/>
      <c r="F168" s="355"/>
      <c r="G168" s="355"/>
      <c r="H168" s="355"/>
      <c r="I168" s="355"/>
      <c r="J168" s="355"/>
      <c r="K168" s="355"/>
      <c r="L168" s="355"/>
      <c r="M168" s="351"/>
      <c r="N168" s="351"/>
      <c r="O168" s="351"/>
      <c r="P168" s="351"/>
      <c r="Q168" s="472"/>
      <c r="R168" s="472"/>
      <c r="S168" s="352"/>
      <c r="T168" s="352"/>
      <c r="U168" s="474"/>
      <c r="V168" s="476"/>
    </row>
    <row r="169" spans="1:22">
      <c r="A169" s="471"/>
      <c r="B169" s="463"/>
      <c r="C169" s="354" t="s">
        <v>100</v>
      </c>
      <c r="D169" s="355"/>
      <c r="E169" s="355"/>
      <c r="F169" s="355"/>
      <c r="G169" s="355"/>
      <c r="H169" s="355"/>
      <c r="I169" s="355"/>
      <c r="J169" s="355"/>
      <c r="K169" s="355"/>
      <c r="L169" s="355"/>
      <c r="M169" s="356"/>
      <c r="N169" s="356"/>
      <c r="O169" s="356"/>
      <c r="P169" s="356"/>
      <c r="Q169" s="463"/>
      <c r="R169" s="463"/>
      <c r="S169" s="357"/>
      <c r="T169" s="357"/>
      <c r="U169" s="466"/>
      <c r="V169" s="477"/>
    </row>
    <row r="170" spans="1:22" ht="24.75" thickBot="1">
      <c r="A170" s="471"/>
      <c r="B170" s="473"/>
      <c r="C170" s="354" t="s">
        <v>120</v>
      </c>
      <c r="D170" s="363" t="str">
        <f t="shared" ref="D170:L170" si="118">IF(((D168="")*AND(D169="")),"",(D168-D169)*3)</f>
        <v/>
      </c>
      <c r="E170" s="363" t="str">
        <f t="shared" si="118"/>
        <v/>
      </c>
      <c r="F170" s="363" t="str">
        <f t="shared" si="118"/>
        <v/>
      </c>
      <c r="G170" s="363" t="str">
        <f t="shared" si="118"/>
        <v/>
      </c>
      <c r="H170" s="363" t="str">
        <f t="shared" si="118"/>
        <v/>
      </c>
      <c r="I170" s="363" t="str">
        <f t="shared" si="118"/>
        <v/>
      </c>
      <c r="J170" s="363" t="str">
        <f t="shared" si="118"/>
        <v/>
      </c>
      <c r="K170" s="363" t="str">
        <f t="shared" si="118"/>
        <v/>
      </c>
      <c r="L170" s="363" t="str">
        <f t="shared" si="118"/>
        <v/>
      </c>
      <c r="M170" s="358"/>
      <c r="N170" s="358"/>
      <c r="O170" s="358"/>
      <c r="P170" s="358" t="str">
        <f t="shared" si="108"/>
        <v/>
      </c>
      <c r="Q170" s="473"/>
      <c r="R170" s="473"/>
      <c r="S170" s="359"/>
      <c r="T170" s="359"/>
      <c r="U170" s="475"/>
      <c r="V170" s="477"/>
    </row>
    <row r="171" spans="1:22">
      <c r="A171" s="459"/>
      <c r="B171" s="462" t="s">
        <v>110</v>
      </c>
      <c r="C171" s="354" t="s">
        <v>99</v>
      </c>
      <c r="D171" s="350"/>
      <c r="E171" s="350"/>
      <c r="F171" s="350"/>
      <c r="G171" s="350"/>
      <c r="H171" s="350"/>
      <c r="I171" s="350"/>
      <c r="J171" s="350"/>
      <c r="K171" s="350"/>
      <c r="L171" s="350"/>
      <c r="M171" s="356"/>
      <c r="N171" s="356"/>
      <c r="O171" s="356"/>
      <c r="P171" s="356"/>
      <c r="Q171" s="462"/>
      <c r="R171" s="462"/>
      <c r="S171" s="360"/>
      <c r="T171" s="346"/>
      <c r="U171" s="465"/>
      <c r="V171" s="468"/>
    </row>
    <row r="172" spans="1:22">
      <c r="A172" s="460"/>
      <c r="B172" s="463"/>
      <c r="C172" s="354" t="s">
        <v>100</v>
      </c>
      <c r="D172" s="355"/>
      <c r="E172" s="355"/>
      <c r="F172" s="355"/>
      <c r="G172" s="355"/>
      <c r="H172" s="355"/>
      <c r="I172" s="355"/>
      <c r="J172" s="355"/>
      <c r="K172" s="355"/>
      <c r="L172" s="355"/>
      <c r="M172" s="356"/>
      <c r="N172" s="356"/>
      <c r="O172" s="356"/>
      <c r="P172" s="356"/>
      <c r="Q172" s="463"/>
      <c r="R172" s="463"/>
      <c r="S172" s="361"/>
      <c r="T172" s="357"/>
      <c r="U172" s="466"/>
      <c r="V172" s="468"/>
    </row>
    <row r="173" spans="1:22" ht="24.75" thickBot="1">
      <c r="A173" s="461"/>
      <c r="B173" s="464"/>
      <c r="C173" s="362" t="s">
        <v>120</v>
      </c>
      <c r="D173" s="358" t="str">
        <f t="shared" ref="D173:L173" si="119">IF(((D171="")*AND(D172="")),"",(D171-D172)*3)</f>
        <v/>
      </c>
      <c r="E173" s="358" t="str">
        <f t="shared" si="119"/>
        <v/>
      </c>
      <c r="F173" s="358" t="str">
        <f t="shared" si="119"/>
        <v/>
      </c>
      <c r="G173" s="358" t="str">
        <f t="shared" si="119"/>
        <v/>
      </c>
      <c r="H173" s="358" t="str">
        <f t="shared" si="119"/>
        <v/>
      </c>
      <c r="I173" s="358" t="str">
        <f t="shared" si="119"/>
        <v/>
      </c>
      <c r="J173" s="358" t="str">
        <f t="shared" si="119"/>
        <v/>
      </c>
      <c r="K173" s="358" t="str">
        <f t="shared" si="119"/>
        <v/>
      </c>
      <c r="L173" s="358" t="str">
        <f t="shared" si="119"/>
        <v/>
      </c>
      <c r="M173" s="363"/>
      <c r="N173" s="363"/>
      <c r="O173" s="363"/>
      <c r="P173" s="363"/>
      <c r="Q173" s="464"/>
      <c r="R173" s="464"/>
      <c r="S173" s="364"/>
      <c r="T173" s="365"/>
      <c r="U173" s="467"/>
      <c r="V173" s="469"/>
    </row>
    <row r="174" spans="1:22">
      <c r="A174" s="470"/>
      <c r="B174" s="472" t="s">
        <v>210</v>
      </c>
      <c r="C174" s="349" t="s">
        <v>99</v>
      </c>
      <c r="D174" s="355"/>
      <c r="E174" s="355"/>
      <c r="F174" s="355"/>
      <c r="G174" s="355"/>
      <c r="H174" s="355"/>
      <c r="I174" s="355"/>
      <c r="J174" s="355"/>
      <c r="K174" s="355"/>
      <c r="L174" s="355"/>
      <c r="M174" s="351"/>
      <c r="N174" s="351"/>
      <c r="O174" s="351"/>
      <c r="P174" s="351"/>
      <c r="Q174" s="472"/>
      <c r="R174" s="472"/>
      <c r="S174" s="352"/>
      <c r="T174" s="352"/>
      <c r="U174" s="474"/>
      <c r="V174" s="476"/>
    </row>
    <row r="175" spans="1:22">
      <c r="A175" s="471"/>
      <c r="B175" s="463"/>
      <c r="C175" s="354" t="s">
        <v>100</v>
      </c>
      <c r="D175" s="355"/>
      <c r="E175" s="355"/>
      <c r="F175" s="355"/>
      <c r="G175" s="355"/>
      <c r="H175" s="355"/>
      <c r="I175" s="355"/>
      <c r="J175" s="355"/>
      <c r="K175" s="355"/>
      <c r="L175" s="355"/>
      <c r="M175" s="356"/>
      <c r="N175" s="356"/>
      <c r="O175" s="356"/>
      <c r="P175" s="356"/>
      <c r="Q175" s="463"/>
      <c r="R175" s="463"/>
      <c r="S175" s="357"/>
      <c r="T175" s="357"/>
      <c r="U175" s="466"/>
      <c r="V175" s="477"/>
    </row>
    <row r="176" spans="1:22" ht="24.75" thickBot="1">
      <c r="A176" s="471"/>
      <c r="B176" s="473"/>
      <c r="C176" s="354" t="s">
        <v>120</v>
      </c>
      <c r="D176" s="363" t="str">
        <f t="shared" ref="D176:L176" si="120">IF(((D174="")*AND(D175="")),"",(D174-D175)*3)</f>
        <v/>
      </c>
      <c r="E176" s="363" t="str">
        <f t="shared" si="120"/>
        <v/>
      </c>
      <c r="F176" s="363" t="str">
        <f t="shared" si="120"/>
        <v/>
      </c>
      <c r="G176" s="363" t="str">
        <f t="shared" si="120"/>
        <v/>
      </c>
      <c r="H176" s="363" t="str">
        <f t="shared" si="120"/>
        <v/>
      </c>
      <c r="I176" s="363" t="str">
        <f t="shared" si="120"/>
        <v/>
      </c>
      <c r="J176" s="363" t="str">
        <f t="shared" si="120"/>
        <v/>
      </c>
      <c r="K176" s="363" t="str">
        <f t="shared" si="120"/>
        <v/>
      </c>
      <c r="L176" s="363" t="str">
        <f t="shared" si="120"/>
        <v/>
      </c>
      <c r="M176" s="358"/>
      <c r="N176" s="358"/>
      <c r="O176" s="358"/>
      <c r="P176" s="358" t="str">
        <f t="shared" si="108"/>
        <v/>
      </c>
      <c r="Q176" s="473"/>
      <c r="R176" s="473"/>
      <c r="S176" s="359"/>
      <c r="T176" s="359"/>
      <c r="U176" s="475"/>
      <c r="V176" s="477"/>
    </row>
    <row r="177" spans="1:22">
      <c r="A177" s="459"/>
      <c r="B177" s="462" t="s">
        <v>110</v>
      </c>
      <c r="C177" s="354" t="s">
        <v>99</v>
      </c>
      <c r="D177" s="350"/>
      <c r="E177" s="350"/>
      <c r="F177" s="350"/>
      <c r="G177" s="350"/>
      <c r="H177" s="350"/>
      <c r="I177" s="350"/>
      <c r="J177" s="350"/>
      <c r="K177" s="350"/>
      <c r="L177" s="350"/>
      <c r="M177" s="356"/>
      <c r="N177" s="356"/>
      <c r="O177" s="356"/>
      <c r="P177" s="356"/>
      <c r="Q177" s="462"/>
      <c r="R177" s="462"/>
      <c r="S177" s="360"/>
      <c r="T177" s="346"/>
      <c r="U177" s="465"/>
      <c r="V177" s="468"/>
    </row>
    <row r="178" spans="1:22">
      <c r="A178" s="460"/>
      <c r="B178" s="463"/>
      <c r="C178" s="354" t="s">
        <v>100</v>
      </c>
      <c r="D178" s="355"/>
      <c r="E178" s="355"/>
      <c r="F178" s="355"/>
      <c r="G178" s="355"/>
      <c r="H178" s="355"/>
      <c r="I178" s="355"/>
      <c r="J178" s="355"/>
      <c r="K178" s="355"/>
      <c r="L178" s="355"/>
      <c r="M178" s="356"/>
      <c r="N178" s="356"/>
      <c r="O178" s="356"/>
      <c r="P178" s="356"/>
      <c r="Q178" s="463"/>
      <c r="R178" s="463"/>
      <c r="S178" s="361"/>
      <c r="T178" s="357"/>
      <c r="U178" s="466"/>
      <c r="V178" s="468"/>
    </row>
    <row r="179" spans="1:22" ht="24.75" thickBot="1">
      <c r="A179" s="461"/>
      <c r="B179" s="464"/>
      <c r="C179" s="362" t="s">
        <v>120</v>
      </c>
      <c r="D179" s="358" t="str">
        <f t="shared" ref="D179:L179" si="121">IF(((D177="")*AND(D178="")),"",(D177-D178)*3)</f>
        <v/>
      </c>
      <c r="E179" s="358" t="str">
        <f t="shared" si="121"/>
        <v/>
      </c>
      <c r="F179" s="358" t="str">
        <f t="shared" si="121"/>
        <v/>
      </c>
      <c r="G179" s="358" t="str">
        <f t="shared" si="121"/>
        <v/>
      </c>
      <c r="H179" s="358" t="str">
        <f t="shared" si="121"/>
        <v/>
      </c>
      <c r="I179" s="358" t="str">
        <f t="shared" si="121"/>
        <v/>
      </c>
      <c r="J179" s="358" t="str">
        <f t="shared" si="121"/>
        <v/>
      </c>
      <c r="K179" s="358" t="str">
        <f t="shared" si="121"/>
        <v/>
      </c>
      <c r="L179" s="358" t="str">
        <f t="shared" si="121"/>
        <v/>
      </c>
      <c r="M179" s="363"/>
      <c r="N179" s="363"/>
      <c r="O179" s="363"/>
      <c r="P179" s="363"/>
      <c r="Q179" s="464"/>
      <c r="R179" s="464"/>
      <c r="S179" s="364"/>
      <c r="T179" s="365"/>
      <c r="U179" s="467"/>
      <c r="V179" s="469"/>
    </row>
    <row r="180" spans="1:22">
      <c r="A180" s="470"/>
      <c r="B180" s="472" t="s">
        <v>210</v>
      </c>
      <c r="C180" s="349" t="s">
        <v>99</v>
      </c>
      <c r="D180" s="355"/>
      <c r="E180" s="355"/>
      <c r="F180" s="355"/>
      <c r="G180" s="355"/>
      <c r="H180" s="355"/>
      <c r="I180" s="355"/>
      <c r="J180" s="355"/>
      <c r="K180" s="355"/>
      <c r="L180" s="355"/>
      <c r="M180" s="351"/>
      <c r="N180" s="351"/>
      <c r="O180" s="351"/>
      <c r="P180" s="351"/>
      <c r="Q180" s="472"/>
      <c r="R180" s="472"/>
      <c r="S180" s="352"/>
      <c r="T180" s="352"/>
      <c r="U180" s="474"/>
      <c r="V180" s="476"/>
    </row>
    <row r="181" spans="1:22">
      <c r="A181" s="471"/>
      <c r="B181" s="463"/>
      <c r="C181" s="354" t="s">
        <v>100</v>
      </c>
      <c r="D181" s="355"/>
      <c r="E181" s="355"/>
      <c r="F181" s="355"/>
      <c r="G181" s="355"/>
      <c r="H181" s="355"/>
      <c r="I181" s="355"/>
      <c r="J181" s="355"/>
      <c r="K181" s="355"/>
      <c r="L181" s="355"/>
      <c r="M181" s="356"/>
      <c r="N181" s="356"/>
      <c r="O181" s="356"/>
      <c r="P181" s="356"/>
      <c r="Q181" s="463"/>
      <c r="R181" s="463"/>
      <c r="S181" s="357"/>
      <c r="T181" s="357"/>
      <c r="U181" s="466"/>
      <c r="V181" s="477"/>
    </row>
    <row r="182" spans="1:22" ht="24.75" thickBot="1">
      <c r="A182" s="471"/>
      <c r="B182" s="473"/>
      <c r="C182" s="354" t="s">
        <v>120</v>
      </c>
      <c r="D182" s="363" t="str">
        <f t="shared" ref="D182:L182" si="122">IF(((D180="")*AND(D181="")),"",(D180-D181)*3)</f>
        <v/>
      </c>
      <c r="E182" s="363" t="str">
        <f t="shared" si="122"/>
        <v/>
      </c>
      <c r="F182" s="363" t="str">
        <f t="shared" si="122"/>
        <v/>
      </c>
      <c r="G182" s="363" t="str">
        <f t="shared" si="122"/>
        <v/>
      </c>
      <c r="H182" s="363" t="str">
        <f t="shared" si="122"/>
        <v/>
      </c>
      <c r="I182" s="363" t="str">
        <f t="shared" si="122"/>
        <v/>
      </c>
      <c r="J182" s="363" t="str">
        <f t="shared" si="122"/>
        <v/>
      </c>
      <c r="K182" s="363" t="str">
        <f t="shared" si="122"/>
        <v/>
      </c>
      <c r="L182" s="363" t="str">
        <f t="shared" si="122"/>
        <v/>
      </c>
      <c r="M182" s="358"/>
      <c r="N182" s="358"/>
      <c r="O182" s="358"/>
      <c r="P182" s="358" t="str">
        <f t="shared" si="108"/>
        <v/>
      </c>
      <c r="Q182" s="473"/>
      <c r="R182" s="473"/>
      <c r="S182" s="359"/>
      <c r="T182" s="359"/>
      <c r="U182" s="475"/>
      <c r="V182" s="477"/>
    </row>
    <row r="183" spans="1:22">
      <c r="A183" s="459"/>
      <c r="B183" s="462" t="s">
        <v>110</v>
      </c>
      <c r="C183" s="354" t="s">
        <v>99</v>
      </c>
      <c r="D183" s="350"/>
      <c r="E183" s="350"/>
      <c r="F183" s="350"/>
      <c r="G183" s="350"/>
      <c r="H183" s="350"/>
      <c r="I183" s="350"/>
      <c r="J183" s="350"/>
      <c r="K183" s="350"/>
      <c r="L183" s="350"/>
      <c r="M183" s="356"/>
      <c r="N183" s="356"/>
      <c r="O183" s="356"/>
      <c r="P183" s="356"/>
      <c r="Q183" s="462"/>
      <c r="R183" s="462"/>
      <c r="S183" s="360"/>
      <c r="T183" s="346"/>
      <c r="U183" s="465"/>
      <c r="V183" s="468"/>
    </row>
    <row r="184" spans="1:22">
      <c r="A184" s="460"/>
      <c r="B184" s="463"/>
      <c r="C184" s="354" t="s">
        <v>100</v>
      </c>
      <c r="D184" s="355"/>
      <c r="E184" s="355"/>
      <c r="F184" s="355"/>
      <c r="G184" s="355"/>
      <c r="H184" s="355"/>
      <c r="I184" s="355"/>
      <c r="J184" s="355"/>
      <c r="K184" s="355"/>
      <c r="L184" s="355"/>
      <c r="M184" s="356"/>
      <c r="N184" s="356"/>
      <c r="O184" s="356"/>
      <c r="P184" s="356"/>
      <c r="Q184" s="463"/>
      <c r="R184" s="463"/>
      <c r="S184" s="361"/>
      <c r="T184" s="357"/>
      <c r="U184" s="466"/>
      <c r="V184" s="468"/>
    </row>
    <row r="185" spans="1:22" ht="24.75" thickBot="1">
      <c r="A185" s="461"/>
      <c r="B185" s="464"/>
      <c r="C185" s="362" t="s">
        <v>120</v>
      </c>
      <c r="D185" s="358" t="str">
        <f t="shared" ref="D185:L185" si="123">IF(((D183="")*AND(D184="")),"",(D183-D184)*3)</f>
        <v/>
      </c>
      <c r="E185" s="358" t="str">
        <f t="shared" si="123"/>
        <v/>
      </c>
      <c r="F185" s="358" t="str">
        <f t="shared" si="123"/>
        <v/>
      </c>
      <c r="G185" s="358" t="str">
        <f t="shared" si="123"/>
        <v/>
      </c>
      <c r="H185" s="358" t="str">
        <f t="shared" si="123"/>
        <v/>
      </c>
      <c r="I185" s="358" t="str">
        <f t="shared" si="123"/>
        <v/>
      </c>
      <c r="J185" s="358" t="str">
        <f t="shared" si="123"/>
        <v/>
      </c>
      <c r="K185" s="358" t="str">
        <f t="shared" si="123"/>
        <v/>
      </c>
      <c r="L185" s="358" t="str">
        <f t="shared" si="123"/>
        <v/>
      </c>
      <c r="M185" s="363"/>
      <c r="N185" s="363"/>
      <c r="O185" s="363"/>
      <c r="P185" s="363"/>
      <c r="Q185" s="464"/>
      <c r="R185" s="464"/>
      <c r="S185" s="364"/>
      <c r="T185" s="365"/>
      <c r="U185" s="467"/>
      <c r="V185" s="469"/>
    </row>
    <row r="186" spans="1:22">
      <c r="A186" s="470"/>
      <c r="B186" s="472" t="s">
        <v>210</v>
      </c>
      <c r="C186" s="349" t="s">
        <v>99</v>
      </c>
      <c r="D186" s="355"/>
      <c r="E186" s="355"/>
      <c r="F186" s="355"/>
      <c r="G186" s="355"/>
      <c r="H186" s="355"/>
      <c r="I186" s="355"/>
      <c r="J186" s="355"/>
      <c r="K186" s="355"/>
      <c r="L186" s="355"/>
      <c r="M186" s="351"/>
      <c r="N186" s="351"/>
      <c r="O186" s="351"/>
      <c r="P186" s="351"/>
      <c r="Q186" s="472"/>
      <c r="R186" s="472"/>
      <c r="S186" s="352"/>
      <c r="T186" s="352"/>
      <c r="U186" s="474"/>
      <c r="V186" s="476"/>
    </row>
    <row r="187" spans="1:22">
      <c r="A187" s="471"/>
      <c r="B187" s="463"/>
      <c r="C187" s="354" t="s">
        <v>100</v>
      </c>
      <c r="D187" s="355"/>
      <c r="E187" s="355"/>
      <c r="F187" s="355"/>
      <c r="G187" s="355"/>
      <c r="H187" s="355"/>
      <c r="I187" s="355"/>
      <c r="J187" s="355"/>
      <c r="K187" s="355"/>
      <c r="L187" s="355"/>
      <c r="M187" s="356"/>
      <c r="N187" s="356"/>
      <c r="O187" s="356"/>
      <c r="P187" s="356"/>
      <c r="Q187" s="463"/>
      <c r="R187" s="463"/>
      <c r="S187" s="357"/>
      <c r="T187" s="357"/>
      <c r="U187" s="466"/>
      <c r="V187" s="477"/>
    </row>
    <row r="188" spans="1:22" ht="24.75" thickBot="1">
      <c r="A188" s="471"/>
      <c r="B188" s="473"/>
      <c r="C188" s="354" t="s">
        <v>120</v>
      </c>
      <c r="D188" s="363" t="str">
        <f t="shared" ref="D188:L188" si="124">IF(((D186="")*AND(D187="")),"",(D186-D187)*3)</f>
        <v/>
      </c>
      <c r="E188" s="363" t="str">
        <f t="shared" si="124"/>
        <v/>
      </c>
      <c r="F188" s="363" t="str">
        <f t="shared" si="124"/>
        <v/>
      </c>
      <c r="G188" s="363" t="str">
        <f t="shared" si="124"/>
        <v/>
      </c>
      <c r="H188" s="363" t="str">
        <f t="shared" si="124"/>
        <v/>
      </c>
      <c r="I188" s="363" t="str">
        <f t="shared" si="124"/>
        <v/>
      </c>
      <c r="J188" s="363" t="str">
        <f t="shared" si="124"/>
        <v/>
      </c>
      <c r="K188" s="363" t="str">
        <f t="shared" si="124"/>
        <v/>
      </c>
      <c r="L188" s="363" t="str">
        <f t="shared" si="124"/>
        <v/>
      </c>
      <c r="M188" s="358"/>
      <c r="N188" s="358"/>
      <c r="O188" s="358"/>
      <c r="P188" s="358" t="str">
        <f t="shared" si="108"/>
        <v/>
      </c>
      <c r="Q188" s="473"/>
      <c r="R188" s="473"/>
      <c r="S188" s="359"/>
      <c r="T188" s="359"/>
      <c r="U188" s="475"/>
      <c r="V188" s="477"/>
    </row>
    <row r="189" spans="1:22">
      <c r="A189" s="459"/>
      <c r="B189" s="462" t="s">
        <v>110</v>
      </c>
      <c r="C189" s="354" t="s">
        <v>99</v>
      </c>
      <c r="D189" s="350"/>
      <c r="E189" s="350"/>
      <c r="F189" s="350"/>
      <c r="G189" s="350"/>
      <c r="H189" s="350"/>
      <c r="I189" s="350"/>
      <c r="J189" s="350"/>
      <c r="K189" s="350"/>
      <c r="L189" s="350"/>
      <c r="M189" s="356"/>
      <c r="N189" s="356"/>
      <c r="O189" s="356"/>
      <c r="P189" s="356"/>
      <c r="Q189" s="462"/>
      <c r="R189" s="462"/>
      <c r="S189" s="360"/>
      <c r="T189" s="346"/>
      <c r="U189" s="465"/>
      <c r="V189" s="468"/>
    </row>
    <row r="190" spans="1:22">
      <c r="A190" s="460"/>
      <c r="B190" s="463"/>
      <c r="C190" s="354" t="s">
        <v>100</v>
      </c>
      <c r="D190" s="355"/>
      <c r="E190" s="355"/>
      <c r="F190" s="355"/>
      <c r="G190" s="355"/>
      <c r="H190" s="355"/>
      <c r="I190" s="355"/>
      <c r="J190" s="355"/>
      <c r="K190" s="355"/>
      <c r="L190" s="355"/>
      <c r="M190" s="356"/>
      <c r="N190" s="356"/>
      <c r="O190" s="356"/>
      <c r="P190" s="356"/>
      <c r="Q190" s="463"/>
      <c r="R190" s="463"/>
      <c r="S190" s="361"/>
      <c r="T190" s="357"/>
      <c r="U190" s="466"/>
      <c r="V190" s="468"/>
    </row>
    <row r="191" spans="1:22" ht="24.75" thickBot="1">
      <c r="A191" s="461"/>
      <c r="B191" s="464"/>
      <c r="C191" s="362" t="s">
        <v>120</v>
      </c>
      <c r="D191" s="358" t="str">
        <f t="shared" ref="D191:L191" si="125">IF(((D189="")*AND(D190="")),"",(D189-D190)*3)</f>
        <v/>
      </c>
      <c r="E191" s="358" t="str">
        <f t="shared" si="125"/>
        <v/>
      </c>
      <c r="F191" s="358" t="str">
        <f t="shared" si="125"/>
        <v/>
      </c>
      <c r="G191" s="358" t="str">
        <f t="shared" si="125"/>
        <v/>
      </c>
      <c r="H191" s="358" t="str">
        <f t="shared" si="125"/>
        <v/>
      </c>
      <c r="I191" s="358" t="str">
        <f t="shared" si="125"/>
        <v/>
      </c>
      <c r="J191" s="358" t="str">
        <f t="shared" si="125"/>
        <v/>
      </c>
      <c r="K191" s="358" t="str">
        <f t="shared" si="125"/>
        <v/>
      </c>
      <c r="L191" s="358" t="str">
        <f t="shared" si="125"/>
        <v/>
      </c>
      <c r="M191" s="363"/>
      <c r="N191" s="363"/>
      <c r="O191" s="363"/>
      <c r="P191" s="363"/>
      <c r="Q191" s="464"/>
      <c r="R191" s="464"/>
      <c r="S191" s="364"/>
      <c r="T191" s="365"/>
      <c r="U191" s="467"/>
      <c r="V191" s="469"/>
    </row>
    <row r="192" spans="1:22">
      <c r="A192" s="470"/>
      <c r="B192" s="472" t="s">
        <v>210</v>
      </c>
      <c r="C192" s="349" t="s">
        <v>99</v>
      </c>
      <c r="D192" s="355"/>
      <c r="E192" s="355"/>
      <c r="F192" s="355"/>
      <c r="G192" s="355"/>
      <c r="H192" s="355"/>
      <c r="I192" s="355"/>
      <c r="J192" s="355"/>
      <c r="K192" s="355"/>
      <c r="L192" s="355"/>
      <c r="M192" s="351"/>
      <c r="N192" s="351"/>
      <c r="O192" s="351"/>
      <c r="P192" s="351"/>
      <c r="Q192" s="472"/>
      <c r="R192" s="472"/>
      <c r="S192" s="352"/>
      <c r="T192" s="352"/>
      <c r="U192" s="474"/>
      <c r="V192" s="476"/>
    </row>
    <row r="193" spans="1:22">
      <c r="A193" s="471"/>
      <c r="B193" s="463"/>
      <c r="C193" s="354" t="s">
        <v>100</v>
      </c>
      <c r="D193" s="355"/>
      <c r="E193" s="355"/>
      <c r="F193" s="355"/>
      <c r="G193" s="355"/>
      <c r="H193" s="355"/>
      <c r="I193" s="355"/>
      <c r="J193" s="355"/>
      <c r="K193" s="355"/>
      <c r="L193" s="355"/>
      <c r="M193" s="356"/>
      <c r="N193" s="356"/>
      <c r="O193" s="356"/>
      <c r="P193" s="356"/>
      <c r="Q193" s="463"/>
      <c r="R193" s="463"/>
      <c r="S193" s="357"/>
      <c r="T193" s="357"/>
      <c r="U193" s="466"/>
      <c r="V193" s="477"/>
    </row>
    <row r="194" spans="1:22" ht="24.75" thickBot="1">
      <c r="A194" s="471"/>
      <c r="B194" s="473"/>
      <c r="C194" s="354" t="s">
        <v>120</v>
      </c>
      <c r="D194" s="363" t="str">
        <f t="shared" ref="D194:L194" si="126">IF(((D192="")*AND(D193="")),"",(D192-D193)*3)</f>
        <v/>
      </c>
      <c r="E194" s="363" t="str">
        <f t="shared" si="126"/>
        <v/>
      </c>
      <c r="F194" s="363" t="str">
        <f t="shared" si="126"/>
        <v/>
      </c>
      <c r="G194" s="363" t="str">
        <f t="shared" si="126"/>
        <v/>
      </c>
      <c r="H194" s="363" t="str">
        <f t="shared" si="126"/>
        <v/>
      </c>
      <c r="I194" s="363" t="str">
        <f t="shared" si="126"/>
        <v/>
      </c>
      <c r="J194" s="363" t="str">
        <f t="shared" si="126"/>
        <v/>
      </c>
      <c r="K194" s="363" t="str">
        <f t="shared" si="126"/>
        <v/>
      </c>
      <c r="L194" s="363" t="str">
        <f t="shared" si="126"/>
        <v/>
      </c>
      <c r="M194" s="358"/>
      <c r="N194" s="358"/>
      <c r="O194" s="358"/>
      <c r="P194" s="358" t="str">
        <f t="shared" si="108"/>
        <v/>
      </c>
      <c r="Q194" s="473"/>
      <c r="R194" s="473"/>
      <c r="S194" s="359"/>
      <c r="T194" s="359"/>
      <c r="U194" s="475"/>
      <c r="V194" s="477"/>
    </row>
    <row r="195" spans="1:22">
      <c r="A195" s="459"/>
      <c r="B195" s="462" t="s">
        <v>110</v>
      </c>
      <c r="C195" s="354" t="s">
        <v>99</v>
      </c>
      <c r="D195" s="350"/>
      <c r="E195" s="350"/>
      <c r="F195" s="350"/>
      <c r="G195" s="350"/>
      <c r="H195" s="350"/>
      <c r="I195" s="350"/>
      <c r="J195" s="350"/>
      <c r="K195" s="350"/>
      <c r="L195" s="350"/>
      <c r="M195" s="356"/>
      <c r="N195" s="356"/>
      <c r="O195" s="356"/>
      <c r="P195" s="356"/>
      <c r="Q195" s="462"/>
      <c r="R195" s="462"/>
      <c r="S195" s="360"/>
      <c r="T195" s="346"/>
      <c r="U195" s="465"/>
      <c r="V195" s="468"/>
    </row>
    <row r="196" spans="1:22">
      <c r="A196" s="460"/>
      <c r="B196" s="463"/>
      <c r="C196" s="354" t="s">
        <v>100</v>
      </c>
      <c r="D196" s="355"/>
      <c r="E196" s="355"/>
      <c r="F196" s="355"/>
      <c r="G196" s="355"/>
      <c r="H196" s="355"/>
      <c r="I196" s="355"/>
      <c r="J196" s="355"/>
      <c r="K196" s="355"/>
      <c r="L196" s="355"/>
      <c r="M196" s="356"/>
      <c r="N196" s="356"/>
      <c r="O196" s="356"/>
      <c r="P196" s="356"/>
      <c r="Q196" s="463"/>
      <c r="R196" s="463"/>
      <c r="S196" s="361"/>
      <c r="T196" s="357"/>
      <c r="U196" s="466"/>
      <c r="V196" s="468"/>
    </row>
    <row r="197" spans="1:22" ht="24.75" thickBot="1">
      <c r="A197" s="461"/>
      <c r="B197" s="464"/>
      <c r="C197" s="362" t="s">
        <v>120</v>
      </c>
      <c r="D197" s="358" t="str">
        <f t="shared" ref="D197:L197" si="127">IF(((D195="")*AND(D196="")),"",(D195-D196)*3)</f>
        <v/>
      </c>
      <c r="E197" s="358" t="str">
        <f t="shared" si="127"/>
        <v/>
      </c>
      <c r="F197" s="358" t="str">
        <f t="shared" si="127"/>
        <v/>
      </c>
      <c r="G197" s="358" t="str">
        <f t="shared" si="127"/>
        <v/>
      </c>
      <c r="H197" s="358" t="str">
        <f t="shared" si="127"/>
        <v/>
      </c>
      <c r="I197" s="358" t="str">
        <f t="shared" si="127"/>
        <v/>
      </c>
      <c r="J197" s="358" t="str">
        <f t="shared" si="127"/>
        <v/>
      </c>
      <c r="K197" s="358" t="str">
        <f t="shared" si="127"/>
        <v/>
      </c>
      <c r="L197" s="358" t="str">
        <f t="shared" si="127"/>
        <v/>
      </c>
      <c r="M197" s="363"/>
      <c r="N197" s="363"/>
      <c r="O197" s="363"/>
      <c r="P197" s="363"/>
      <c r="Q197" s="464"/>
      <c r="R197" s="464"/>
      <c r="S197" s="364"/>
      <c r="T197" s="365"/>
      <c r="U197" s="467"/>
      <c r="V197" s="469"/>
    </row>
    <row r="198" spans="1:22">
      <c r="A198" s="470"/>
      <c r="B198" s="472" t="s">
        <v>210</v>
      </c>
      <c r="C198" s="349" t="s">
        <v>99</v>
      </c>
      <c r="D198" s="355"/>
      <c r="E198" s="355"/>
      <c r="F198" s="355"/>
      <c r="G198" s="355"/>
      <c r="H198" s="355"/>
      <c r="I198" s="355"/>
      <c r="J198" s="355"/>
      <c r="K198" s="355"/>
      <c r="L198" s="355"/>
      <c r="M198" s="351"/>
      <c r="N198" s="351"/>
      <c r="O198" s="351"/>
      <c r="P198" s="351"/>
      <c r="Q198" s="472"/>
      <c r="R198" s="472"/>
      <c r="S198" s="352"/>
      <c r="T198" s="352"/>
      <c r="U198" s="474"/>
      <c r="V198" s="476"/>
    </row>
    <row r="199" spans="1:22">
      <c r="A199" s="471"/>
      <c r="B199" s="463"/>
      <c r="C199" s="354" t="s">
        <v>100</v>
      </c>
      <c r="D199" s="355"/>
      <c r="E199" s="355"/>
      <c r="F199" s="355"/>
      <c r="G199" s="355"/>
      <c r="H199" s="355"/>
      <c r="I199" s="355"/>
      <c r="J199" s="355"/>
      <c r="K199" s="355"/>
      <c r="L199" s="355"/>
      <c r="M199" s="356"/>
      <c r="N199" s="356"/>
      <c r="O199" s="356"/>
      <c r="P199" s="356"/>
      <c r="Q199" s="463"/>
      <c r="R199" s="463"/>
      <c r="S199" s="357"/>
      <c r="T199" s="357"/>
      <c r="U199" s="466"/>
      <c r="V199" s="477"/>
    </row>
    <row r="200" spans="1:22" ht="24.75" thickBot="1">
      <c r="A200" s="471"/>
      <c r="B200" s="473"/>
      <c r="C200" s="354" t="s">
        <v>120</v>
      </c>
      <c r="D200" s="363" t="str">
        <f t="shared" ref="D200:L200" si="128">IF(((D198="")*AND(D199="")),"",(D198-D199)*3)</f>
        <v/>
      </c>
      <c r="E200" s="363" t="str">
        <f t="shared" si="128"/>
        <v/>
      </c>
      <c r="F200" s="363" t="str">
        <f t="shared" si="128"/>
        <v/>
      </c>
      <c r="G200" s="363" t="str">
        <f t="shared" si="128"/>
        <v/>
      </c>
      <c r="H200" s="363" t="str">
        <f t="shared" si="128"/>
        <v/>
      </c>
      <c r="I200" s="363" t="str">
        <f t="shared" si="128"/>
        <v/>
      </c>
      <c r="J200" s="363" t="str">
        <f t="shared" si="128"/>
        <v/>
      </c>
      <c r="K200" s="363" t="str">
        <f t="shared" si="128"/>
        <v/>
      </c>
      <c r="L200" s="363" t="str">
        <f t="shared" si="128"/>
        <v/>
      </c>
      <c r="M200" s="358"/>
      <c r="N200" s="358"/>
      <c r="O200" s="358"/>
      <c r="P200" s="358" t="str">
        <f t="shared" si="108"/>
        <v/>
      </c>
      <c r="Q200" s="473"/>
      <c r="R200" s="473"/>
      <c r="S200" s="359"/>
      <c r="T200" s="359"/>
      <c r="U200" s="475"/>
      <c r="V200" s="477"/>
    </row>
    <row r="201" spans="1:22">
      <c r="A201" s="459"/>
      <c r="B201" s="462" t="s">
        <v>110</v>
      </c>
      <c r="C201" s="354" t="s">
        <v>99</v>
      </c>
      <c r="D201" s="350"/>
      <c r="E201" s="350"/>
      <c r="F201" s="350"/>
      <c r="G201" s="350"/>
      <c r="H201" s="350"/>
      <c r="I201" s="350"/>
      <c r="J201" s="350"/>
      <c r="K201" s="350"/>
      <c r="L201" s="350"/>
      <c r="M201" s="356"/>
      <c r="N201" s="356"/>
      <c r="O201" s="356"/>
      <c r="P201" s="356"/>
      <c r="Q201" s="462"/>
      <c r="R201" s="462"/>
      <c r="S201" s="360"/>
      <c r="T201" s="346"/>
      <c r="U201" s="465"/>
      <c r="V201" s="468"/>
    </row>
    <row r="202" spans="1:22">
      <c r="A202" s="460"/>
      <c r="B202" s="463"/>
      <c r="C202" s="354" t="s">
        <v>100</v>
      </c>
      <c r="D202" s="355"/>
      <c r="E202" s="355"/>
      <c r="F202" s="355"/>
      <c r="G202" s="355"/>
      <c r="H202" s="355"/>
      <c r="I202" s="355"/>
      <c r="J202" s="355"/>
      <c r="K202" s="355"/>
      <c r="L202" s="355"/>
      <c r="M202" s="356"/>
      <c r="N202" s="356"/>
      <c r="O202" s="356"/>
      <c r="P202" s="356"/>
      <c r="Q202" s="463"/>
      <c r="R202" s="463"/>
      <c r="S202" s="361"/>
      <c r="T202" s="357"/>
      <c r="U202" s="466"/>
      <c r="V202" s="468"/>
    </row>
    <row r="203" spans="1:22" ht="24.75" thickBot="1">
      <c r="A203" s="461"/>
      <c r="B203" s="464"/>
      <c r="C203" s="362" t="s">
        <v>120</v>
      </c>
      <c r="D203" s="358" t="str">
        <f t="shared" ref="D203:L203" si="129">IF(((D201="")*AND(D202="")),"",(D201-D202)*3)</f>
        <v/>
      </c>
      <c r="E203" s="358" t="str">
        <f t="shared" si="129"/>
        <v/>
      </c>
      <c r="F203" s="358" t="str">
        <f t="shared" si="129"/>
        <v/>
      </c>
      <c r="G203" s="358" t="str">
        <f t="shared" si="129"/>
        <v/>
      </c>
      <c r="H203" s="358" t="str">
        <f t="shared" si="129"/>
        <v/>
      </c>
      <c r="I203" s="358" t="str">
        <f t="shared" si="129"/>
        <v/>
      </c>
      <c r="J203" s="358" t="str">
        <f t="shared" si="129"/>
        <v/>
      </c>
      <c r="K203" s="358" t="str">
        <f t="shared" si="129"/>
        <v/>
      </c>
      <c r="L203" s="358" t="str">
        <f t="shared" si="129"/>
        <v/>
      </c>
      <c r="M203" s="363"/>
      <c r="N203" s="363"/>
      <c r="O203" s="363"/>
      <c r="P203" s="363"/>
      <c r="Q203" s="464"/>
      <c r="R203" s="464"/>
      <c r="S203" s="364"/>
      <c r="T203" s="365"/>
      <c r="U203" s="467"/>
      <c r="V203" s="469"/>
    </row>
    <row r="204" spans="1:22">
      <c r="A204" s="470"/>
      <c r="B204" s="472" t="s">
        <v>210</v>
      </c>
      <c r="C204" s="349" t="s">
        <v>99</v>
      </c>
      <c r="D204" s="355"/>
      <c r="E204" s="355"/>
      <c r="F204" s="355"/>
      <c r="G204" s="355"/>
      <c r="H204" s="355"/>
      <c r="I204" s="355"/>
      <c r="J204" s="355"/>
      <c r="K204" s="355"/>
      <c r="L204" s="355"/>
      <c r="M204" s="351"/>
      <c r="N204" s="351"/>
      <c r="O204" s="351"/>
      <c r="P204" s="351"/>
      <c r="Q204" s="472"/>
      <c r="R204" s="472"/>
      <c r="S204" s="352"/>
      <c r="T204" s="352"/>
      <c r="U204" s="474"/>
      <c r="V204" s="476"/>
    </row>
    <row r="205" spans="1:22">
      <c r="A205" s="471"/>
      <c r="B205" s="463"/>
      <c r="C205" s="354" t="s">
        <v>100</v>
      </c>
      <c r="D205" s="355"/>
      <c r="E205" s="355"/>
      <c r="F205" s="355"/>
      <c r="G205" s="355"/>
      <c r="H205" s="355"/>
      <c r="I205" s="355"/>
      <c r="J205" s="355"/>
      <c r="K205" s="355"/>
      <c r="L205" s="355"/>
      <c r="M205" s="356"/>
      <c r="N205" s="356"/>
      <c r="O205" s="356"/>
      <c r="P205" s="356"/>
      <c r="Q205" s="463"/>
      <c r="R205" s="463"/>
      <c r="S205" s="357"/>
      <c r="T205" s="357"/>
      <c r="U205" s="466"/>
      <c r="V205" s="477"/>
    </row>
    <row r="206" spans="1:22" ht="24.75" thickBot="1">
      <c r="A206" s="471"/>
      <c r="B206" s="473"/>
      <c r="C206" s="354" t="s">
        <v>120</v>
      </c>
      <c r="D206" s="363" t="str">
        <f t="shared" ref="D206:L206" si="130">IF(((D204="")*AND(D205="")),"",(D204-D205)*3)</f>
        <v/>
      </c>
      <c r="E206" s="363" t="str">
        <f t="shared" si="130"/>
        <v/>
      </c>
      <c r="F206" s="363" t="str">
        <f t="shared" si="130"/>
        <v/>
      </c>
      <c r="G206" s="363" t="str">
        <f t="shared" si="130"/>
        <v/>
      </c>
      <c r="H206" s="363" t="str">
        <f t="shared" si="130"/>
        <v/>
      </c>
      <c r="I206" s="363" t="str">
        <f t="shared" si="130"/>
        <v/>
      </c>
      <c r="J206" s="363" t="str">
        <f t="shared" si="130"/>
        <v/>
      </c>
      <c r="K206" s="363" t="str">
        <f t="shared" si="130"/>
        <v/>
      </c>
      <c r="L206" s="363" t="str">
        <f t="shared" si="130"/>
        <v/>
      </c>
      <c r="M206" s="358"/>
      <c r="N206" s="358"/>
      <c r="O206" s="358"/>
      <c r="P206" s="358" t="str">
        <f t="shared" ref="P206:P266" si="131">IF(((P204="")*AND(P205="")),"",(P204-P205)*4)</f>
        <v/>
      </c>
      <c r="Q206" s="473"/>
      <c r="R206" s="473"/>
      <c r="S206" s="359"/>
      <c r="T206" s="359"/>
      <c r="U206" s="475"/>
      <c r="V206" s="477"/>
    </row>
    <row r="207" spans="1:22">
      <c r="A207" s="459"/>
      <c r="B207" s="462" t="s">
        <v>110</v>
      </c>
      <c r="C207" s="354" t="s">
        <v>99</v>
      </c>
      <c r="D207" s="350"/>
      <c r="E207" s="350"/>
      <c r="F207" s="350"/>
      <c r="G207" s="350"/>
      <c r="H207" s="350"/>
      <c r="I207" s="350"/>
      <c r="J207" s="350"/>
      <c r="K207" s="350"/>
      <c r="L207" s="350"/>
      <c r="M207" s="356"/>
      <c r="N207" s="356"/>
      <c r="O207" s="356"/>
      <c r="P207" s="356"/>
      <c r="Q207" s="462"/>
      <c r="R207" s="462"/>
      <c r="S207" s="360"/>
      <c r="T207" s="346"/>
      <c r="U207" s="465"/>
      <c r="V207" s="468"/>
    </row>
    <row r="208" spans="1:22">
      <c r="A208" s="460"/>
      <c r="B208" s="463"/>
      <c r="C208" s="354" t="s">
        <v>100</v>
      </c>
      <c r="D208" s="355"/>
      <c r="E208" s="355"/>
      <c r="F208" s="355"/>
      <c r="G208" s="355"/>
      <c r="H208" s="355"/>
      <c r="I208" s="355"/>
      <c r="J208" s="355"/>
      <c r="K208" s="355"/>
      <c r="L208" s="355"/>
      <c r="M208" s="356"/>
      <c r="N208" s="356"/>
      <c r="O208" s="356"/>
      <c r="P208" s="356"/>
      <c r="Q208" s="463"/>
      <c r="R208" s="463"/>
      <c r="S208" s="361"/>
      <c r="T208" s="357"/>
      <c r="U208" s="466"/>
      <c r="V208" s="468"/>
    </row>
    <row r="209" spans="1:22" ht="24.75" thickBot="1">
      <c r="A209" s="461"/>
      <c r="B209" s="464"/>
      <c r="C209" s="362" t="s">
        <v>120</v>
      </c>
      <c r="D209" s="358" t="str">
        <f t="shared" ref="D209:L209" si="132">IF(((D207="")*AND(D208="")),"",(D207-D208)*3)</f>
        <v/>
      </c>
      <c r="E209" s="358" t="str">
        <f t="shared" si="132"/>
        <v/>
      </c>
      <c r="F209" s="358" t="str">
        <f t="shared" si="132"/>
        <v/>
      </c>
      <c r="G209" s="358" t="str">
        <f t="shared" si="132"/>
        <v/>
      </c>
      <c r="H209" s="358" t="str">
        <f t="shared" si="132"/>
        <v/>
      </c>
      <c r="I209" s="358" t="str">
        <f t="shared" si="132"/>
        <v/>
      </c>
      <c r="J209" s="358" t="str">
        <f t="shared" si="132"/>
        <v/>
      </c>
      <c r="K209" s="358" t="str">
        <f t="shared" si="132"/>
        <v/>
      </c>
      <c r="L209" s="358" t="str">
        <f t="shared" si="132"/>
        <v/>
      </c>
      <c r="M209" s="363"/>
      <c r="N209" s="363"/>
      <c r="O209" s="363"/>
      <c r="P209" s="363"/>
      <c r="Q209" s="464"/>
      <c r="R209" s="464"/>
      <c r="S209" s="364"/>
      <c r="T209" s="365"/>
      <c r="U209" s="467"/>
      <c r="V209" s="469"/>
    </row>
    <row r="210" spans="1:22">
      <c r="A210" s="470"/>
      <c r="B210" s="472" t="s">
        <v>210</v>
      </c>
      <c r="C210" s="349" t="s">
        <v>99</v>
      </c>
      <c r="D210" s="355"/>
      <c r="E210" s="355"/>
      <c r="F210" s="355"/>
      <c r="G210" s="355"/>
      <c r="H210" s="355"/>
      <c r="I210" s="355"/>
      <c r="J210" s="355"/>
      <c r="K210" s="355"/>
      <c r="L210" s="355"/>
      <c r="M210" s="351"/>
      <c r="N210" s="351"/>
      <c r="O210" s="351"/>
      <c r="P210" s="351"/>
      <c r="Q210" s="472"/>
      <c r="R210" s="472"/>
      <c r="S210" s="352"/>
      <c r="T210" s="352"/>
      <c r="U210" s="474"/>
      <c r="V210" s="476"/>
    </row>
    <row r="211" spans="1:22">
      <c r="A211" s="471"/>
      <c r="B211" s="463"/>
      <c r="C211" s="354" t="s">
        <v>100</v>
      </c>
      <c r="D211" s="355"/>
      <c r="E211" s="355"/>
      <c r="F211" s="355"/>
      <c r="G211" s="355"/>
      <c r="H211" s="355"/>
      <c r="I211" s="355"/>
      <c r="J211" s="355"/>
      <c r="K211" s="355"/>
      <c r="L211" s="355"/>
      <c r="M211" s="356"/>
      <c r="N211" s="356"/>
      <c r="O211" s="356"/>
      <c r="P211" s="356"/>
      <c r="Q211" s="463"/>
      <c r="R211" s="463"/>
      <c r="S211" s="357"/>
      <c r="T211" s="357"/>
      <c r="U211" s="466"/>
      <c r="V211" s="477"/>
    </row>
    <row r="212" spans="1:22" ht="24.75" thickBot="1">
      <c r="A212" s="471"/>
      <c r="B212" s="473"/>
      <c r="C212" s="354" t="s">
        <v>120</v>
      </c>
      <c r="D212" s="363" t="str">
        <f t="shared" ref="D212:L212" si="133">IF(((D210="")*AND(D211="")),"",(D210-D211)*3)</f>
        <v/>
      </c>
      <c r="E212" s="363" t="str">
        <f t="shared" si="133"/>
        <v/>
      </c>
      <c r="F212" s="363" t="str">
        <f t="shared" si="133"/>
        <v/>
      </c>
      <c r="G212" s="363" t="str">
        <f t="shared" si="133"/>
        <v/>
      </c>
      <c r="H212" s="363" t="str">
        <f t="shared" si="133"/>
        <v/>
      </c>
      <c r="I212" s="363" t="str">
        <f t="shared" si="133"/>
        <v/>
      </c>
      <c r="J212" s="363" t="str">
        <f t="shared" si="133"/>
        <v/>
      </c>
      <c r="K212" s="363" t="str">
        <f t="shared" si="133"/>
        <v/>
      </c>
      <c r="L212" s="363" t="str">
        <f t="shared" si="133"/>
        <v/>
      </c>
      <c r="M212" s="358"/>
      <c r="N212" s="358"/>
      <c r="O212" s="358"/>
      <c r="P212" s="358" t="str">
        <f t="shared" si="131"/>
        <v/>
      </c>
      <c r="Q212" s="473"/>
      <c r="R212" s="473"/>
      <c r="S212" s="359"/>
      <c r="T212" s="359"/>
      <c r="U212" s="475"/>
      <c r="V212" s="477"/>
    </row>
    <row r="213" spans="1:22">
      <c r="A213" s="459"/>
      <c r="B213" s="462" t="s">
        <v>110</v>
      </c>
      <c r="C213" s="354" t="s">
        <v>99</v>
      </c>
      <c r="D213" s="350"/>
      <c r="E213" s="350"/>
      <c r="F213" s="350"/>
      <c r="G213" s="350"/>
      <c r="H213" s="350"/>
      <c r="I213" s="350"/>
      <c r="J213" s="350"/>
      <c r="K213" s="350"/>
      <c r="L213" s="350"/>
      <c r="M213" s="356"/>
      <c r="N213" s="356"/>
      <c r="O213" s="356"/>
      <c r="P213" s="356"/>
      <c r="Q213" s="462"/>
      <c r="R213" s="462"/>
      <c r="S213" s="360"/>
      <c r="T213" s="346"/>
      <c r="U213" s="465"/>
      <c r="V213" s="468"/>
    </row>
    <row r="214" spans="1:22">
      <c r="A214" s="460"/>
      <c r="B214" s="463"/>
      <c r="C214" s="354" t="s">
        <v>100</v>
      </c>
      <c r="D214" s="355"/>
      <c r="E214" s="355"/>
      <c r="F214" s="355"/>
      <c r="G214" s="355"/>
      <c r="H214" s="355"/>
      <c r="I214" s="355"/>
      <c r="J214" s="355"/>
      <c r="K214" s="355"/>
      <c r="L214" s="355"/>
      <c r="M214" s="356"/>
      <c r="N214" s="356"/>
      <c r="O214" s="356"/>
      <c r="P214" s="356"/>
      <c r="Q214" s="463"/>
      <c r="R214" s="463"/>
      <c r="S214" s="361"/>
      <c r="T214" s="357"/>
      <c r="U214" s="466"/>
      <c r="V214" s="468"/>
    </row>
    <row r="215" spans="1:22" ht="24.75" thickBot="1">
      <c r="A215" s="461"/>
      <c r="B215" s="464"/>
      <c r="C215" s="362" t="s">
        <v>120</v>
      </c>
      <c r="D215" s="358" t="str">
        <f t="shared" ref="D215:L215" si="134">IF(((D213="")*AND(D214="")),"",(D213-D214)*3)</f>
        <v/>
      </c>
      <c r="E215" s="358" t="str">
        <f t="shared" si="134"/>
        <v/>
      </c>
      <c r="F215" s="358" t="str">
        <f t="shared" si="134"/>
        <v/>
      </c>
      <c r="G215" s="358" t="str">
        <f t="shared" si="134"/>
        <v/>
      </c>
      <c r="H215" s="358" t="str">
        <f t="shared" si="134"/>
        <v/>
      </c>
      <c r="I215" s="358" t="str">
        <f t="shared" si="134"/>
        <v/>
      </c>
      <c r="J215" s="358" t="str">
        <f t="shared" si="134"/>
        <v/>
      </c>
      <c r="K215" s="358" t="str">
        <f t="shared" si="134"/>
        <v/>
      </c>
      <c r="L215" s="358" t="str">
        <f t="shared" si="134"/>
        <v/>
      </c>
      <c r="M215" s="363"/>
      <c r="N215" s="363"/>
      <c r="O215" s="363"/>
      <c r="P215" s="363"/>
      <c r="Q215" s="464"/>
      <c r="R215" s="464"/>
      <c r="S215" s="364"/>
      <c r="T215" s="365"/>
      <c r="U215" s="467"/>
      <c r="V215" s="469"/>
    </row>
    <row r="216" spans="1:22">
      <c r="A216" s="470"/>
      <c r="B216" s="472" t="s">
        <v>210</v>
      </c>
      <c r="C216" s="349" t="s">
        <v>99</v>
      </c>
      <c r="D216" s="355"/>
      <c r="E216" s="355"/>
      <c r="F216" s="355"/>
      <c r="G216" s="355"/>
      <c r="H216" s="355"/>
      <c r="I216" s="355"/>
      <c r="J216" s="355"/>
      <c r="K216" s="355"/>
      <c r="L216" s="355"/>
      <c r="M216" s="351"/>
      <c r="N216" s="351"/>
      <c r="O216" s="351"/>
      <c r="P216" s="351"/>
      <c r="Q216" s="472"/>
      <c r="R216" s="472"/>
      <c r="S216" s="352"/>
      <c r="T216" s="352"/>
      <c r="U216" s="474"/>
      <c r="V216" s="476"/>
    </row>
    <row r="217" spans="1:22">
      <c r="A217" s="471"/>
      <c r="B217" s="463"/>
      <c r="C217" s="354" t="s">
        <v>100</v>
      </c>
      <c r="D217" s="355"/>
      <c r="E217" s="355"/>
      <c r="F217" s="355"/>
      <c r="G217" s="355"/>
      <c r="H217" s="355"/>
      <c r="I217" s="355"/>
      <c r="J217" s="355"/>
      <c r="K217" s="355"/>
      <c r="L217" s="355"/>
      <c r="M217" s="356"/>
      <c r="N217" s="356"/>
      <c r="O217" s="356"/>
      <c r="P217" s="356"/>
      <c r="Q217" s="463"/>
      <c r="R217" s="463"/>
      <c r="S217" s="357"/>
      <c r="T217" s="357"/>
      <c r="U217" s="466"/>
      <c r="V217" s="477"/>
    </row>
    <row r="218" spans="1:22" ht="24.75" thickBot="1">
      <c r="A218" s="471"/>
      <c r="B218" s="473"/>
      <c r="C218" s="354" t="s">
        <v>120</v>
      </c>
      <c r="D218" s="363" t="str">
        <f t="shared" ref="D218:L218" si="135">IF(((D216="")*AND(D217="")),"",(D216-D217)*3)</f>
        <v/>
      </c>
      <c r="E218" s="363" t="str">
        <f t="shared" si="135"/>
        <v/>
      </c>
      <c r="F218" s="363" t="str">
        <f t="shared" si="135"/>
        <v/>
      </c>
      <c r="G218" s="363" t="str">
        <f t="shared" si="135"/>
        <v/>
      </c>
      <c r="H218" s="363" t="str">
        <f t="shared" si="135"/>
        <v/>
      </c>
      <c r="I218" s="363" t="str">
        <f t="shared" si="135"/>
        <v/>
      </c>
      <c r="J218" s="363" t="str">
        <f t="shared" si="135"/>
        <v/>
      </c>
      <c r="K218" s="363" t="str">
        <f t="shared" si="135"/>
        <v/>
      </c>
      <c r="L218" s="363" t="str">
        <f t="shared" si="135"/>
        <v/>
      </c>
      <c r="M218" s="358"/>
      <c r="N218" s="358"/>
      <c r="O218" s="358"/>
      <c r="P218" s="358" t="str">
        <f t="shared" si="131"/>
        <v/>
      </c>
      <c r="Q218" s="473"/>
      <c r="R218" s="473"/>
      <c r="S218" s="359"/>
      <c r="T218" s="359"/>
      <c r="U218" s="475"/>
      <c r="V218" s="477"/>
    </row>
    <row r="219" spans="1:22">
      <c r="A219" s="459"/>
      <c r="B219" s="462" t="s">
        <v>110</v>
      </c>
      <c r="C219" s="354" t="s">
        <v>99</v>
      </c>
      <c r="D219" s="350"/>
      <c r="E219" s="350"/>
      <c r="F219" s="350"/>
      <c r="G219" s="350"/>
      <c r="H219" s="350"/>
      <c r="I219" s="350"/>
      <c r="J219" s="350"/>
      <c r="K219" s="350"/>
      <c r="L219" s="350"/>
      <c r="M219" s="356"/>
      <c r="N219" s="356"/>
      <c r="O219" s="356"/>
      <c r="P219" s="356"/>
      <c r="Q219" s="462"/>
      <c r="R219" s="462"/>
      <c r="S219" s="360"/>
      <c r="T219" s="346"/>
      <c r="U219" s="465"/>
      <c r="V219" s="468"/>
    </row>
    <row r="220" spans="1:22">
      <c r="A220" s="460"/>
      <c r="B220" s="463"/>
      <c r="C220" s="354" t="s">
        <v>100</v>
      </c>
      <c r="D220" s="355"/>
      <c r="E220" s="355"/>
      <c r="F220" s="355"/>
      <c r="G220" s="355"/>
      <c r="H220" s="355"/>
      <c r="I220" s="355"/>
      <c r="J220" s="355"/>
      <c r="K220" s="355"/>
      <c r="L220" s="355"/>
      <c r="M220" s="356"/>
      <c r="N220" s="356"/>
      <c r="O220" s="356"/>
      <c r="P220" s="356"/>
      <c r="Q220" s="463"/>
      <c r="R220" s="463"/>
      <c r="S220" s="361"/>
      <c r="T220" s="357"/>
      <c r="U220" s="466"/>
      <c r="V220" s="468"/>
    </row>
    <row r="221" spans="1:22" ht="24.75" thickBot="1">
      <c r="A221" s="461"/>
      <c r="B221" s="464"/>
      <c r="C221" s="362" t="s">
        <v>120</v>
      </c>
      <c r="D221" s="358" t="str">
        <f t="shared" ref="D221:L221" si="136">IF(((D219="")*AND(D220="")),"",(D219-D220)*3)</f>
        <v/>
      </c>
      <c r="E221" s="358" t="str">
        <f t="shared" si="136"/>
        <v/>
      </c>
      <c r="F221" s="358" t="str">
        <f t="shared" si="136"/>
        <v/>
      </c>
      <c r="G221" s="358" t="str">
        <f t="shared" si="136"/>
        <v/>
      </c>
      <c r="H221" s="358" t="str">
        <f t="shared" si="136"/>
        <v/>
      </c>
      <c r="I221" s="358" t="str">
        <f t="shared" si="136"/>
        <v/>
      </c>
      <c r="J221" s="358" t="str">
        <f t="shared" si="136"/>
        <v/>
      </c>
      <c r="K221" s="358" t="str">
        <f t="shared" si="136"/>
        <v/>
      </c>
      <c r="L221" s="358" t="str">
        <f t="shared" si="136"/>
        <v/>
      </c>
      <c r="M221" s="363"/>
      <c r="N221" s="363"/>
      <c r="O221" s="363"/>
      <c r="P221" s="363"/>
      <c r="Q221" s="464"/>
      <c r="R221" s="464"/>
      <c r="S221" s="364"/>
      <c r="T221" s="365"/>
      <c r="U221" s="467"/>
      <c r="V221" s="469"/>
    </row>
    <row r="222" spans="1:22">
      <c r="A222" s="470"/>
      <c r="B222" s="472" t="s">
        <v>210</v>
      </c>
      <c r="C222" s="349" t="s">
        <v>99</v>
      </c>
      <c r="D222" s="355"/>
      <c r="E222" s="355"/>
      <c r="F222" s="355"/>
      <c r="G222" s="355"/>
      <c r="H222" s="355"/>
      <c r="I222" s="355"/>
      <c r="J222" s="355"/>
      <c r="K222" s="355"/>
      <c r="L222" s="355"/>
      <c r="M222" s="351"/>
      <c r="N222" s="351"/>
      <c r="O222" s="351"/>
      <c r="P222" s="351"/>
      <c r="Q222" s="472"/>
      <c r="R222" s="472"/>
      <c r="S222" s="352"/>
      <c r="T222" s="352"/>
      <c r="U222" s="474"/>
      <c r="V222" s="476"/>
    </row>
    <row r="223" spans="1:22">
      <c r="A223" s="471"/>
      <c r="B223" s="463"/>
      <c r="C223" s="354" t="s">
        <v>100</v>
      </c>
      <c r="D223" s="355"/>
      <c r="E223" s="355"/>
      <c r="F223" s="355"/>
      <c r="G223" s="355"/>
      <c r="H223" s="355"/>
      <c r="I223" s="355"/>
      <c r="J223" s="355"/>
      <c r="K223" s="355"/>
      <c r="L223" s="355"/>
      <c r="M223" s="356"/>
      <c r="N223" s="356"/>
      <c r="O223" s="356"/>
      <c r="P223" s="356"/>
      <c r="Q223" s="463"/>
      <c r="R223" s="463"/>
      <c r="S223" s="357"/>
      <c r="T223" s="357"/>
      <c r="U223" s="466"/>
      <c r="V223" s="477"/>
    </row>
    <row r="224" spans="1:22" ht="24.75" thickBot="1">
      <c r="A224" s="471"/>
      <c r="B224" s="473"/>
      <c r="C224" s="354" t="s">
        <v>120</v>
      </c>
      <c r="D224" s="363" t="str">
        <f t="shared" ref="D224:L224" si="137">IF(((D222="")*AND(D223="")),"",(D222-D223)*3)</f>
        <v/>
      </c>
      <c r="E224" s="363" t="str">
        <f t="shared" si="137"/>
        <v/>
      </c>
      <c r="F224" s="363" t="str">
        <f t="shared" si="137"/>
        <v/>
      </c>
      <c r="G224" s="363" t="str">
        <f t="shared" si="137"/>
        <v/>
      </c>
      <c r="H224" s="363" t="str">
        <f t="shared" si="137"/>
        <v/>
      </c>
      <c r="I224" s="363" t="str">
        <f t="shared" si="137"/>
        <v/>
      </c>
      <c r="J224" s="363" t="str">
        <f t="shared" si="137"/>
        <v/>
      </c>
      <c r="K224" s="363" t="str">
        <f t="shared" si="137"/>
        <v/>
      </c>
      <c r="L224" s="363" t="str">
        <f t="shared" si="137"/>
        <v/>
      </c>
      <c r="M224" s="358"/>
      <c r="N224" s="358"/>
      <c r="O224" s="358"/>
      <c r="P224" s="358" t="str">
        <f t="shared" si="131"/>
        <v/>
      </c>
      <c r="Q224" s="473"/>
      <c r="R224" s="473"/>
      <c r="S224" s="359"/>
      <c r="T224" s="359"/>
      <c r="U224" s="475"/>
      <c r="V224" s="477"/>
    </row>
    <row r="225" spans="1:22">
      <c r="A225" s="459"/>
      <c r="B225" s="462" t="s">
        <v>110</v>
      </c>
      <c r="C225" s="354" t="s">
        <v>99</v>
      </c>
      <c r="D225" s="350"/>
      <c r="E225" s="350"/>
      <c r="F225" s="350"/>
      <c r="G225" s="350"/>
      <c r="H225" s="350"/>
      <c r="I225" s="350"/>
      <c r="J225" s="350"/>
      <c r="K225" s="350"/>
      <c r="L225" s="350"/>
      <c r="M225" s="356"/>
      <c r="N225" s="356"/>
      <c r="O225" s="356"/>
      <c r="P225" s="356"/>
      <c r="Q225" s="462"/>
      <c r="R225" s="462"/>
      <c r="S225" s="360"/>
      <c r="T225" s="346"/>
      <c r="U225" s="465"/>
      <c r="V225" s="468"/>
    </row>
    <row r="226" spans="1:22">
      <c r="A226" s="460"/>
      <c r="B226" s="463"/>
      <c r="C226" s="354" t="s">
        <v>100</v>
      </c>
      <c r="D226" s="355"/>
      <c r="E226" s="355"/>
      <c r="F226" s="355"/>
      <c r="G226" s="355"/>
      <c r="H226" s="355"/>
      <c r="I226" s="355"/>
      <c r="J226" s="355"/>
      <c r="K226" s="355"/>
      <c r="L226" s="355"/>
      <c r="M226" s="356"/>
      <c r="N226" s="356"/>
      <c r="O226" s="356"/>
      <c r="P226" s="356"/>
      <c r="Q226" s="463"/>
      <c r="R226" s="463"/>
      <c r="S226" s="361"/>
      <c r="T226" s="357"/>
      <c r="U226" s="466"/>
      <c r="V226" s="468"/>
    </row>
    <row r="227" spans="1:22" ht="24.75" thickBot="1">
      <c r="A227" s="461"/>
      <c r="B227" s="464"/>
      <c r="C227" s="362" t="s">
        <v>120</v>
      </c>
      <c r="D227" s="358" t="str">
        <f t="shared" ref="D227:L227" si="138">IF(((D225="")*AND(D226="")),"",(D225-D226)*3)</f>
        <v/>
      </c>
      <c r="E227" s="358" t="str">
        <f t="shared" si="138"/>
        <v/>
      </c>
      <c r="F227" s="358" t="str">
        <f t="shared" si="138"/>
        <v/>
      </c>
      <c r="G227" s="358" t="str">
        <f t="shared" si="138"/>
        <v/>
      </c>
      <c r="H227" s="358" t="str">
        <f t="shared" si="138"/>
        <v/>
      </c>
      <c r="I227" s="358" t="str">
        <f t="shared" si="138"/>
        <v/>
      </c>
      <c r="J227" s="358" t="str">
        <f t="shared" si="138"/>
        <v/>
      </c>
      <c r="K227" s="358" t="str">
        <f t="shared" si="138"/>
        <v/>
      </c>
      <c r="L227" s="358" t="str">
        <f t="shared" si="138"/>
        <v/>
      </c>
      <c r="M227" s="363"/>
      <c r="N227" s="363"/>
      <c r="O227" s="363"/>
      <c r="P227" s="363"/>
      <c r="Q227" s="464"/>
      <c r="R227" s="464"/>
      <c r="S227" s="364"/>
      <c r="T227" s="365"/>
      <c r="U227" s="467"/>
      <c r="V227" s="469"/>
    </row>
    <row r="228" spans="1:22">
      <c r="A228" s="470"/>
      <c r="B228" s="472" t="s">
        <v>210</v>
      </c>
      <c r="C228" s="349" t="s">
        <v>99</v>
      </c>
      <c r="D228" s="355"/>
      <c r="E228" s="355"/>
      <c r="F228" s="355"/>
      <c r="G228" s="355"/>
      <c r="H228" s="355"/>
      <c r="I228" s="355"/>
      <c r="J228" s="355"/>
      <c r="K228" s="355"/>
      <c r="L228" s="355"/>
      <c r="M228" s="351"/>
      <c r="N228" s="351"/>
      <c r="O228" s="351"/>
      <c r="P228" s="351"/>
      <c r="Q228" s="472"/>
      <c r="R228" s="472"/>
      <c r="S228" s="352"/>
      <c r="T228" s="352"/>
      <c r="U228" s="474"/>
      <c r="V228" s="476"/>
    </row>
    <row r="229" spans="1:22">
      <c r="A229" s="471"/>
      <c r="B229" s="463"/>
      <c r="C229" s="354" t="s">
        <v>100</v>
      </c>
      <c r="D229" s="355"/>
      <c r="E229" s="355"/>
      <c r="F229" s="355"/>
      <c r="G229" s="355"/>
      <c r="H229" s="355"/>
      <c r="I229" s="355"/>
      <c r="J229" s="355"/>
      <c r="K229" s="355"/>
      <c r="L229" s="355"/>
      <c r="M229" s="356"/>
      <c r="N229" s="356"/>
      <c r="O229" s="356"/>
      <c r="P229" s="356"/>
      <c r="Q229" s="463"/>
      <c r="R229" s="463"/>
      <c r="S229" s="357"/>
      <c r="T229" s="357"/>
      <c r="U229" s="466"/>
      <c r="V229" s="477"/>
    </row>
    <row r="230" spans="1:22" ht="24.75" thickBot="1">
      <c r="A230" s="471"/>
      <c r="B230" s="473"/>
      <c r="C230" s="354" t="s">
        <v>120</v>
      </c>
      <c r="D230" s="363" t="str">
        <f t="shared" ref="D230:L230" si="139">IF(((D228="")*AND(D229="")),"",(D228-D229)*3)</f>
        <v/>
      </c>
      <c r="E230" s="363" t="str">
        <f t="shared" si="139"/>
        <v/>
      </c>
      <c r="F230" s="363" t="str">
        <f t="shared" si="139"/>
        <v/>
      </c>
      <c r="G230" s="363" t="str">
        <f t="shared" si="139"/>
        <v/>
      </c>
      <c r="H230" s="363" t="str">
        <f t="shared" si="139"/>
        <v/>
      </c>
      <c r="I230" s="363" t="str">
        <f t="shared" si="139"/>
        <v/>
      </c>
      <c r="J230" s="363" t="str">
        <f t="shared" si="139"/>
        <v/>
      </c>
      <c r="K230" s="363" t="str">
        <f t="shared" si="139"/>
        <v/>
      </c>
      <c r="L230" s="363" t="str">
        <f t="shared" si="139"/>
        <v/>
      </c>
      <c r="M230" s="358"/>
      <c r="N230" s="358"/>
      <c r="O230" s="358"/>
      <c r="P230" s="358" t="str">
        <f t="shared" si="131"/>
        <v/>
      </c>
      <c r="Q230" s="473"/>
      <c r="R230" s="473"/>
      <c r="S230" s="359"/>
      <c r="T230" s="359"/>
      <c r="U230" s="475"/>
      <c r="V230" s="477"/>
    </row>
    <row r="231" spans="1:22">
      <c r="A231" s="459"/>
      <c r="B231" s="462" t="s">
        <v>110</v>
      </c>
      <c r="C231" s="354" t="s">
        <v>99</v>
      </c>
      <c r="D231" s="350"/>
      <c r="E231" s="350"/>
      <c r="F231" s="350"/>
      <c r="G231" s="350"/>
      <c r="H231" s="350"/>
      <c r="I231" s="350"/>
      <c r="J231" s="350"/>
      <c r="K231" s="350"/>
      <c r="L231" s="350"/>
      <c r="M231" s="356"/>
      <c r="N231" s="356"/>
      <c r="O231" s="356"/>
      <c r="P231" s="356"/>
      <c r="Q231" s="462"/>
      <c r="R231" s="462"/>
      <c r="S231" s="360"/>
      <c r="T231" s="346"/>
      <c r="U231" s="465"/>
      <c r="V231" s="468"/>
    </row>
    <row r="232" spans="1:22">
      <c r="A232" s="460"/>
      <c r="B232" s="463"/>
      <c r="C232" s="354" t="s">
        <v>100</v>
      </c>
      <c r="D232" s="355"/>
      <c r="E232" s="355"/>
      <c r="F232" s="355"/>
      <c r="G232" s="355"/>
      <c r="H232" s="355"/>
      <c r="I232" s="355"/>
      <c r="J232" s="355"/>
      <c r="K232" s="355"/>
      <c r="L232" s="355"/>
      <c r="M232" s="356"/>
      <c r="N232" s="356"/>
      <c r="O232" s="356"/>
      <c r="P232" s="356"/>
      <c r="Q232" s="463"/>
      <c r="R232" s="463"/>
      <c r="S232" s="361"/>
      <c r="T232" s="357"/>
      <c r="U232" s="466"/>
      <c r="V232" s="468"/>
    </row>
    <row r="233" spans="1:22" ht="24.75" thickBot="1">
      <c r="A233" s="461"/>
      <c r="B233" s="464"/>
      <c r="C233" s="362" t="s">
        <v>120</v>
      </c>
      <c r="D233" s="358" t="str">
        <f t="shared" ref="D233:L233" si="140">IF(((D231="")*AND(D232="")),"",(D231-D232)*3)</f>
        <v/>
      </c>
      <c r="E233" s="358" t="str">
        <f t="shared" si="140"/>
        <v/>
      </c>
      <c r="F233" s="358" t="str">
        <f t="shared" si="140"/>
        <v/>
      </c>
      <c r="G233" s="358" t="str">
        <f t="shared" si="140"/>
        <v/>
      </c>
      <c r="H233" s="358" t="str">
        <f t="shared" si="140"/>
        <v/>
      </c>
      <c r="I233" s="358" t="str">
        <f t="shared" si="140"/>
        <v/>
      </c>
      <c r="J233" s="358" t="str">
        <f t="shared" si="140"/>
        <v/>
      </c>
      <c r="K233" s="358" t="str">
        <f t="shared" si="140"/>
        <v/>
      </c>
      <c r="L233" s="358" t="str">
        <f t="shared" si="140"/>
        <v/>
      </c>
      <c r="M233" s="363"/>
      <c r="N233" s="363"/>
      <c r="O233" s="363"/>
      <c r="P233" s="363"/>
      <c r="Q233" s="464"/>
      <c r="R233" s="464"/>
      <c r="S233" s="364"/>
      <c r="T233" s="365"/>
      <c r="U233" s="467"/>
      <c r="V233" s="469"/>
    </row>
    <row r="234" spans="1:22">
      <c r="A234" s="470"/>
      <c r="B234" s="472" t="s">
        <v>210</v>
      </c>
      <c r="C234" s="349" t="s">
        <v>99</v>
      </c>
      <c r="D234" s="355"/>
      <c r="E234" s="355"/>
      <c r="F234" s="355"/>
      <c r="G234" s="355"/>
      <c r="H234" s="355"/>
      <c r="I234" s="355"/>
      <c r="J234" s="355"/>
      <c r="K234" s="355"/>
      <c r="L234" s="355"/>
      <c r="M234" s="351"/>
      <c r="N234" s="351"/>
      <c r="O234" s="351"/>
      <c r="P234" s="351"/>
      <c r="Q234" s="472"/>
      <c r="R234" s="472"/>
      <c r="S234" s="352"/>
      <c r="T234" s="352"/>
      <c r="U234" s="474"/>
      <c r="V234" s="476"/>
    </row>
    <row r="235" spans="1:22">
      <c r="A235" s="471"/>
      <c r="B235" s="463"/>
      <c r="C235" s="354" t="s">
        <v>100</v>
      </c>
      <c r="D235" s="355"/>
      <c r="E235" s="355"/>
      <c r="F235" s="355"/>
      <c r="G235" s="355"/>
      <c r="H235" s="355"/>
      <c r="I235" s="355"/>
      <c r="J235" s="355"/>
      <c r="K235" s="355"/>
      <c r="L235" s="355"/>
      <c r="M235" s="356"/>
      <c r="N235" s="356"/>
      <c r="O235" s="356"/>
      <c r="P235" s="356"/>
      <c r="Q235" s="463"/>
      <c r="R235" s="463"/>
      <c r="S235" s="357"/>
      <c r="T235" s="357"/>
      <c r="U235" s="466"/>
      <c r="V235" s="477"/>
    </row>
    <row r="236" spans="1:22" ht="24.75" thickBot="1">
      <c r="A236" s="471"/>
      <c r="B236" s="473"/>
      <c r="C236" s="354" t="s">
        <v>120</v>
      </c>
      <c r="D236" s="363" t="str">
        <f t="shared" ref="D236:L236" si="141">IF(((D234="")*AND(D235="")),"",(D234-D235)*3)</f>
        <v/>
      </c>
      <c r="E236" s="363" t="str">
        <f t="shared" si="141"/>
        <v/>
      </c>
      <c r="F236" s="363" t="str">
        <f t="shared" si="141"/>
        <v/>
      </c>
      <c r="G236" s="363" t="str">
        <f t="shared" si="141"/>
        <v/>
      </c>
      <c r="H236" s="363" t="str">
        <f t="shared" si="141"/>
        <v/>
      </c>
      <c r="I236" s="363" t="str">
        <f t="shared" si="141"/>
        <v/>
      </c>
      <c r="J236" s="363" t="str">
        <f t="shared" si="141"/>
        <v/>
      </c>
      <c r="K236" s="363" t="str">
        <f t="shared" si="141"/>
        <v/>
      </c>
      <c r="L236" s="363" t="str">
        <f t="shared" si="141"/>
        <v/>
      </c>
      <c r="M236" s="358"/>
      <c r="N236" s="358"/>
      <c r="O236" s="358"/>
      <c r="P236" s="358" t="str">
        <f t="shared" si="131"/>
        <v/>
      </c>
      <c r="Q236" s="473"/>
      <c r="R236" s="473"/>
      <c r="S236" s="359"/>
      <c r="T236" s="359"/>
      <c r="U236" s="475"/>
      <c r="V236" s="477"/>
    </row>
    <row r="237" spans="1:22">
      <c r="A237" s="459"/>
      <c r="B237" s="462" t="s">
        <v>110</v>
      </c>
      <c r="C237" s="354" t="s">
        <v>99</v>
      </c>
      <c r="D237" s="350"/>
      <c r="E237" s="350"/>
      <c r="F237" s="350"/>
      <c r="G237" s="350"/>
      <c r="H237" s="350"/>
      <c r="I237" s="350"/>
      <c r="J237" s="350"/>
      <c r="K237" s="350"/>
      <c r="L237" s="350"/>
      <c r="M237" s="356"/>
      <c r="N237" s="356"/>
      <c r="O237" s="356"/>
      <c r="P237" s="356"/>
      <c r="Q237" s="462"/>
      <c r="R237" s="462"/>
      <c r="S237" s="360"/>
      <c r="T237" s="346"/>
      <c r="U237" s="465"/>
      <c r="V237" s="468"/>
    </row>
    <row r="238" spans="1:22">
      <c r="A238" s="460"/>
      <c r="B238" s="463"/>
      <c r="C238" s="354" t="s">
        <v>100</v>
      </c>
      <c r="D238" s="355"/>
      <c r="E238" s="355"/>
      <c r="F238" s="355"/>
      <c r="G238" s="355"/>
      <c r="H238" s="355"/>
      <c r="I238" s="355"/>
      <c r="J238" s="355"/>
      <c r="K238" s="355"/>
      <c r="L238" s="355"/>
      <c r="M238" s="356"/>
      <c r="N238" s="356"/>
      <c r="O238" s="356"/>
      <c r="P238" s="356"/>
      <c r="Q238" s="463"/>
      <c r="R238" s="463"/>
      <c r="S238" s="361"/>
      <c r="T238" s="357"/>
      <c r="U238" s="466"/>
      <c r="V238" s="468"/>
    </row>
    <row r="239" spans="1:22" ht="24.75" thickBot="1">
      <c r="A239" s="461"/>
      <c r="B239" s="464"/>
      <c r="C239" s="362" t="s">
        <v>120</v>
      </c>
      <c r="D239" s="358" t="str">
        <f t="shared" ref="D239:L239" si="142">IF(((D237="")*AND(D238="")),"",(D237-D238)*3)</f>
        <v/>
      </c>
      <c r="E239" s="358" t="str">
        <f t="shared" si="142"/>
        <v/>
      </c>
      <c r="F239" s="358" t="str">
        <f t="shared" si="142"/>
        <v/>
      </c>
      <c r="G239" s="358" t="str">
        <f t="shared" si="142"/>
        <v/>
      </c>
      <c r="H239" s="358" t="str">
        <f t="shared" si="142"/>
        <v/>
      </c>
      <c r="I239" s="358" t="str">
        <f t="shared" si="142"/>
        <v/>
      </c>
      <c r="J239" s="358" t="str">
        <f t="shared" si="142"/>
        <v/>
      </c>
      <c r="K239" s="358" t="str">
        <f t="shared" si="142"/>
        <v/>
      </c>
      <c r="L239" s="358" t="str">
        <f t="shared" si="142"/>
        <v/>
      </c>
      <c r="M239" s="363"/>
      <c r="N239" s="363"/>
      <c r="O239" s="363"/>
      <c r="P239" s="363"/>
      <c r="Q239" s="464"/>
      <c r="R239" s="464"/>
      <c r="S239" s="364"/>
      <c r="T239" s="365"/>
      <c r="U239" s="467"/>
      <c r="V239" s="469"/>
    </row>
    <row r="240" spans="1:22">
      <c r="A240" s="470"/>
      <c r="B240" s="472" t="s">
        <v>210</v>
      </c>
      <c r="C240" s="349" t="s">
        <v>99</v>
      </c>
      <c r="D240" s="355"/>
      <c r="E240" s="355"/>
      <c r="F240" s="355"/>
      <c r="G240" s="355"/>
      <c r="H240" s="355"/>
      <c r="I240" s="355"/>
      <c r="J240" s="355"/>
      <c r="K240" s="355"/>
      <c r="L240" s="355"/>
      <c r="M240" s="351"/>
      <c r="N240" s="351"/>
      <c r="O240" s="351"/>
      <c r="P240" s="351"/>
      <c r="Q240" s="472" t="str">
        <f t="shared" ref="Q240" si="143">IF((L232=""),"",MAX(D233:L233))</f>
        <v/>
      </c>
      <c r="R240" s="472" t="str">
        <f t="shared" ref="R240" si="144">IF(L232="","",MIN(D233:L233))</f>
        <v/>
      </c>
      <c r="S240" s="352" t="str">
        <f t="shared" ref="S240" si="145">IF((L233=""),"",AVERAGE(D233:L233))</f>
        <v/>
      </c>
      <c r="T240" s="352" t="str">
        <f>IF((L232=""),"",((Q240-R240)/(Q240+R240))*100)</f>
        <v/>
      </c>
      <c r="U240" s="474" t="str">
        <f>IF(L232="","",(IF(T240&lt;7,IF(S240&gt;2000,IF(S240&lt;3000,"Pass","Fail"),"Fail"),"Fail")))</f>
        <v/>
      </c>
      <c r="V240" s="476"/>
    </row>
    <row r="241" spans="1:22">
      <c r="A241" s="471"/>
      <c r="B241" s="463"/>
      <c r="C241" s="354" t="s">
        <v>100</v>
      </c>
      <c r="D241" s="355"/>
      <c r="E241" s="355"/>
      <c r="F241" s="355"/>
      <c r="G241" s="355"/>
      <c r="H241" s="355"/>
      <c r="I241" s="355"/>
      <c r="J241" s="355"/>
      <c r="K241" s="355"/>
      <c r="L241" s="355"/>
      <c r="M241" s="356"/>
      <c r="N241" s="356"/>
      <c r="O241" s="356"/>
      <c r="P241" s="356"/>
      <c r="Q241" s="463"/>
      <c r="R241" s="463"/>
      <c r="S241" s="357"/>
      <c r="T241" s="357"/>
      <c r="U241" s="466"/>
      <c r="V241" s="477"/>
    </row>
    <row r="242" spans="1:22" ht="24.75" thickBot="1">
      <c r="A242" s="471"/>
      <c r="B242" s="473"/>
      <c r="C242" s="354" t="s">
        <v>120</v>
      </c>
      <c r="D242" s="363" t="str">
        <f t="shared" ref="D242:L242" si="146">IF(((D240="")*AND(D241="")),"",(D240-D241)*3)</f>
        <v/>
      </c>
      <c r="E242" s="363" t="str">
        <f t="shared" si="146"/>
        <v/>
      </c>
      <c r="F242" s="363" t="str">
        <f t="shared" si="146"/>
        <v/>
      </c>
      <c r="G242" s="363" t="str">
        <f t="shared" si="146"/>
        <v/>
      </c>
      <c r="H242" s="363" t="str">
        <f t="shared" si="146"/>
        <v/>
      </c>
      <c r="I242" s="363" t="str">
        <f t="shared" si="146"/>
        <v/>
      </c>
      <c r="J242" s="363" t="str">
        <f t="shared" si="146"/>
        <v/>
      </c>
      <c r="K242" s="363" t="str">
        <f t="shared" si="146"/>
        <v/>
      </c>
      <c r="L242" s="363" t="str">
        <f t="shared" si="146"/>
        <v/>
      </c>
      <c r="M242" s="358"/>
      <c r="N242" s="358"/>
      <c r="O242" s="358"/>
      <c r="P242" s="358" t="str">
        <f t="shared" si="131"/>
        <v/>
      </c>
      <c r="Q242" s="473"/>
      <c r="R242" s="473"/>
      <c r="S242" s="359"/>
      <c r="T242" s="359"/>
      <c r="U242" s="475"/>
      <c r="V242" s="477"/>
    </row>
    <row r="243" spans="1:22">
      <c r="A243" s="459"/>
      <c r="B243" s="462" t="s">
        <v>110</v>
      </c>
      <c r="C243" s="354" t="s">
        <v>99</v>
      </c>
      <c r="D243" s="350"/>
      <c r="E243" s="350"/>
      <c r="F243" s="350"/>
      <c r="G243" s="350"/>
      <c r="H243" s="350"/>
      <c r="I243" s="350"/>
      <c r="J243" s="350"/>
      <c r="K243" s="350"/>
      <c r="L243" s="350"/>
      <c r="M243" s="356"/>
      <c r="N243" s="356"/>
      <c r="O243" s="356"/>
      <c r="P243" s="356"/>
      <c r="Q243" s="462" t="str">
        <f t="shared" ref="Q243" si="147">IF((L235=""),"",MAX(D236:L236))</f>
        <v/>
      </c>
      <c r="R243" s="462" t="str">
        <f t="shared" ref="R243" si="148">IF(L235="","",MIN(D236:L236))</f>
        <v/>
      </c>
      <c r="S243" s="360" t="str">
        <f t="shared" ref="S243" si="149">IF((L236=""),"",AVERAGE(D236:L236))</f>
        <v/>
      </c>
      <c r="T243" s="346" t="str">
        <f>IF((L235=""),"",((Q243-R243)/(Q243+R243))*100)</f>
        <v/>
      </c>
      <c r="U243" s="465" t="str">
        <f>IF(L235="","",(IF(T243&lt;7,IF(S243&gt;2800,IF(S243&lt;4500,"Pass","Fail"),"Fail"),"Fail")))</f>
        <v/>
      </c>
      <c r="V243" s="468"/>
    </row>
    <row r="244" spans="1:22">
      <c r="A244" s="460"/>
      <c r="B244" s="463"/>
      <c r="C244" s="354" t="s">
        <v>100</v>
      </c>
      <c r="D244" s="355"/>
      <c r="E244" s="355"/>
      <c r="F244" s="355"/>
      <c r="G244" s="355"/>
      <c r="H244" s="355"/>
      <c r="I244" s="355"/>
      <c r="J244" s="355"/>
      <c r="K244" s="355"/>
      <c r="L244" s="355"/>
      <c r="M244" s="356"/>
      <c r="N244" s="356"/>
      <c r="O244" s="356"/>
      <c r="P244" s="356"/>
      <c r="Q244" s="463"/>
      <c r="R244" s="463"/>
      <c r="S244" s="361"/>
      <c r="T244" s="357"/>
      <c r="U244" s="466"/>
      <c r="V244" s="468"/>
    </row>
    <row r="245" spans="1:22" ht="24.75" thickBot="1">
      <c r="A245" s="461"/>
      <c r="B245" s="464"/>
      <c r="C245" s="362" t="s">
        <v>120</v>
      </c>
      <c r="D245" s="358" t="str">
        <f t="shared" ref="D245:L245" si="150">IF(((D243="")*AND(D244="")),"",(D243-D244)*3)</f>
        <v/>
      </c>
      <c r="E245" s="358" t="str">
        <f t="shared" si="150"/>
        <v/>
      </c>
      <c r="F245" s="358" t="str">
        <f t="shared" si="150"/>
        <v/>
      </c>
      <c r="G245" s="358" t="str">
        <f t="shared" si="150"/>
        <v/>
      </c>
      <c r="H245" s="358" t="str">
        <f t="shared" si="150"/>
        <v/>
      </c>
      <c r="I245" s="358" t="str">
        <f t="shared" si="150"/>
        <v/>
      </c>
      <c r="J245" s="358" t="str">
        <f t="shared" si="150"/>
        <v/>
      </c>
      <c r="K245" s="358" t="str">
        <f t="shared" si="150"/>
        <v/>
      </c>
      <c r="L245" s="358" t="str">
        <f t="shared" si="150"/>
        <v/>
      </c>
      <c r="M245" s="363"/>
      <c r="N245" s="363"/>
      <c r="O245" s="363"/>
      <c r="P245" s="363"/>
      <c r="Q245" s="464"/>
      <c r="R245" s="464"/>
      <c r="S245" s="364"/>
      <c r="T245" s="365"/>
      <c r="U245" s="467"/>
      <c r="V245" s="469"/>
    </row>
    <row r="246" spans="1:22">
      <c r="A246" s="470"/>
      <c r="B246" s="472" t="s">
        <v>210</v>
      </c>
      <c r="C246" s="349" t="s">
        <v>99</v>
      </c>
      <c r="D246" s="355"/>
      <c r="E246" s="355"/>
      <c r="F246" s="355"/>
      <c r="G246" s="355"/>
      <c r="H246" s="355"/>
      <c r="I246" s="355"/>
      <c r="J246" s="355"/>
      <c r="K246" s="355"/>
      <c r="L246" s="355"/>
      <c r="M246" s="351"/>
      <c r="N246" s="351"/>
      <c r="O246" s="351"/>
      <c r="P246" s="351"/>
      <c r="Q246" s="472" t="str">
        <f t="shared" ref="Q246" si="151">IF((L238=""),"",MAX(D239:L239))</f>
        <v/>
      </c>
      <c r="R246" s="472" t="str">
        <f t="shared" ref="R246" si="152">IF(L238="","",MIN(D239:L239))</f>
        <v/>
      </c>
      <c r="S246" s="352" t="str">
        <f t="shared" ref="S246" si="153">IF((L239=""),"",AVERAGE(D239:L239))</f>
        <v/>
      </c>
      <c r="T246" s="352" t="str">
        <f>IF((L238=""),"",((Q246-R246)/(Q246+R246))*100)</f>
        <v/>
      </c>
      <c r="U246" s="474" t="str">
        <f>IF(L238="","",(IF(T246&lt;7,IF(S246&gt;2000,IF(S246&lt;3000,"Pass","Fail"),"Fail"),"Fail")))</f>
        <v/>
      </c>
      <c r="V246" s="476"/>
    </row>
    <row r="247" spans="1:22">
      <c r="A247" s="471"/>
      <c r="B247" s="463"/>
      <c r="C247" s="354" t="s">
        <v>100</v>
      </c>
      <c r="D247" s="355"/>
      <c r="E247" s="355"/>
      <c r="F247" s="355"/>
      <c r="G247" s="355"/>
      <c r="H247" s="355"/>
      <c r="I247" s="355"/>
      <c r="J247" s="355"/>
      <c r="K247" s="355"/>
      <c r="L247" s="355"/>
      <c r="M247" s="356"/>
      <c r="N247" s="356"/>
      <c r="O247" s="356"/>
      <c r="P247" s="356"/>
      <c r="Q247" s="463"/>
      <c r="R247" s="463"/>
      <c r="S247" s="357"/>
      <c r="T247" s="357"/>
      <c r="U247" s="466"/>
      <c r="V247" s="477"/>
    </row>
    <row r="248" spans="1:22" ht="24.75" thickBot="1">
      <c r="A248" s="471"/>
      <c r="B248" s="473"/>
      <c r="C248" s="354" t="s">
        <v>120</v>
      </c>
      <c r="D248" s="363" t="str">
        <f t="shared" ref="D248:L248" si="154">IF(((D246="")*AND(D247="")),"",(D246-D247)*3)</f>
        <v/>
      </c>
      <c r="E248" s="363" t="str">
        <f t="shared" si="154"/>
        <v/>
      </c>
      <c r="F248" s="363" t="str">
        <f t="shared" si="154"/>
        <v/>
      </c>
      <c r="G248" s="363" t="str">
        <f t="shared" si="154"/>
        <v/>
      </c>
      <c r="H248" s="363" t="str">
        <f t="shared" si="154"/>
        <v/>
      </c>
      <c r="I248" s="363" t="str">
        <f t="shared" si="154"/>
        <v/>
      </c>
      <c r="J248" s="363" t="str">
        <f t="shared" si="154"/>
        <v/>
      </c>
      <c r="K248" s="363" t="str">
        <f t="shared" si="154"/>
        <v/>
      </c>
      <c r="L248" s="363" t="str">
        <f t="shared" si="154"/>
        <v/>
      </c>
      <c r="M248" s="358"/>
      <c r="N248" s="358"/>
      <c r="O248" s="358"/>
      <c r="P248" s="358" t="str">
        <f t="shared" si="131"/>
        <v/>
      </c>
      <c r="Q248" s="473"/>
      <c r="R248" s="473"/>
      <c r="S248" s="359"/>
      <c r="T248" s="359"/>
      <c r="U248" s="475"/>
      <c r="V248" s="477"/>
    </row>
    <row r="249" spans="1:22">
      <c r="A249" s="459"/>
      <c r="B249" s="462" t="s">
        <v>110</v>
      </c>
      <c r="C249" s="354" t="s">
        <v>99</v>
      </c>
      <c r="D249" s="350"/>
      <c r="E249" s="350"/>
      <c r="F249" s="350"/>
      <c r="G249" s="350"/>
      <c r="H249" s="350"/>
      <c r="I249" s="350"/>
      <c r="J249" s="350"/>
      <c r="K249" s="350"/>
      <c r="L249" s="350"/>
      <c r="M249" s="356"/>
      <c r="N249" s="356"/>
      <c r="O249" s="356"/>
      <c r="P249" s="356"/>
      <c r="Q249" s="462" t="str">
        <f t="shared" ref="Q249" si="155">IF((L241=""),"",MAX(D242:L242))</f>
        <v/>
      </c>
      <c r="R249" s="462" t="str">
        <f t="shared" ref="R249" si="156">IF(L241="","",MIN(D242:L242))</f>
        <v/>
      </c>
      <c r="S249" s="360" t="str">
        <f t="shared" ref="S249" si="157">IF((L242=""),"",AVERAGE(D242:L242))</f>
        <v/>
      </c>
      <c r="T249" s="346" t="str">
        <f>IF((L241=""),"",((Q249-R249)/(Q249+R249))*100)</f>
        <v/>
      </c>
      <c r="U249" s="465" t="str">
        <f>IF(L241="","",(IF(T249&lt;7,IF(S249&gt;2800,IF(S249&lt;4500,"Pass","Fail"),"Fail"),"Fail")))</f>
        <v/>
      </c>
      <c r="V249" s="468"/>
    </row>
    <row r="250" spans="1:22">
      <c r="A250" s="460"/>
      <c r="B250" s="463"/>
      <c r="C250" s="354" t="s">
        <v>100</v>
      </c>
      <c r="D250" s="355"/>
      <c r="E250" s="355"/>
      <c r="F250" s="355"/>
      <c r="G250" s="355"/>
      <c r="H250" s="355"/>
      <c r="I250" s="355"/>
      <c r="J250" s="355"/>
      <c r="K250" s="355"/>
      <c r="L250" s="355"/>
      <c r="M250" s="356"/>
      <c r="N250" s="356"/>
      <c r="O250" s="356"/>
      <c r="P250" s="356"/>
      <c r="Q250" s="463"/>
      <c r="R250" s="463"/>
      <c r="S250" s="361"/>
      <c r="T250" s="357"/>
      <c r="U250" s="466"/>
      <c r="V250" s="468"/>
    </row>
    <row r="251" spans="1:22" ht="24.75" thickBot="1">
      <c r="A251" s="461"/>
      <c r="B251" s="464"/>
      <c r="C251" s="362" t="s">
        <v>120</v>
      </c>
      <c r="D251" s="358" t="str">
        <f t="shared" ref="D251:L251" si="158">IF(((D249="")*AND(D250="")),"",(D249-D250)*3)</f>
        <v/>
      </c>
      <c r="E251" s="358" t="str">
        <f t="shared" si="158"/>
        <v/>
      </c>
      <c r="F251" s="358" t="str">
        <f t="shared" si="158"/>
        <v/>
      </c>
      <c r="G251" s="358" t="str">
        <f t="shared" si="158"/>
        <v/>
      </c>
      <c r="H251" s="358" t="str">
        <f t="shared" si="158"/>
        <v/>
      </c>
      <c r="I251" s="358" t="str">
        <f t="shared" si="158"/>
        <v/>
      </c>
      <c r="J251" s="358" t="str">
        <f t="shared" si="158"/>
        <v/>
      </c>
      <c r="K251" s="358" t="str">
        <f t="shared" si="158"/>
        <v/>
      </c>
      <c r="L251" s="358" t="str">
        <f t="shared" si="158"/>
        <v/>
      </c>
      <c r="M251" s="363"/>
      <c r="N251" s="363"/>
      <c r="O251" s="363"/>
      <c r="P251" s="363"/>
      <c r="Q251" s="464"/>
      <c r="R251" s="464"/>
      <c r="S251" s="364"/>
      <c r="T251" s="365"/>
      <c r="U251" s="467"/>
      <c r="V251" s="469"/>
    </row>
    <row r="252" spans="1:22">
      <c r="A252" s="470"/>
      <c r="B252" s="472" t="s">
        <v>210</v>
      </c>
      <c r="C252" s="349" t="s">
        <v>99</v>
      </c>
      <c r="D252" s="355"/>
      <c r="E252" s="355"/>
      <c r="F252" s="355"/>
      <c r="G252" s="355"/>
      <c r="H252" s="355"/>
      <c r="I252" s="355"/>
      <c r="J252" s="355"/>
      <c r="K252" s="355"/>
      <c r="L252" s="355"/>
      <c r="M252" s="351"/>
      <c r="N252" s="351"/>
      <c r="O252" s="351"/>
      <c r="P252" s="351"/>
      <c r="Q252" s="472" t="str">
        <f t="shared" ref="Q252" si="159">IF((L244=""),"",MAX(D245:L245))</f>
        <v/>
      </c>
      <c r="R252" s="472" t="str">
        <f t="shared" ref="R252" si="160">IF(L244="","",MIN(D245:L245))</f>
        <v/>
      </c>
      <c r="S252" s="352" t="str">
        <f t="shared" ref="S252" si="161">IF((L245=""),"",AVERAGE(D245:L245))</f>
        <v/>
      </c>
      <c r="T252" s="352" t="str">
        <f>IF((L244=""),"",((Q252-R252)/(Q252+R252))*100)</f>
        <v/>
      </c>
      <c r="U252" s="474" t="str">
        <f>IF(L244="","",(IF(T252&lt;7,IF(S252&gt;2000,IF(S252&lt;3000,"Pass","Fail"),"Fail"),"Fail")))</f>
        <v/>
      </c>
      <c r="V252" s="476"/>
    </row>
    <row r="253" spans="1:22">
      <c r="A253" s="471"/>
      <c r="B253" s="463"/>
      <c r="C253" s="354" t="s">
        <v>100</v>
      </c>
      <c r="D253" s="355"/>
      <c r="E253" s="355"/>
      <c r="F253" s="355"/>
      <c r="G253" s="355"/>
      <c r="H253" s="355"/>
      <c r="I253" s="355"/>
      <c r="J253" s="355"/>
      <c r="K253" s="355"/>
      <c r="L253" s="355"/>
      <c r="M253" s="356"/>
      <c r="N253" s="356"/>
      <c r="O253" s="356"/>
      <c r="P253" s="356"/>
      <c r="Q253" s="463"/>
      <c r="R253" s="463"/>
      <c r="S253" s="357"/>
      <c r="T253" s="357"/>
      <c r="U253" s="466"/>
      <c r="V253" s="477"/>
    </row>
    <row r="254" spans="1:22" ht="24.75" thickBot="1">
      <c r="A254" s="471"/>
      <c r="B254" s="473"/>
      <c r="C254" s="354" t="s">
        <v>120</v>
      </c>
      <c r="D254" s="363" t="str">
        <f t="shared" ref="D254:L254" si="162">IF(((D252="")*AND(D253="")),"",(D252-D253)*3)</f>
        <v/>
      </c>
      <c r="E254" s="363" t="str">
        <f t="shared" si="162"/>
        <v/>
      </c>
      <c r="F254" s="363" t="str">
        <f t="shared" si="162"/>
        <v/>
      </c>
      <c r="G254" s="363" t="str">
        <f t="shared" si="162"/>
        <v/>
      </c>
      <c r="H254" s="363" t="str">
        <f t="shared" si="162"/>
        <v/>
      </c>
      <c r="I254" s="363" t="str">
        <f t="shared" si="162"/>
        <v/>
      </c>
      <c r="J254" s="363" t="str">
        <f t="shared" si="162"/>
        <v/>
      </c>
      <c r="K254" s="363" t="str">
        <f t="shared" si="162"/>
        <v/>
      </c>
      <c r="L254" s="363" t="str">
        <f t="shared" si="162"/>
        <v/>
      </c>
      <c r="M254" s="358"/>
      <c r="N254" s="358"/>
      <c r="O254" s="358"/>
      <c r="P254" s="358" t="str">
        <f t="shared" si="131"/>
        <v/>
      </c>
      <c r="Q254" s="473"/>
      <c r="R254" s="473"/>
      <c r="S254" s="359"/>
      <c r="T254" s="359"/>
      <c r="U254" s="475"/>
      <c r="V254" s="477"/>
    </row>
    <row r="255" spans="1:22">
      <c r="A255" s="459"/>
      <c r="B255" s="462" t="s">
        <v>110</v>
      </c>
      <c r="C255" s="354" t="s">
        <v>99</v>
      </c>
      <c r="D255" s="350"/>
      <c r="E255" s="350"/>
      <c r="F255" s="350"/>
      <c r="G255" s="350"/>
      <c r="H255" s="350"/>
      <c r="I255" s="350"/>
      <c r="J255" s="350"/>
      <c r="K255" s="350"/>
      <c r="L255" s="350"/>
      <c r="M255" s="356"/>
      <c r="N255" s="356"/>
      <c r="O255" s="356"/>
      <c r="P255" s="356"/>
      <c r="Q255" s="462" t="str">
        <f t="shared" ref="Q255" si="163">IF((L247=""),"",MAX(D248:L248))</f>
        <v/>
      </c>
      <c r="R255" s="462" t="str">
        <f t="shared" ref="R255" si="164">IF(L247="","",MIN(D248:L248))</f>
        <v/>
      </c>
      <c r="S255" s="360" t="str">
        <f t="shared" ref="S255" si="165">IF((L248=""),"",AVERAGE(D248:L248))</f>
        <v/>
      </c>
      <c r="T255" s="346" t="str">
        <f>IF((L247=""),"",((Q255-R255)/(Q255+R255))*100)</f>
        <v/>
      </c>
      <c r="U255" s="465" t="str">
        <f>IF(L247="","",(IF(T255&lt;7,IF(S255&gt;2800,IF(S255&lt;4500,"Pass","Fail"),"Fail"),"Fail")))</f>
        <v/>
      </c>
      <c r="V255" s="468"/>
    </row>
    <row r="256" spans="1:22">
      <c r="A256" s="460"/>
      <c r="B256" s="463"/>
      <c r="C256" s="354" t="s">
        <v>100</v>
      </c>
      <c r="D256" s="355"/>
      <c r="E256" s="355"/>
      <c r="F256" s="355"/>
      <c r="G256" s="355"/>
      <c r="H256" s="355"/>
      <c r="I256" s="355"/>
      <c r="J256" s="355"/>
      <c r="K256" s="355"/>
      <c r="L256" s="355"/>
      <c r="M256" s="356"/>
      <c r="N256" s="356"/>
      <c r="O256" s="356"/>
      <c r="P256" s="356"/>
      <c r="Q256" s="463"/>
      <c r="R256" s="463"/>
      <c r="S256" s="361"/>
      <c r="T256" s="357"/>
      <c r="U256" s="466"/>
      <c r="V256" s="468"/>
    </row>
    <row r="257" spans="1:22" ht="24.75" thickBot="1">
      <c r="A257" s="461"/>
      <c r="B257" s="464"/>
      <c r="C257" s="362" t="s">
        <v>120</v>
      </c>
      <c r="D257" s="358" t="str">
        <f t="shared" ref="D257:L257" si="166">IF(((D255="")*AND(D256="")),"",(D255-D256)*3)</f>
        <v/>
      </c>
      <c r="E257" s="358" t="str">
        <f t="shared" si="166"/>
        <v/>
      </c>
      <c r="F257" s="358" t="str">
        <f t="shared" si="166"/>
        <v/>
      </c>
      <c r="G257" s="358" t="str">
        <f t="shared" si="166"/>
        <v/>
      </c>
      <c r="H257" s="358" t="str">
        <f t="shared" si="166"/>
        <v/>
      </c>
      <c r="I257" s="358" t="str">
        <f t="shared" si="166"/>
        <v/>
      </c>
      <c r="J257" s="358" t="str">
        <f t="shared" si="166"/>
        <v/>
      </c>
      <c r="K257" s="358" t="str">
        <f t="shared" si="166"/>
        <v/>
      </c>
      <c r="L257" s="358" t="str">
        <f t="shared" si="166"/>
        <v/>
      </c>
      <c r="M257" s="363"/>
      <c r="N257" s="363"/>
      <c r="O257" s="363"/>
      <c r="P257" s="363"/>
      <c r="Q257" s="464"/>
      <c r="R257" s="464"/>
      <c r="S257" s="364"/>
      <c r="T257" s="365"/>
      <c r="U257" s="467"/>
      <c r="V257" s="469"/>
    </row>
    <row r="258" spans="1:22">
      <c r="A258" s="470"/>
      <c r="B258" s="472" t="s">
        <v>210</v>
      </c>
      <c r="C258" s="349" t="s">
        <v>99</v>
      </c>
      <c r="D258" s="355"/>
      <c r="E258" s="355"/>
      <c r="F258" s="355"/>
      <c r="G258" s="355"/>
      <c r="H258" s="355"/>
      <c r="I258" s="355"/>
      <c r="J258" s="355"/>
      <c r="K258" s="355"/>
      <c r="L258" s="355"/>
      <c r="M258" s="351"/>
      <c r="N258" s="351"/>
      <c r="O258" s="351"/>
      <c r="P258" s="351"/>
      <c r="Q258" s="472" t="str">
        <f t="shared" ref="Q258" si="167">IF((L250=""),"",MAX(D251:L251))</f>
        <v/>
      </c>
      <c r="R258" s="472" t="str">
        <f t="shared" ref="R258" si="168">IF(L250="","",MIN(D251:L251))</f>
        <v/>
      </c>
      <c r="S258" s="352" t="str">
        <f t="shared" ref="S258" si="169">IF((L251=""),"",AVERAGE(D251:L251))</f>
        <v/>
      </c>
      <c r="T258" s="352" t="str">
        <f>IF((L250=""),"",((Q258-R258)/(Q258+R258))*100)</f>
        <v/>
      </c>
      <c r="U258" s="474" t="str">
        <f>IF(L250="","",(IF(T258&lt;7,IF(S258&gt;2000,IF(S258&lt;3000,"Pass","Fail"),"Fail"),"Fail")))</f>
        <v/>
      </c>
      <c r="V258" s="476"/>
    </row>
    <row r="259" spans="1:22">
      <c r="A259" s="471"/>
      <c r="B259" s="463"/>
      <c r="C259" s="354" t="s">
        <v>100</v>
      </c>
      <c r="D259" s="355"/>
      <c r="E259" s="355"/>
      <c r="F259" s="355"/>
      <c r="G259" s="355"/>
      <c r="H259" s="355"/>
      <c r="I259" s="355"/>
      <c r="J259" s="355"/>
      <c r="K259" s="355"/>
      <c r="L259" s="355"/>
      <c r="M259" s="356"/>
      <c r="N259" s="356"/>
      <c r="O259" s="356"/>
      <c r="P259" s="356"/>
      <c r="Q259" s="463"/>
      <c r="R259" s="463"/>
      <c r="S259" s="357"/>
      <c r="T259" s="357"/>
      <c r="U259" s="466"/>
      <c r="V259" s="477"/>
    </row>
    <row r="260" spans="1:22" ht="24.75" thickBot="1">
      <c r="A260" s="471"/>
      <c r="B260" s="473"/>
      <c r="C260" s="354" t="s">
        <v>120</v>
      </c>
      <c r="D260" s="363" t="str">
        <f t="shared" ref="D260:L260" si="170">IF(((D258="")*AND(D259="")),"",(D258-D259)*3)</f>
        <v/>
      </c>
      <c r="E260" s="363" t="str">
        <f t="shared" si="170"/>
        <v/>
      </c>
      <c r="F260" s="363" t="str">
        <f t="shared" si="170"/>
        <v/>
      </c>
      <c r="G260" s="363" t="str">
        <f t="shared" si="170"/>
        <v/>
      </c>
      <c r="H260" s="363" t="str">
        <f t="shared" si="170"/>
        <v/>
      </c>
      <c r="I260" s="363" t="str">
        <f t="shared" si="170"/>
        <v/>
      </c>
      <c r="J260" s="363" t="str">
        <f t="shared" si="170"/>
        <v/>
      </c>
      <c r="K260" s="363" t="str">
        <f t="shared" si="170"/>
        <v/>
      </c>
      <c r="L260" s="363" t="str">
        <f t="shared" si="170"/>
        <v/>
      </c>
      <c r="M260" s="358"/>
      <c r="N260" s="358"/>
      <c r="O260" s="358"/>
      <c r="P260" s="358" t="str">
        <f t="shared" si="131"/>
        <v/>
      </c>
      <c r="Q260" s="473"/>
      <c r="R260" s="473"/>
      <c r="S260" s="359"/>
      <c r="T260" s="359"/>
      <c r="U260" s="475"/>
      <c r="V260" s="477"/>
    </row>
    <row r="261" spans="1:22">
      <c r="A261" s="459"/>
      <c r="B261" s="462" t="s">
        <v>110</v>
      </c>
      <c r="C261" s="354" t="s">
        <v>99</v>
      </c>
      <c r="D261" s="350"/>
      <c r="E261" s="350"/>
      <c r="F261" s="350"/>
      <c r="G261" s="350"/>
      <c r="H261" s="350"/>
      <c r="I261" s="350"/>
      <c r="J261" s="350"/>
      <c r="K261" s="350"/>
      <c r="L261" s="350"/>
      <c r="M261" s="356"/>
      <c r="N261" s="356"/>
      <c r="O261" s="356"/>
      <c r="P261" s="356"/>
      <c r="Q261" s="462" t="str">
        <f t="shared" ref="Q261" si="171">IF((L253=""),"",MAX(D254:L254))</f>
        <v/>
      </c>
      <c r="R261" s="462" t="str">
        <f t="shared" ref="R261" si="172">IF(L253="","",MIN(D254:L254))</f>
        <v/>
      </c>
      <c r="S261" s="360" t="str">
        <f t="shared" ref="S261" si="173">IF((L254=""),"",AVERAGE(D254:L254))</f>
        <v/>
      </c>
      <c r="T261" s="346" t="str">
        <f>IF((L253=""),"",((Q261-R261)/(Q261+R261))*100)</f>
        <v/>
      </c>
      <c r="U261" s="465" t="str">
        <f>IF(L253="","",(IF(T261&lt;7,IF(S261&gt;2800,IF(S261&lt;4500,"Pass","Fail"),"Fail"),"Fail")))</f>
        <v/>
      </c>
      <c r="V261" s="468"/>
    </row>
    <row r="262" spans="1:22">
      <c r="A262" s="460"/>
      <c r="B262" s="463"/>
      <c r="C262" s="354" t="s">
        <v>100</v>
      </c>
      <c r="D262" s="355"/>
      <c r="E262" s="355"/>
      <c r="F262" s="355"/>
      <c r="G262" s="355"/>
      <c r="H262" s="355"/>
      <c r="I262" s="355"/>
      <c r="J262" s="355"/>
      <c r="K262" s="355"/>
      <c r="L262" s="355"/>
      <c r="M262" s="356"/>
      <c r="N262" s="356"/>
      <c r="O262" s="356"/>
      <c r="P262" s="356"/>
      <c r="Q262" s="463"/>
      <c r="R262" s="463"/>
      <c r="S262" s="361"/>
      <c r="T262" s="357"/>
      <c r="U262" s="466"/>
      <c r="V262" s="468"/>
    </row>
    <row r="263" spans="1:22" ht="24.75" thickBot="1">
      <c r="A263" s="461"/>
      <c r="B263" s="464"/>
      <c r="C263" s="362" t="s">
        <v>120</v>
      </c>
      <c r="D263" s="358" t="str">
        <f t="shared" ref="D263:L263" si="174">IF(((D261="")*AND(D262="")),"",(D261-D262)*3)</f>
        <v/>
      </c>
      <c r="E263" s="358" t="str">
        <f t="shared" si="174"/>
        <v/>
      </c>
      <c r="F263" s="358" t="str">
        <f t="shared" si="174"/>
        <v/>
      </c>
      <c r="G263" s="358" t="str">
        <f t="shared" si="174"/>
        <v/>
      </c>
      <c r="H263" s="358" t="str">
        <f t="shared" si="174"/>
        <v/>
      </c>
      <c r="I263" s="358" t="str">
        <f t="shared" si="174"/>
        <v/>
      </c>
      <c r="J263" s="358" t="str">
        <f t="shared" si="174"/>
        <v/>
      </c>
      <c r="K263" s="358" t="str">
        <f t="shared" si="174"/>
        <v/>
      </c>
      <c r="L263" s="358" t="str">
        <f t="shared" si="174"/>
        <v/>
      </c>
      <c r="M263" s="363"/>
      <c r="N263" s="363"/>
      <c r="O263" s="363"/>
      <c r="P263" s="363"/>
      <c r="Q263" s="464"/>
      <c r="R263" s="464"/>
      <c r="S263" s="364"/>
      <c r="T263" s="365"/>
      <c r="U263" s="467"/>
      <c r="V263" s="469"/>
    </row>
    <row r="264" spans="1:22">
      <c r="A264" s="470"/>
      <c r="B264" s="472" t="s">
        <v>210</v>
      </c>
      <c r="C264" s="349" t="s">
        <v>99</v>
      </c>
      <c r="D264" s="355"/>
      <c r="E264" s="355"/>
      <c r="F264" s="355"/>
      <c r="G264" s="355"/>
      <c r="H264" s="355"/>
      <c r="I264" s="355"/>
      <c r="J264" s="355"/>
      <c r="K264" s="355"/>
      <c r="L264" s="355"/>
      <c r="M264" s="351"/>
      <c r="N264" s="351"/>
      <c r="O264" s="351"/>
      <c r="P264" s="351"/>
      <c r="Q264" s="472" t="str">
        <f t="shared" ref="Q264" si="175">IF((L256=""),"",MAX(D257:L257))</f>
        <v/>
      </c>
      <c r="R264" s="472" t="str">
        <f t="shared" ref="R264" si="176">IF(L256="","",MIN(D257:L257))</f>
        <v/>
      </c>
      <c r="S264" s="352" t="str">
        <f t="shared" ref="S264" si="177">IF((L257=""),"",AVERAGE(D257:L257))</f>
        <v/>
      </c>
      <c r="T264" s="352" t="str">
        <f>IF((L256=""),"",((Q264-R264)/(Q264+R264))*100)</f>
        <v/>
      </c>
      <c r="U264" s="474" t="str">
        <f>IF(L256="","",(IF(T264&lt;7,IF(S264&gt;2000,IF(S264&lt;3000,"Pass","Fail"),"Fail"),"Fail")))</f>
        <v/>
      </c>
      <c r="V264" s="476"/>
    </row>
    <row r="265" spans="1:22">
      <c r="A265" s="471"/>
      <c r="B265" s="463"/>
      <c r="C265" s="354" t="s">
        <v>100</v>
      </c>
      <c r="D265" s="355"/>
      <c r="E265" s="355"/>
      <c r="F265" s="355"/>
      <c r="G265" s="355"/>
      <c r="H265" s="355"/>
      <c r="I265" s="355"/>
      <c r="J265" s="355"/>
      <c r="K265" s="355"/>
      <c r="L265" s="355"/>
      <c r="M265" s="356"/>
      <c r="N265" s="356"/>
      <c r="O265" s="356"/>
      <c r="P265" s="356"/>
      <c r="Q265" s="463"/>
      <c r="R265" s="463"/>
      <c r="S265" s="357"/>
      <c r="T265" s="357"/>
      <c r="U265" s="466"/>
      <c r="V265" s="477"/>
    </row>
    <row r="266" spans="1:22" ht="24.75" thickBot="1">
      <c r="A266" s="471"/>
      <c r="B266" s="473"/>
      <c r="C266" s="354" t="s">
        <v>120</v>
      </c>
      <c r="D266" s="363" t="str">
        <f t="shared" ref="D266:L266" si="178">IF(((D264="")*AND(D265="")),"",(D264-D265)*3)</f>
        <v/>
      </c>
      <c r="E266" s="363" t="str">
        <f t="shared" si="178"/>
        <v/>
      </c>
      <c r="F266" s="363" t="str">
        <f t="shared" si="178"/>
        <v/>
      </c>
      <c r="G266" s="363" t="str">
        <f t="shared" si="178"/>
        <v/>
      </c>
      <c r="H266" s="363" t="str">
        <f t="shared" si="178"/>
        <v/>
      </c>
      <c r="I266" s="363" t="str">
        <f t="shared" si="178"/>
        <v/>
      </c>
      <c r="J266" s="363" t="str">
        <f t="shared" si="178"/>
        <v/>
      </c>
      <c r="K266" s="363" t="str">
        <f t="shared" si="178"/>
        <v/>
      </c>
      <c r="L266" s="363" t="str">
        <f t="shared" si="178"/>
        <v/>
      </c>
      <c r="M266" s="358"/>
      <c r="N266" s="358"/>
      <c r="O266" s="358"/>
      <c r="P266" s="358" t="str">
        <f t="shared" si="131"/>
        <v/>
      </c>
      <c r="Q266" s="473"/>
      <c r="R266" s="473"/>
      <c r="S266" s="359"/>
      <c r="T266" s="359"/>
      <c r="U266" s="475"/>
      <c r="V266" s="477"/>
    </row>
    <row r="267" spans="1:22">
      <c r="A267" s="459"/>
      <c r="B267" s="462" t="s">
        <v>110</v>
      </c>
      <c r="C267" s="354" t="s">
        <v>99</v>
      </c>
      <c r="D267" s="350"/>
      <c r="E267" s="350"/>
      <c r="F267" s="350"/>
      <c r="G267" s="350"/>
      <c r="H267" s="350"/>
      <c r="I267" s="350"/>
      <c r="J267" s="350"/>
      <c r="K267" s="350"/>
      <c r="L267" s="350"/>
      <c r="M267" s="356"/>
      <c r="N267" s="356"/>
      <c r="O267" s="356"/>
      <c r="P267" s="356"/>
      <c r="Q267" s="462" t="str">
        <f t="shared" ref="Q267" si="179">IF((L259=""),"",MAX(D260:L260))</f>
        <v/>
      </c>
      <c r="R267" s="462" t="str">
        <f t="shared" ref="R267" si="180">IF(L259="","",MIN(D260:L260))</f>
        <v/>
      </c>
      <c r="S267" s="360" t="str">
        <f t="shared" ref="S267" si="181">IF((L260=""),"",AVERAGE(D260:L260))</f>
        <v/>
      </c>
      <c r="T267" s="346" t="str">
        <f>IF((L259=""),"",((Q267-R267)/(Q267+R267))*100)</f>
        <v/>
      </c>
      <c r="U267" s="465" t="str">
        <f>IF(L259="","",(IF(T267&lt;7,IF(S267&gt;2800,IF(S267&lt;4500,"Pass","Fail"),"Fail"),"Fail")))</f>
        <v/>
      </c>
      <c r="V267" s="468"/>
    </row>
    <row r="268" spans="1:22">
      <c r="A268" s="460"/>
      <c r="B268" s="463"/>
      <c r="C268" s="354" t="s">
        <v>100</v>
      </c>
      <c r="D268" s="355"/>
      <c r="E268" s="355"/>
      <c r="F268" s="355"/>
      <c r="G268" s="355"/>
      <c r="H268" s="355"/>
      <c r="I268" s="355"/>
      <c r="J268" s="355"/>
      <c r="K268" s="355"/>
      <c r="L268" s="355"/>
      <c r="M268" s="356"/>
      <c r="N268" s="356"/>
      <c r="O268" s="356"/>
      <c r="P268" s="356"/>
      <c r="Q268" s="463"/>
      <c r="R268" s="463"/>
      <c r="S268" s="361"/>
      <c r="T268" s="357"/>
      <c r="U268" s="466"/>
      <c r="V268" s="468"/>
    </row>
    <row r="269" spans="1:22" ht="24.75" thickBot="1">
      <c r="A269" s="461"/>
      <c r="B269" s="464"/>
      <c r="C269" s="362" t="s">
        <v>120</v>
      </c>
      <c r="D269" s="358" t="str">
        <f t="shared" ref="D269:L269" si="182">IF(((D267="")*AND(D268="")),"",(D267-D268)*3)</f>
        <v/>
      </c>
      <c r="E269" s="358" t="str">
        <f t="shared" si="182"/>
        <v/>
      </c>
      <c r="F269" s="358" t="str">
        <f t="shared" si="182"/>
        <v/>
      </c>
      <c r="G269" s="358" t="str">
        <f t="shared" si="182"/>
        <v/>
      </c>
      <c r="H269" s="358" t="str">
        <f t="shared" si="182"/>
        <v/>
      </c>
      <c r="I269" s="358" t="str">
        <f t="shared" si="182"/>
        <v/>
      </c>
      <c r="J269" s="358" t="str">
        <f t="shared" si="182"/>
        <v/>
      </c>
      <c r="K269" s="358" t="str">
        <f t="shared" si="182"/>
        <v/>
      </c>
      <c r="L269" s="358" t="str">
        <f t="shared" si="182"/>
        <v/>
      </c>
      <c r="M269" s="363"/>
      <c r="N269" s="363"/>
      <c r="O269" s="363"/>
      <c r="P269" s="363"/>
      <c r="Q269" s="464"/>
      <c r="R269" s="464"/>
      <c r="S269" s="364"/>
      <c r="T269" s="365"/>
      <c r="U269" s="467"/>
      <c r="V269" s="469"/>
    </row>
    <row r="270" spans="1:22">
      <c r="A270" s="470"/>
      <c r="B270" s="472" t="s">
        <v>210</v>
      </c>
      <c r="C270" s="349" t="s">
        <v>99</v>
      </c>
      <c r="D270" s="355"/>
      <c r="E270" s="355"/>
      <c r="F270" s="355"/>
      <c r="G270" s="355"/>
      <c r="H270" s="355"/>
      <c r="I270" s="355"/>
      <c r="J270" s="355"/>
      <c r="K270" s="355"/>
      <c r="L270" s="355"/>
      <c r="M270" s="351"/>
      <c r="N270" s="351"/>
      <c r="O270" s="351"/>
      <c r="P270" s="351"/>
      <c r="Q270" s="472" t="str">
        <f t="shared" ref="Q270" si="183">IF((L262=""),"",MAX(D263:L263))</f>
        <v/>
      </c>
      <c r="R270" s="472" t="str">
        <f t="shared" ref="R270" si="184">IF(L262="","",MIN(D263:L263))</f>
        <v/>
      </c>
      <c r="S270" s="352" t="str">
        <f t="shared" ref="S270" si="185">IF((L263=""),"",AVERAGE(D263:L263))</f>
        <v/>
      </c>
      <c r="T270" s="352" t="str">
        <f>IF((L262=""),"",((Q270-R270)/(Q270+R270))*100)</f>
        <v/>
      </c>
      <c r="U270" s="474" t="str">
        <f>IF(L262="","",(IF(T270&lt;7,IF(S270&gt;2000,IF(S270&lt;3000,"Pass","Fail"),"Fail"),"Fail")))</f>
        <v/>
      </c>
      <c r="V270" s="476"/>
    </row>
    <row r="271" spans="1:22">
      <c r="A271" s="471"/>
      <c r="B271" s="463"/>
      <c r="C271" s="354" t="s">
        <v>100</v>
      </c>
      <c r="D271" s="355"/>
      <c r="E271" s="355"/>
      <c r="F271" s="355"/>
      <c r="G271" s="355"/>
      <c r="H271" s="355"/>
      <c r="I271" s="355"/>
      <c r="J271" s="355"/>
      <c r="K271" s="355"/>
      <c r="L271" s="355"/>
      <c r="M271" s="356"/>
      <c r="N271" s="356"/>
      <c r="O271" s="356"/>
      <c r="P271" s="356"/>
      <c r="Q271" s="463"/>
      <c r="R271" s="463"/>
      <c r="S271" s="357"/>
      <c r="T271" s="357"/>
      <c r="U271" s="466"/>
      <c r="V271" s="477"/>
    </row>
    <row r="272" spans="1:22" ht="24.75" thickBot="1">
      <c r="A272" s="471"/>
      <c r="B272" s="473"/>
      <c r="C272" s="354" t="s">
        <v>120</v>
      </c>
      <c r="D272" s="363" t="str">
        <f t="shared" ref="D272:L272" si="186">IF(((D270="")*AND(D271="")),"",(D270-D271)*3)</f>
        <v/>
      </c>
      <c r="E272" s="363" t="str">
        <f t="shared" si="186"/>
        <v/>
      </c>
      <c r="F272" s="363" t="str">
        <f t="shared" si="186"/>
        <v/>
      </c>
      <c r="G272" s="363" t="str">
        <f t="shared" si="186"/>
        <v/>
      </c>
      <c r="H272" s="363" t="str">
        <f t="shared" si="186"/>
        <v/>
      </c>
      <c r="I272" s="363" t="str">
        <f t="shared" si="186"/>
        <v/>
      </c>
      <c r="J272" s="363" t="str">
        <f t="shared" si="186"/>
        <v/>
      </c>
      <c r="K272" s="363" t="str">
        <f t="shared" si="186"/>
        <v/>
      </c>
      <c r="L272" s="363" t="str">
        <f t="shared" si="186"/>
        <v/>
      </c>
      <c r="M272" s="358"/>
      <c r="N272" s="358"/>
      <c r="O272" s="358"/>
      <c r="P272" s="358" t="str">
        <f t="shared" ref="P272:P332" si="187">IF(((P270="")*AND(P271="")),"",(P270-P271)*4)</f>
        <v/>
      </c>
      <c r="Q272" s="473"/>
      <c r="R272" s="473"/>
      <c r="S272" s="359"/>
      <c r="T272" s="359"/>
      <c r="U272" s="475"/>
      <c r="V272" s="477"/>
    </row>
    <row r="273" spans="1:22">
      <c r="A273" s="459"/>
      <c r="B273" s="462" t="s">
        <v>110</v>
      </c>
      <c r="C273" s="354" t="s">
        <v>99</v>
      </c>
      <c r="D273" s="350"/>
      <c r="E273" s="350"/>
      <c r="F273" s="350"/>
      <c r="G273" s="350"/>
      <c r="H273" s="350"/>
      <c r="I273" s="350"/>
      <c r="J273" s="350"/>
      <c r="K273" s="350"/>
      <c r="L273" s="350"/>
      <c r="M273" s="356"/>
      <c r="N273" s="356"/>
      <c r="O273" s="356"/>
      <c r="P273" s="356"/>
      <c r="Q273" s="462" t="str">
        <f t="shared" ref="Q273" si="188">IF((L265=""),"",MAX(D266:L266))</f>
        <v/>
      </c>
      <c r="R273" s="462" t="str">
        <f t="shared" ref="R273" si="189">IF(L265="","",MIN(D266:L266))</f>
        <v/>
      </c>
      <c r="S273" s="360" t="str">
        <f t="shared" ref="S273" si="190">IF((L266=""),"",AVERAGE(D266:L266))</f>
        <v/>
      </c>
      <c r="T273" s="346" t="str">
        <f>IF((L265=""),"",((Q273-R273)/(Q273+R273))*100)</f>
        <v/>
      </c>
      <c r="U273" s="465" t="str">
        <f>IF(L265="","",(IF(T273&lt;7,IF(S273&gt;2800,IF(S273&lt;4500,"Pass","Fail"),"Fail"),"Fail")))</f>
        <v/>
      </c>
      <c r="V273" s="468"/>
    </row>
    <row r="274" spans="1:22">
      <c r="A274" s="460"/>
      <c r="B274" s="463"/>
      <c r="C274" s="354" t="s">
        <v>100</v>
      </c>
      <c r="D274" s="355"/>
      <c r="E274" s="355"/>
      <c r="F274" s="355"/>
      <c r="G274" s="355"/>
      <c r="H274" s="355"/>
      <c r="I274" s="355"/>
      <c r="J274" s="355"/>
      <c r="K274" s="355"/>
      <c r="L274" s="355"/>
      <c r="M274" s="356"/>
      <c r="N274" s="356"/>
      <c r="O274" s="356"/>
      <c r="P274" s="356"/>
      <c r="Q274" s="463"/>
      <c r="R274" s="463"/>
      <c r="S274" s="361"/>
      <c r="T274" s="357"/>
      <c r="U274" s="466"/>
      <c r="V274" s="468"/>
    </row>
    <row r="275" spans="1:22" ht="24.75" thickBot="1">
      <c r="A275" s="461"/>
      <c r="B275" s="464"/>
      <c r="C275" s="362" t="s">
        <v>120</v>
      </c>
      <c r="D275" s="358" t="str">
        <f t="shared" ref="D275:L275" si="191">IF(((D273="")*AND(D274="")),"",(D273-D274)*3)</f>
        <v/>
      </c>
      <c r="E275" s="358" t="str">
        <f t="shared" si="191"/>
        <v/>
      </c>
      <c r="F275" s="358" t="str">
        <f t="shared" si="191"/>
        <v/>
      </c>
      <c r="G275" s="358" t="str">
        <f t="shared" si="191"/>
        <v/>
      </c>
      <c r="H275" s="358" t="str">
        <f t="shared" si="191"/>
        <v/>
      </c>
      <c r="I275" s="358" t="str">
        <f t="shared" si="191"/>
        <v/>
      </c>
      <c r="J275" s="358" t="str">
        <f t="shared" si="191"/>
        <v/>
      </c>
      <c r="K275" s="358" t="str">
        <f t="shared" si="191"/>
        <v/>
      </c>
      <c r="L275" s="358" t="str">
        <f t="shared" si="191"/>
        <v/>
      </c>
      <c r="M275" s="363"/>
      <c r="N275" s="363"/>
      <c r="O275" s="363"/>
      <c r="P275" s="363"/>
      <c r="Q275" s="464"/>
      <c r="R275" s="464"/>
      <c r="S275" s="364"/>
      <c r="T275" s="365"/>
      <c r="U275" s="467"/>
      <c r="V275" s="469"/>
    </row>
    <row r="276" spans="1:22">
      <c r="A276" s="470"/>
      <c r="B276" s="472" t="s">
        <v>210</v>
      </c>
      <c r="C276" s="349" t="s">
        <v>99</v>
      </c>
      <c r="D276" s="355"/>
      <c r="E276" s="355"/>
      <c r="F276" s="355"/>
      <c r="G276" s="355"/>
      <c r="H276" s="355"/>
      <c r="I276" s="355"/>
      <c r="J276" s="355"/>
      <c r="K276" s="355"/>
      <c r="L276" s="355"/>
      <c r="M276" s="351"/>
      <c r="N276" s="351"/>
      <c r="O276" s="351"/>
      <c r="P276" s="351"/>
      <c r="Q276" s="472" t="str">
        <f t="shared" ref="Q276" si="192">IF((L268=""),"",MAX(D269:L269))</f>
        <v/>
      </c>
      <c r="R276" s="472" t="str">
        <f t="shared" ref="R276" si="193">IF(L268="","",MIN(D269:L269))</f>
        <v/>
      </c>
      <c r="S276" s="352" t="str">
        <f t="shared" ref="S276" si="194">IF((L269=""),"",AVERAGE(D269:L269))</f>
        <v/>
      </c>
      <c r="T276" s="352" t="str">
        <f>IF((L268=""),"",((Q276-R276)/(Q276+R276))*100)</f>
        <v/>
      </c>
      <c r="U276" s="474" t="str">
        <f>IF(L268="","",(IF(T276&lt;7,IF(S276&gt;2000,IF(S276&lt;3000,"Pass","Fail"),"Fail"),"Fail")))</f>
        <v/>
      </c>
      <c r="V276" s="476"/>
    </row>
    <row r="277" spans="1:22">
      <c r="A277" s="471"/>
      <c r="B277" s="463"/>
      <c r="C277" s="354" t="s">
        <v>100</v>
      </c>
      <c r="D277" s="355"/>
      <c r="E277" s="355"/>
      <c r="F277" s="355"/>
      <c r="G277" s="355"/>
      <c r="H277" s="355"/>
      <c r="I277" s="355"/>
      <c r="J277" s="355"/>
      <c r="K277" s="355"/>
      <c r="L277" s="355"/>
      <c r="M277" s="356"/>
      <c r="N277" s="356"/>
      <c r="O277" s="356"/>
      <c r="P277" s="356"/>
      <c r="Q277" s="463"/>
      <c r="R277" s="463"/>
      <c r="S277" s="357"/>
      <c r="T277" s="357"/>
      <c r="U277" s="466"/>
      <c r="V277" s="477"/>
    </row>
    <row r="278" spans="1:22" ht="24.75" thickBot="1">
      <c r="A278" s="471"/>
      <c r="B278" s="473"/>
      <c r="C278" s="354" t="s">
        <v>120</v>
      </c>
      <c r="D278" s="363" t="str">
        <f t="shared" ref="D278:L278" si="195">IF(((D276="")*AND(D277="")),"",(D276-D277)*3)</f>
        <v/>
      </c>
      <c r="E278" s="363" t="str">
        <f t="shared" si="195"/>
        <v/>
      </c>
      <c r="F278" s="363" t="str">
        <f t="shared" si="195"/>
        <v/>
      </c>
      <c r="G278" s="363" t="str">
        <f t="shared" si="195"/>
        <v/>
      </c>
      <c r="H278" s="363" t="str">
        <f t="shared" si="195"/>
        <v/>
      </c>
      <c r="I278" s="363" t="str">
        <f t="shared" si="195"/>
        <v/>
      </c>
      <c r="J278" s="363" t="str">
        <f t="shared" si="195"/>
        <v/>
      </c>
      <c r="K278" s="363" t="str">
        <f t="shared" si="195"/>
        <v/>
      </c>
      <c r="L278" s="363" t="str">
        <f t="shared" si="195"/>
        <v/>
      </c>
      <c r="M278" s="358"/>
      <c r="N278" s="358"/>
      <c r="O278" s="358"/>
      <c r="P278" s="358" t="str">
        <f t="shared" si="187"/>
        <v/>
      </c>
      <c r="Q278" s="473"/>
      <c r="R278" s="473"/>
      <c r="S278" s="359"/>
      <c r="T278" s="359"/>
      <c r="U278" s="475"/>
      <c r="V278" s="477"/>
    </row>
    <row r="279" spans="1:22">
      <c r="A279" s="459"/>
      <c r="B279" s="462" t="s">
        <v>110</v>
      </c>
      <c r="C279" s="354" t="s">
        <v>99</v>
      </c>
      <c r="D279" s="350"/>
      <c r="E279" s="350"/>
      <c r="F279" s="350"/>
      <c r="G279" s="350"/>
      <c r="H279" s="350"/>
      <c r="I279" s="350"/>
      <c r="J279" s="350"/>
      <c r="K279" s="350"/>
      <c r="L279" s="350"/>
      <c r="M279" s="356"/>
      <c r="N279" s="356"/>
      <c r="O279" s="356"/>
      <c r="P279" s="356"/>
      <c r="Q279" s="462" t="str">
        <f t="shared" ref="Q279" si="196">IF((L271=""),"",MAX(D272:L272))</f>
        <v/>
      </c>
      <c r="R279" s="462" t="str">
        <f t="shared" ref="R279" si="197">IF(L271="","",MIN(D272:L272))</f>
        <v/>
      </c>
      <c r="S279" s="360" t="str">
        <f t="shared" ref="S279" si="198">IF((L272=""),"",AVERAGE(D272:L272))</f>
        <v/>
      </c>
      <c r="T279" s="346" t="str">
        <f>IF((L271=""),"",((Q279-R279)/(Q279+R279))*100)</f>
        <v/>
      </c>
      <c r="U279" s="465" t="str">
        <f>IF(L271="","",(IF(T279&lt;7,IF(S279&gt;2800,IF(S279&lt;4500,"Pass","Fail"),"Fail"),"Fail")))</f>
        <v/>
      </c>
      <c r="V279" s="468"/>
    </row>
    <row r="280" spans="1:22">
      <c r="A280" s="460"/>
      <c r="B280" s="463"/>
      <c r="C280" s="354" t="s">
        <v>100</v>
      </c>
      <c r="D280" s="355"/>
      <c r="E280" s="355"/>
      <c r="F280" s="355"/>
      <c r="G280" s="355"/>
      <c r="H280" s="355"/>
      <c r="I280" s="355"/>
      <c r="J280" s="355"/>
      <c r="K280" s="355"/>
      <c r="L280" s="355"/>
      <c r="M280" s="356"/>
      <c r="N280" s="356"/>
      <c r="O280" s="356"/>
      <c r="P280" s="356"/>
      <c r="Q280" s="463"/>
      <c r="R280" s="463"/>
      <c r="S280" s="361"/>
      <c r="T280" s="357"/>
      <c r="U280" s="466"/>
      <c r="V280" s="468"/>
    </row>
    <row r="281" spans="1:22" ht="24.75" thickBot="1">
      <c r="A281" s="461"/>
      <c r="B281" s="464"/>
      <c r="C281" s="362" t="s">
        <v>120</v>
      </c>
      <c r="D281" s="358" t="str">
        <f t="shared" ref="D281:L281" si="199">IF(((D279="")*AND(D280="")),"",(D279-D280)*3)</f>
        <v/>
      </c>
      <c r="E281" s="358" t="str">
        <f t="shared" si="199"/>
        <v/>
      </c>
      <c r="F281" s="358" t="str">
        <f t="shared" si="199"/>
        <v/>
      </c>
      <c r="G281" s="358" t="str">
        <f t="shared" si="199"/>
        <v/>
      </c>
      <c r="H281" s="358" t="str">
        <f t="shared" si="199"/>
        <v/>
      </c>
      <c r="I281" s="358" t="str">
        <f t="shared" si="199"/>
        <v/>
      </c>
      <c r="J281" s="358" t="str">
        <f t="shared" si="199"/>
        <v/>
      </c>
      <c r="K281" s="358" t="str">
        <f t="shared" si="199"/>
        <v/>
      </c>
      <c r="L281" s="358" t="str">
        <f t="shared" si="199"/>
        <v/>
      </c>
      <c r="M281" s="363"/>
      <c r="N281" s="363"/>
      <c r="O281" s="363"/>
      <c r="P281" s="363"/>
      <c r="Q281" s="464"/>
      <c r="R281" s="464"/>
      <c r="S281" s="364"/>
      <c r="T281" s="365"/>
      <c r="U281" s="467"/>
      <c r="V281" s="469"/>
    </row>
    <row r="282" spans="1:22">
      <c r="A282" s="470"/>
      <c r="B282" s="472" t="s">
        <v>210</v>
      </c>
      <c r="C282" s="349" t="s">
        <v>99</v>
      </c>
      <c r="D282" s="355"/>
      <c r="E282" s="355"/>
      <c r="F282" s="355"/>
      <c r="G282" s="355"/>
      <c r="H282" s="355"/>
      <c r="I282" s="355"/>
      <c r="J282" s="355"/>
      <c r="K282" s="355"/>
      <c r="L282" s="355"/>
      <c r="M282" s="351"/>
      <c r="N282" s="351"/>
      <c r="O282" s="351"/>
      <c r="P282" s="351"/>
      <c r="Q282" s="472" t="str">
        <f t="shared" ref="Q282" si="200">IF((L274=""),"",MAX(D275:L275))</f>
        <v/>
      </c>
      <c r="R282" s="472" t="str">
        <f t="shared" ref="R282" si="201">IF(L274="","",MIN(D275:L275))</f>
        <v/>
      </c>
      <c r="S282" s="352" t="str">
        <f t="shared" ref="S282" si="202">IF((L275=""),"",AVERAGE(D275:L275))</f>
        <v/>
      </c>
      <c r="T282" s="352" t="str">
        <f>IF((L274=""),"",((Q282-R282)/(Q282+R282))*100)</f>
        <v/>
      </c>
      <c r="U282" s="474" t="str">
        <f>IF(L274="","",(IF(T282&lt;7,IF(S282&gt;2000,IF(S282&lt;3000,"Pass","Fail"),"Fail"),"Fail")))</f>
        <v/>
      </c>
      <c r="V282" s="476"/>
    </row>
    <row r="283" spans="1:22">
      <c r="A283" s="471"/>
      <c r="B283" s="463"/>
      <c r="C283" s="354" t="s">
        <v>100</v>
      </c>
      <c r="D283" s="355"/>
      <c r="E283" s="355"/>
      <c r="F283" s="355"/>
      <c r="G283" s="355"/>
      <c r="H283" s="355"/>
      <c r="I283" s="355"/>
      <c r="J283" s="355"/>
      <c r="K283" s="355"/>
      <c r="L283" s="355"/>
      <c r="M283" s="356"/>
      <c r="N283" s="356"/>
      <c r="O283" s="356"/>
      <c r="P283" s="356"/>
      <c r="Q283" s="463"/>
      <c r="R283" s="463"/>
      <c r="S283" s="357"/>
      <c r="T283" s="357"/>
      <c r="U283" s="466"/>
      <c r="V283" s="477"/>
    </row>
    <row r="284" spans="1:22" ht="24.75" thickBot="1">
      <c r="A284" s="471"/>
      <c r="B284" s="473"/>
      <c r="C284" s="354" t="s">
        <v>120</v>
      </c>
      <c r="D284" s="363" t="str">
        <f t="shared" ref="D284:L284" si="203">IF(((D282="")*AND(D283="")),"",(D282-D283)*3)</f>
        <v/>
      </c>
      <c r="E284" s="363" t="str">
        <f t="shared" si="203"/>
        <v/>
      </c>
      <c r="F284" s="363" t="str">
        <f t="shared" si="203"/>
        <v/>
      </c>
      <c r="G284" s="363" t="str">
        <f t="shared" si="203"/>
        <v/>
      </c>
      <c r="H284" s="363" t="str">
        <f t="shared" si="203"/>
        <v/>
      </c>
      <c r="I284" s="363" t="str">
        <f t="shared" si="203"/>
        <v/>
      </c>
      <c r="J284" s="363" t="str">
        <f t="shared" si="203"/>
        <v/>
      </c>
      <c r="K284" s="363" t="str">
        <f t="shared" si="203"/>
        <v/>
      </c>
      <c r="L284" s="363" t="str">
        <f t="shared" si="203"/>
        <v/>
      </c>
      <c r="M284" s="358"/>
      <c r="N284" s="358"/>
      <c r="O284" s="358"/>
      <c r="P284" s="358" t="str">
        <f t="shared" si="187"/>
        <v/>
      </c>
      <c r="Q284" s="473"/>
      <c r="R284" s="473"/>
      <c r="S284" s="359"/>
      <c r="T284" s="359"/>
      <c r="U284" s="475"/>
      <c r="V284" s="477"/>
    </row>
    <row r="285" spans="1:22">
      <c r="A285" s="459"/>
      <c r="B285" s="462" t="s">
        <v>110</v>
      </c>
      <c r="C285" s="354" t="s">
        <v>99</v>
      </c>
      <c r="D285" s="350"/>
      <c r="E285" s="350"/>
      <c r="F285" s="350"/>
      <c r="G285" s="350"/>
      <c r="H285" s="350"/>
      <c r="I285" s="350"/>
      <c r="J285" s="350"/>
      <c r="K285" s="350"/>
      <c r="L285" s="350"/>
      <c r="M285" s="356"/>
      <c r="N285" s="356"/>
      <c r="O285" s="356"/>
      <c r="P285" s="356"/>
      <c r="Q285" s="462" t="str">
        <f t="shared" ref="Q285" si="204">IF((L277=""),"",MAX(D278:L278))</f>
        <v/>
      </c>
      <c r="R285" s="462" t="str">
        <f t="shared" ref="R285" si="205">IF(L277="","",MIN(D278:L278))</f>
        <v/>
      </c>
      <c r="S285" s="360" t="str">
        <f t="shared" ref="S285" si="206">IF((L278=""),"",AVERAGE(D278:L278))</f>
        <v/>
      </c>
      <c r="T285" s="346" t="str">
        <f>IF((L277=""),"",((Q285-R285)/(Q285+R285))*100)</f>
        <v/>
      </c>
      <c r="U285" s="465" t="str">
        <f>IF(L277="","",(IF(T285&lt;7,IF(S285&gt;2800,IF(S285&lt;4500,"Pass","Fail"),"Fail"),"Fail")))</f>
        <v/>
      </c>
      <c r="V285" s="468"/>
    </row>
    <row r="286" spans="1:22">
      <c r="A286" s="460"/>
      <c r="B286" s="463"/>
      <c r="C286" s="354" t="s">
        <v>100</v>
      </c>
      <c r="D286" s="355"/>
      <c r="E286" s="355"/>
      <c r="F286" s="355"/>
      <c r="G286" s="355"/>
      <c r="H286" s="355"/>
      <c r="I286" s="355"/>
      <c r="J286" s="355"/>
      <c r="K286" s="355"/>
      <c r="L286" s="355"/>
      <c r="M286" s="356"/>
      <c r="N286" s="356"/>
      <c r="O286" s="356"/>
      <c r="P286" s="356"/>
      <c r="Q286" s="463"/>
      <c r="R286" s="463"/>
      <c r="S286" s="361"/>
      <c r="T286" s="357"/>
      <c r="U286" s="466"/>
      <c r="V286" s="468"/>
    </row>
    <row r="287" spans="1:22" ht="24.75" thickBot="1">
      <c r="A287" s="461"/>
      <c r="B287" s="464"/>
      <c r="C287" s="362" t="s">
        <v>120</v>
      </c>
      <c r="D287" s="358" t="str">
        <f t="shared" ref="D287:L287" si="207">IF(((D285="")*AND(D286="")),"",(D285-D286)*3)</f>
        <v/>
      </c>
      <c r="E287" s="358" t="str">
        <f t="shared" si="207"/>
        <v/>
      </c>
      <c r="F287" s="358" t="str">
        <f t="shared" si="207"/>
        <v/>
      </c>
      <c r="G287" s="358" t="str">
        <f t="shared" si="207"/>
        <v/>
      </c>
      <c r="H287" s="358" t="str">
        <f t="shared" si="207"/>
        <v/>
      </c>
      <c r="I287" s="358" t="str">
        <f t="shared" si="207"/>
        <v/>
      </c>
      <c r="J287" s="358" t="str">
        <f t="shared" si="207"/>
        <v/>
      </c>
      <c r="K287" s="358" t="str">
        <f t="shared" si="207"/>
        <v/>
      </c>
      <c r="L287" s="358" t="str">
        <f t="shared" si="207"/>
        <v/>
      </c>
      <c r="M287" s="363"/>
      <c r="N287" s="363"/>
      <c r="O287" s="363"/>
      <c r="P287" s="363"/>
      <c r="Q287" s="464"/>
      <c r="R287" s="464"/>
      <c r="S287" s="364"/>
      <c r="T287" s="365"/>
      <c r="U287" s="467"/>
      <c r="V287" s="469"/>
    </row>
    <row r="288" spans="1:22">
      <c r="A288" s="470"/>
      <c r="B288" s="472" t="s">
        <v>210</v>
      </c>
      <c r="C288" s="349" t="s">
        <v>99</v>
      </c>
      <c r="D288" s="355"/>
      <c r="E288" s="355"/>
      <c r="F288" s="355"/>
      <c r="G288" s="355"/>
      <c r="H288" s="355"/>
      <c r="I288" s="355"/>
      <c r="J288" s="355"/>
      <c r="K288" s="355"/>
      <c r="L288" s="355"/>
      <c r="M288" s="351"/>
      <c r="N288" s="351"/>
      <c r="O288" s="351"/>
      <c r="P288" s="351"/>
      <c r="Q288" s="472" t="str">
        <f t="shared" ref="Q288" si="208">IF((L280=""),"",MAX(D281:L281))</f>
        <v/>
      </c>
      <c r="R288" s="472" t="str">
        <f t="shared" ref="R288" si="209">IF(L280="","",MIN(D281:L281))</f>
        <v/>
      </c>
      <c r="S288" s="352" t="str">
        <f t="shared" ref="S288" si="210">IF((L281=""),"",AVERAGE(D281:L281))</f>
        <v/>
      </c>
      <c r="T288" s="352" t="str">
        <f>IF((L280=""),"",((Q288-R288)/(Q288+R288))*100)</f>
        <v/>
      </c>
      <c r="U288" s="474" t="str">
        <f>IF(L280="","",(IF(T288&lt;7,IF(S288&gt;2000,IF(S288&lt;3000,"Pass","Fail"),"Fail"),"Fail")))</f>
        <v/>
      </c>
      <c r="V288" s="476"/>
    </row>
    <row r="289" spans="1:22">
      <c r="A289" s="471"/>
      <c r="B289" s="463"/>
      <c r="C289" s="354" t="s">
        <v>100</v>
      </c>
      <c r="D289" s="355"/>
      <c r="E289" s="355"/>
      <c r="F289" s="355"/>
      <c r="G289" s="355"/>
      <c r="H289" s="355"/>
      <c r="I289" s="355"/>
      <c r="J289" s="355"/>
      <c r="K289" s="355"/>
      <c r="L289" s="355"/>
      <c r="M289" s="356"/>
      <c r="N289" s="356"/>
      <c r="O289" s="356"/>
      <c r="P289" s="356"/>
      <c r="Q289" s="463"/>
      <c r="R289" s="463"/>
      <c r="S289" s="357"/>
      <c r="T289" s="357"/>
      <c r="U289" s="466"/>
      <c r="V289" s="477"/>
    </row>
    <row r="290" spans="1:22" ht="24.75" thickBot="1">
      <c r="A290" s="471"/>
      <c r="B290" s="473"/>
      <c r="C290" s="354" t="s">
        <v>120</v>
      </c>
      <c r="D290" s="363" t="str">
        <f t="shared" ref="D290:L290" si="211">IF(((D288="")*AND(D289="")),"",(D288-D289)*3)</f>
        <v/>
      </c>
      <c r="E290" s="363" t="str">
        <f t="shared" si="211"/>
        <v/>
      </c>
      <c r="F290" s="363" t="str">
        <f t="shared" si="211"/>
        <v/>
      </c>
      <c r="G290" s="363" t="str">
        <f t="shared" si="211"/>
        <v/>
      </c>
      <c r="H290" s="363" t="str">
        <f t="shared" si="211"/>
        <v/>
      </c>
      <c r="I290" s="363" t="str">
        <f t="shared" si="211"/>
        <v/>
      </c>
      <c r="J290" s="363" t="str">
        <f t="shared" si="211"/>
        <v/>
      </c>
      <c r="K290" s="363" t="str">
        <f t="shared" si="211"/>
        <v/>
      </c>
      <c r="L290" s="363" t="str">
        <f t="shared" si="211"/>
        <v/>
      </c>
      <c r="M290" s="358"/>
      <c r="N290" s="358"/>
      <c r="O290" s="358"/>
      <c r="P290" s="358" t="str">
        <f t="shared" si="187"/>
        <v/>
      </c>
      <c r="Q290" s="473"/>
      <c r="R290" s="473"/>
      <c r="S290" s="359"/>
      <c r="T290" s="359"/>
      <c r="U290" s="475"/>
      <c r="V290" s="477"/>
    </row>
    <row r="291" spans="1:22">
      <c r="A291" s="459"/>
      <c r="B291" s="462" t="s">
        <v>110</v>
      </c>
      <c r="C291" s="354" t="s">
        <v>99</v>
      </c>
      <c r="D291" s="350"/>
      <c r="E291" s="350"/>
      <c r="F291" s="350"/>
      <c r="G291" s="350"/>
      <c r="H291" s="350"/>
      <c r="I291" s="350"/>
      <c r="J291" s="350"/>
      <c r="K291" s="350"/>
      <c r="L291" s="350"/>
      <c r="M291" s="356"/>
      <c r="N291" s="356"/>
      <c r="O291" s="356"/>
      <c r="P291" s="356"/>
      <c r="Q291" s="462" t="str">
        <f t="shared" ref="Q291" si="212">IF((L283=""),"",MAX(D284:L284))</f>
        <v/>
      </c>
      <c r="R291" s="462" t="str">
        <f t="shared" ref="R291" si="213">IF(L283="","",MIN(D284:L284))</f>
        <v/>
      </c>
      <c r="S291" s="360" t="str">
        <f t="shared" ref="S291" si="214">IF((L284=""),"",AVERAGE(D284:L284))</f>
        <v/>
      </c>
      <c r="T291" s="346" t="str">
        <f>IF((L283=""),"",((Q291-R291)/(Q291+R291))*100)</f>
        <v/>
      </c>
      <c r="U291" s="465" t="str">
        <f>IF(L283="","",(IF(T291&lt;7,IF(S291&gt;2800,IF(S291&lt;4500,"Pass","Fail"),"Fail"),"Fail")))</f>
        <v/>
      </c>
      <c r="V291" s="468"/>
    </row>
    <row r="292" spans="1:22">
      <c r="A292" s="460"/>
      <c r="B292" s="463"/>
      <c r="C292" s="354" t="s">
        <v>100</v>
      </c>
      <c r="D292" s="355"/>
      <c r="E292" s="355"/>
      <c r="F292" s="355"/>
      <c r="G292" s="355"/>
      <c r="H292" s="355"/>
      <c r="I292" s="355"/>
      <c r="J292" s="355"/>
      <c r="K292" s="355"/>
      <c r="L292" s="355"/>
      <c r="M292" s="356"/>
      <c r="N292" s="356"/>
      <c r="O292" s="356"/>
      <c r="P292" s="356"/>
      <c r="Q292" s="463"/>
      <c r="R292" s="463"/>
      <c r="S292" s="361"/>
      <c r="T292" s="357"/>
      <c r="U292" s="466"/>
      <c r="V292" s="468"/>
    </row>
    <row r="293" spans="1:22" ht="24.75" thickBot="1">
      <c r="A293" s="461"/>
      <c r="B293" s="464"/>
      <c r="C293" s="362" t="s">
        <v>120</v>
      </c>
      <c r="D293" s="358" t="str">
        <f t="shared" ref="D293:L293" si="215">IF(((D291="")*AND(D292="")),"",(D291-D292)*3)</f>
        <v/>
      </c>
      <c r="E293" s="358" t="str">
        <f t="shared" si="215"/>
        <v/>
      </c>
      <c r="F293" s="358" t="str">
        <f t="shared" si="215"/>
        <v/>
      </c>
      <c r="G293" s="358" t="str">
        <f t="shared" si="215"/>
        <v/>
      </c>
      <c r="H293" s="358" t="str">
        <f t="shared" si="215"/>
        <v/>
      </c>
      <c r="I293" s="358" t="str">
        <f t="shared" si="215"/>
        <v/>
      </c>
      <c r="J293" s="358" t="str">
        <f t="shared" si="215"/>
        <v/>
      </c>
      <c r="K293" s="358" t="str">
        <f t="shared" si="215"/>
        <v/>
      </c>
      <c r="L293" s="358" t="str">
        <f t="shared" si="215"/>
        <v/>
      </c>
      <c r="M293" s="363"/>
      <c r="N293" s="363"/>
      <c r="O293" s="363"/>
      <c r="P293" s="363"/>
      <c r="Q293" s="464"/>
      <c r="R293" s="464"/>
      <c r="S293" s="364"/>
      <c r="T293" s="365"/>
      <c r="U293" s="467"/>
      <c r="V293" s="469"/>
    </row>
    <row r="294" spans="1:22">
      <c r="A294" s="470"/>
      <c r="B294" s="472" t="s">
        <v>210</v>
      </c>
      <c r="C294" s="349" t="s">
        <v>99</v>
      </c>
      <c r="D294" s="355"/>
      <c r="E294" s="355"/>
      <c r="F294" s="355"/>
      <c r="G294" s="355"/>
      <c r="H294" s="355"/>
      <c r="I294" s="355"/>
      <c r="J294" s="355"/>
      <c r="K294" s="355"/>
      <c r="L294" s="355"/>
      <c r="M294" s="351"/>
      <c r="N294" s="351"/>
      <c r="O294" s="351"/>
      <c r="P294" s="351"/>
      <c r="Q294" s="472" t="str">
        <f t="shared" ref="Q294" si="216">IF((L286=""),"",MAX(D287:L287))</f>
        <v/>
      </c>
      <c r="R294" s="472" t="str">
        <f t="shared" ref="R294" si="217">IF(L286="","",MIN(D287:L287))</f>
        <v/>
      </c>
      <c r="S294" s="352" t="str">
        <f t="shared" ref="S294" si="218">IF((L287=""),"",AVERAGE(D287:L287))</f>
        <v/>
      </c>
      <c r="T294" s="352" t="str">
        <f>IF((L286=""),"",((Q294-R294)/(Q294+R294))*100)</f>
        <v/>
      </c>
      <c r="U294" s="474" t="str">
        <f>IF(L286="","",(IF(T294&lt;7,IF(S294&gt;2000,IF(S294&lt;3000,"Pass","Fail"),"Fail"),"Fail")))</f>
        <v/>
      </c>
      <c r="V294" s="476"/>
    </row>
    <row r="295" spans="1:22">
      <c r="A295" s="471"/>
      <c r="B295" s="463"/>
      <c r="C295" s="354" t="s">
        <v>100</v>
      </c>
      <c r="D295" s="355"/>
      <c r="E295" s="355"/>
      <c r="F295" s="355"/>
      <c r="G295" s="355"/>
      <c r="H295" s="355"/>
      <c r="I295" s="355"/>
      <c r="J295" s="355"/>
      <c r="K295" s="355"/>
      <c r="L295" s="355"/>
      <c r="M295" s="356"/>
      <c r="N295" s="356"/>
      <c r="O295" s="356"/>
      <c r="P295" s="356"/>
      <c r="Q295" s="463"/>
      <c r="R295" s="463"/>
      <c r="S295" s="357"/>
      <c r="T295" s="357"/>
      <c r="U295" s="466"/>
      <c r="V295" s="477"/>
    </row>
    <row r="296" spans="1:22" ht="24.75" thickBot="1">
      <c r="A296" s="471"/>
      <c r="B296" s="473"/>
      <c r="C296" s="354" t="s">
        <v>120</v>
      </c>
      <c r="D296" s="363" t="str">
        <f t="shared" ref="D296:L296" si="219">IF(((D294="")*AND(D295="")),"",(D294-D295)*3)</f>
        <v/>
      </c>
      <c r="E296" s="363" t="str">
        <f t="shared" si="219"/>
        <v/>
      </c>
      <c r="F296" s="363" t="str">
        <f t="shared" si="219"/>
        <v/>
      </c>
      <c r="G296" s="363" t="str">
        <f t="shared" si="219"/>
        <v/>
      </c>
      <c r="H296" s="363" t="str">
        <f t="shared" si="219"/>
        <v/>
      </c>
      <c r="I296" s="363" t="str">
        <f t="shared" si="219"/>
        <v/>
      </c>
      <c r="J296" s="363" t="str">
        <f t="shared" si="219"/>
        <v/>
      </c>
      <c r="K296" s="363" t="str">
        <f t="shared" si="219"/>
        <v/>
      </c>
      <c r="L296" s="363" t="str">
        <f t="shared" si="219"/>
        <v/>
      </c>
      <c r="M296" s="358"/>
      <c r="N296" s="358"/>
      <c r="O296" s="358"/>
      <c r="P296" s="358" t="str">
        <f t="shared" si="187"/>
        <v/>
      </c>
      <c r="Q296" s="473"/>
      <c r="R296" s="473"/>
      <c r="S296" s="359"/>
      <c r="T296" s="359"/>
      <c r="U296" s="475"/>
      <c r="V296" s="477"/>
    </row>
    <row r="297" spans="1:22">
      <c r="A297" s="459"/>
      <c r="B297" s="462" t="s">
        <v>110</v>
      </c>
      <c r="C297" s="354" t="s">
        <v>99</v>
      </c>
      <c r="D297" s="350"/>
      <c r="E297" s="350"/>
      <c r="F297" s="350"/>
      <c r="G297" s="350"/>
      <c r="H297" s="350"/>
      <c r="I297" s="350"/>
      <c r="J297" s="350"/>
      <c r="K297" s="350"/>
      <c r="L297" s="350"/>
      <c r="M297" s="356"/>
      <c r="N297" s="356"/>
      <c r="O297" s="356"/>
      <c r="P297" s="356"/>
      <c r="Q297" s="462" t="str">
        <f t="shared" ref="Q297" si="220">IF((L289=""),"",MAX(D290:L290))</f>
        <v/>
      </c>
      <c r="R297" s="462" t="str">
        <f t="shared" ref="R297" si="221">IF(L289="","",MIN(D290:L290))</f>
        <v/>
      </c>
      <c r="S297" s="360" t="str">
        <f t="shared" ref="S297" si="222">IF((L290=""),"",AVERAGE(D290:L290))</f>
        <v/>
      </c>
      <c r="T297" s="346" t="str">
        <f>IF((L289=""),"",((Q297-R297)/(Q297+R297))*100)</f>
        <v/>
      </c>
      <c r="U297" s="465" t="str">
        <f>IF(L289="","",(IF(T297&lt;7,IF(S297&gt;2800,IF(S297&lt;4500,"Pass","Fail"),"Fail"),"Fail")))</f>
        <v/>
      </c>
      <c r="V297" s="468"/>
    </row>
    <row r="298" spans="1:22">
      <c r="A298" s="460"/>
      <c r="B298" s="463"/>
      <c r="C298" s="354" t="s">
        <v>100</v>
      </c>
      <c r="D298" s="355"/>
      <c r="E298" s="355"/>
      <c r="F298" s="355"/>
      <c r="G298" s="355"/>
      <c r="H298" s="355"/>
      <c r="I298" s="355"/>
      <c r="J298" s="355"/>
      <c r="K298" s="355"/>
      <c r="L298" s="355"/>
      <c r="M298" s="356"/>
      <c r="N298" s="356"/>
      <c r="O298" s="356"/>
      <c r="P298" s="356"/>
      <c r="Q298" s="463"/>
      <c r="R298" s="463"/>
      <c r="S298" s="361"/>
      <c r="T298" s="357"/>
      <c r="U298" s="466"/>
      <c r="V298" s="468"/>
    </row>
    <row r="299" spans="1:22" ht="24.75" thickBot="1">
      <c r="A299" s="461"/>
      <c r="B299" s="464"/>
      <c r="C299" s="362" t="s">
        <v>120</v>
      </c>
      <c r="D299" s="358" t="str">
        <f t="shared" ref="D299:L299" si="223">IF(((D297="")*AND(D298="")),"",(D297-D298)*3)</f>
        <v/>
      </c>
      <c r="E299" s="358" t="str">
        <f t="shared" si="223"/>
        <v/>
      </c>
      <c r="F299" s="358" t="str">
        <f t="shared" si="223"/>
        <v/>
      </c>
      <c r="G299" s="358" t="str">
        <f t="shared" si="223"/>
        <v/>
      </c>
      <c r="H299" s="358" t="str">
        <f t="shared" si="223"/>
        <v/>
      </c>
      <c r="I299" s="358" t="str">
        <f t="shared" si="223"/>
        <v/>
      </c>
      <c r="J299" s="358" t="str">
        <f t="shared" si="223"/>
        <v/>
      </c>
      <c r="K299" s="358" t="str">
        <f t="shared" si="223"/>
        <v/>
      </c>
      <c r="L299" s="358" t="str">
        <f t="shared" si="223"/>
        <v/>
      </c>
      <c r="M299" s="363"/>
      <c r="N299" s="363"/>
      <c r="O299" s="363"/>
      <c r="P299" s="363"/>
      <c r="Q299" s="464"/>
      <c r="R299" s="464"/>
      <c r="S299" s="364"/>
      <c r="T299" s="365"/>
      <c r="U299" s="467"/>
      <c r="V299" s="469"/>
    </row>
    <row r="300" spans="1:22">
      <c r="A300" s="470"/>
      <c r="B300" s="472" t="s">
        <v>210</v>
      </c>
      <c r="C300" s="349" t="s">
        <v>99</v>
      </c>
      <c r="D300" s="355"/>
      <c r="E300" s="355"/>
      <c r="F300" s="355"/>
      <c r="G300" s="355"/>
      <c r="H300" s="355"/>
      <c r="I300" s="355"/>
      <c r="J300" s="355"/>
      <c r="K300" s="355"/>
      <c r="L300" s="355"/>
      <c r="M300" s="351"/>
      <c r="N300" s="351"/>
      <c r="O300" s="351"/>
      <c r="P300" s="351"/>
      <c r="Q300" s="472" t="str">
        <f t="shared" ref="Q300" si="224">IF((L292=""),"",MAX(D293:L293))</f>
        <v/>
      </c>
      <c r="R300" s="472" t="str">
        <f t="shared" ref="R300" si="225">IF(L292="","",MIN(D293:L293))</f>
        <v/>
      </c>
      <c r="S300" s="352" t="str">
        <f t="shared" ref="S300" si="226">IF((L293=""),"",AVERAGE(D293:L293))</f>
        <v/>
      </c>
      <c r="T300" s="352" t="str">
        <f>IF((L292=""),"",((Q300-R300)/(Q300+R300))*100)</f>
        <v/>
      </c>
      <c r="U300" s="474" t="str">
        <f>IF(L292="","",(IF(T300&lt;7,IF(S300&gt;2000,IF(S300&lt;3000,"Pass","Fail"),"Fail"),"Fail")))</f>
        <v/>
      </c>
      <c r="V300" s="476"/>
    </row>
    <row r="301" spans="1:22">
      <c r="A301" s="471"/>
      <c r="B301" s="463"/>
      <c r="C301" s="354" t="s">
        <v>100</v>
      </c>
      <c r="D301" s="355"/>
      <c r="E301" s="355"/>
      <c r="F301" s="355"/>
      <c r="G301" s="355"/>
      <c r="H301" s="355"/>
      <c r="I301" s="355"/>
      <c r="J301" s="355"/>
      <c r="K301" s="355"/>
      <c r="L301" s="355"/>
      <c r="M301" s="356"/>
      <c r="N301" s="356"/>
      <c r="O301" s="356"/>
      <c r="P301" s="356"/>
      <c r="Q301" s="463"/>
      <c r="R301" s="463"/>
      <c r="S301" s="357"/>
      <c r="T301" s="357"/>
      <c r="U301" s="466"/>
      <c r="V301" s="477"/>
    </row>
    <row r="302" spans="1:22" ht="24.75" thickBot="1">
      <c r="A302" s="471"/>
      <c r="B302" s="473"/>
      <c r="C302" s="354" t="s">
        <v>120</v>
      </c>
      <c r="D302" s="363" t="str">
        <f t="shared" ref="D302:L302" si="227">IF(((D300="")*AND(D301="")),"",(D300-D301)*3)</f>
        <v/>
      </c>
      <c r="E302" s="363" t="str">
        <f t="shared" si="227"/>
        <v/>
      </c>
      <c r="F302" s="363" t="str">
        <f t="shared" si="227"/>
        <v/>
      </c>
      <c r="G302" s="363" t="str">
        <f t="shared" si="227"/>
        <v/>
      </c>
      <c r="H302" s="363" t="str">
        <f t="shared" si="227"/>
        <v/>
      </c>
      <c r="I302" s="363" t="str">
        <f t="shared" si="227"/>
        <v/>
      </c>
      <c r="J302" s="363" t="str">
        <f t="shared" si="227"/>
        <v/>
      </c>
      <c r="K302" s="363" t="str">
        <f t="shared" si="227"/>
        <v/>
      </c>
      <c r="L302" s="363" t="str">
        <f t="shared" si="227"/>
        <v/>
      </c>
      <c r="M302" s="358"/>
      <c r="N302" s="358"/>
      <c r="O302" s="358"/>
      <c r="P302" s="358" t="str">
        <f t="shared" si="187"/>
        <v/>
      </c>
      <c r="Q302" s="473"/>
      <c r="R302" s="473"/>
      <c r="S302" s="359"/>
      <c r="T302" s="359"/>
      <c r="U302" s="475"/>
      <c r="V302" s="477"/>
    </row>
    <row r="303" spans="1:22">
      <c r="A303" s="459"/>
      <c r="B303" s="462" t="s">
        <v>110</v>
      </c>
      <c r="C303" s="354" t="s">
        <v>99</v>
      </c>
      <c r="D303" s="350"/>
      <c r="E303" s="350"/>
      <c r="F303" s="350"/>
      <c r="G303" s="350"/>
      <c r="H303" s="350"/>
      <c r="I303" s="350"/>
      <c r="J303" s="350"/>
      <c r="K303" s="350"/>
      <c r="L303" s="350"/>
      <c r="M303" s="356"/>
      <c r="N303" s="356"/>
      <c r="O303" s="356"/>
      <c r="P303" s="356"/>
      <c r="Q303" s="462" t="str">
        <f t="shared" ref="Q303" si="228">IF((L295=""),"",MAX(D296:L296))</f>
        <v/>
      </c>
      <c r="R303" s="462" t="str">
        <f t="shared" ref="R303" si="229">IF(L295="","",MIN(D296:L296))</f>
        <v/>
      </c>
      <c r="S303" s="360" t="str">
        <f t="shared" ref="S303" si="230">IF((L296=""),"",AVERAGE(D296:L296))</f>
        <v/>
      </c>
      <c r="T303" s="346" t="str">
        <f>IF((L295=""),"",((Q303-R303)/(Q303+R303))*100)</f>
        <v/>
      </c>
      <c r="U303" s="465" t="str">
        <f>IF(L295="","",(IF(T303&lt;7,IF(S303&gt;2800,IF(S303&lt;4500,"Pass","Fail"),"Fail"),"Fail")))</f>
        <v/>
      </c>
      <c r="V303" s="468"/>
    </row>
    <row r="304" spans="1:22">
      <c r="A304" s="460"/>
      <c r="B304" s="463"/>
      <c r="C304" s="354" t="s">
        <v>100</v>
      </c>
      <c r="D304" s="355"/>
      <c r="E304" s="355"/>
      <c r="F304" s="355"/>
      <c r="G304" s="355"/>
      <c r="H304" s="355"/>
      <c r="I304" s="355"/>
      <c r="J304" s="355"/>
      <c r="K304" s="355"/>
      <c r="L304" s="355"/>
      <c r="M304" s="356"/>
      <c r="N304" s="356"/>
      <c r="O304" s="356"/>
      <c r="P304" s="356"/>
      <c r="Q304" s="463"/>
      <c r="R304" s="463"/>
      <c r="S304" s="361"/>
      <c r="T304" s="357"/>
      <c r="U304" s="466"/>
      <c r="V304" s="468"/>
    </row>
    <row r="305" spans="1:22" ht="24.75" thickBot="1">
      <c r="A305" s="461"/>
      <c r="B305" s="464"/>
      <c r="C305" s="362" t="s">
        <v>120</v>
      </c>
      <c r="D305" s="358" t="str">
        <f t="shared" ref="D305:L305" si="231">IF(((D303="")*AND(D304="")),"",(D303-D304)*3)</f>
        <v/>
      </c>
      <c r="E305" s="358" t="str">
        <f t="shared" si="231"/>
        <v/>
      </c>
      <c r="F305" s="358" t="str">
        <f t="shared" si="231"/>
        <v/>
      </c>
      <c r="G305" s="358" t="str">
        <f t="shared" si="231"/>
        <v/>
      </c>
      <c r="H305" s="358" t="str">
        <f t="shared" si="231"/>
        <v/>
      </c>
      <c r="I305" s="358" t="str">
        <f t="shared" si="231"/>
        <v/>
      </c>
      <c r="J305" s="358" t="str">
        <f t="shared" si="231"/>
        <v/>
      </c>
      <c r="K305" s="358" t="str">
        <f t="shared" si="231"/>
        <v/>
      </c>
      <c r="L305" s="358" t="str">
        <f t="shared" si="231"/>
        <v/>
      </c>
      <c r="M305" s="363"/>
      <c r="N305" s="363"/>
      <c r="O305" s="363"/>
      <c r="P305" s="363"/>
      <c r="Q305" s="464"/>
      <c r="R305" s="464"/>
      <c r="S305" s="364"/>
      <c r="T305" s="365"/>
      <c r="U305" s="467"/>
      <c r="V305" s="469"/>
    </row>
    <row r="306" spans="1:22">
      <c r="A306" s="470"/>
      <c r="B306" s="472" t="s">
        <v>210</v>
      </c>
      <c r="C306" s="349" t="s">
        <v>99</v>
      </c>
      <c r="D306" s="355"/>
      <c r="E306" s="355"/>
      <c r="F306" s="355"/>
      <c r="G306" s="355"/>
      <c r="H306" s="355"/>
      <c r="I306" s="355"/>
      <c r="J306" s="355"/>
      <c r="K306" s="355"/>
      <c r="L306" s="355"/>
      <c r="M306" s="351"/>
      <c r="N306" s="351"/>
      <c r="O306" s="351"/>
      <c r="P306" s="351"/>
      <c r="Q306" s="472" t="str">
        <f t="shared" ref="Q306" si="232">IF((L298=""),"",MAX(D299:L299))</f>
        <v/>
      </c>
      <c r="R306" s="472" t="str">
        <f t="shared" ref="R306" si="233">IF(L298="","",MIN(D299:L299))</f>
        <v/>
      </c>
      <c r="S306" s="352" t="str">
        <f t="shared" ref="S306" si="234">IF((L299=""),"",AVERAGE(D299:L299))</f>
        <v/>
      </c>
      <c r="T306" s="352" t="str">
        <f>IF((L298=""),"",((Q306-R306)/(Q306+R306))*100)</f>
        <v/>
      </c>
      <c r="U306" s="474" t="str">
        <f>IF(L298="","",(IF(T306&lt;7,IF(S306&gt;2000,IF(S306&lt;3000,"Pass","Fail"),"Fail"),"Fail")))</f>
        <v/>
      </c>
      <c r="V306" s="476"/>
    </row>
    <row r="307" spans="1:22">
      <c r="A307" s="471"/>
      <c r="B307" s="463"/>
      <c r="C307" s="354" t="s">
        <v>100</v>
      </c>
      <c r="D307" s="355"/>
      <c r="E307" s="355"/>
      <c r="F307" s="355"/>
      <c r="G307" s="355"/>
      <c r="H307" s="355"/>
      <c r="I307" s="355"/>
      <c r="J307" s="355"/>
      <c r="K307" s="355"/>
      <c r="L307" s="355"/>
      <c r="M307" s="356"/>
      <c r="N307" s="356"/>
      <c r="O307" s="356"/>
      <c r="P307" s="356"/>
      <c r="Q307" s="463"/>
      <c r="R307" s="463"/>
      <c r="S307" s="357"/>
      <c r="T307" s="357"/>
      <c r="U307" s="466"/>
      <c r="V307" s="477"/>
    </row>
    <row r="308" spans="1:22" ht="24.75" thickBot="1">
      <c r="A308" s="471"/>
      <c r="B308" s="473"/>
      <c r="C308" s="354" t="s">
        <v>120</v>
      </c>
      <c r="D308" s="363" t="str">
        <f t="shared" ref="D308:L308" si="235">IF(((D306="")*AND(D307="")),"",(D306-D307)*3)</f>
        <v/>
      </c>
      <c r="E308" s="363" t="str">
        <f t="shared" si="235"/>
        <v/>
      </c>
      <c r="F308" s="363" t="str">
        <f t="shared" si="235"/>
        <v/>
      </c>
      <c r="G308" s="363" t="str">
        <f t="shared" si="235"/>
        <v/>
      </c>
      <c r="H308" s="363" t="str">
        <f t="shared" si="235"/>
        <v/>
      </c>
      <c r="I308" s="363" t="str">
        <f t="shared" si="235"/>
        <v/>
      </c>
      <c r="J308" s="363" t="str">
        <f t="shared" si="235"/>
        <v/>
      </c>
      <c r="K308" s="363" t="str">
        <f t="shared" si="235"/>
        <v/>
      </c>
      <c r="L308" s="363" t="str">
        <f t="shared" si="235"/>
        <v/>
      </c>
      <c r="M308" s="358"/>
      <c r="N308" s="358"/>
      <c r="O308" s="358"/>
      <c r="P308" s="358" t="str">
        <f t="shared" si="187"/>
        <v/>
      </c>
      <c r="Q308" s="473"/>
      <c r="R308" s="473"/>
      <c r="S308" s="359"/>
      <c r="T308" s="359"/>
      <c r="U308" s="475"/>
      <c r="V308" s="477"/>
    </row>
    <row r="309" spans="1:22">
      <c r="A309" s="459"/>
      <c r="B309" s="462" t="s">
        <v>110</v>
      </c>
      <c r="C309" s="354" t="s">
        <v>99</v>
      </c>
      <c r="D309" s="350"/>
      <c r="E309" s="350"/>
      <c r="F309" s="350"/>
      <c r="G309" s="350"/>
      <c r="H309" s="350"/>
      <c r="I309" s="350"/>
      <c r="J309" s="350"/>
      <c r="K309" s="350"/>
      <c r="L309" s="350"/>
      <c r="M309" s="356"/>
      <c r="N309" s="356"/>
      <c r="O309" s="356"/>
      <c r="P309" s="356"/>
      <c r="Q309" s="462" t="str">
        <f t="shared" ref="Q309" si="236">IF((L301=""),"",MAX(D302:L302))</f>
        <v/>
      </c>
      <c r="R309" s="462" t="str">
        <f t="shared" ref="R309" si="237">IF(L301="","",MIN(D302:L302))</f>
        <v/>
      </c>
      <c r="S309" s="360" t="str">
        <f t="shared" ref="S309" si="238">IF((L302=""),"",AVERAGE(D302:L302))</f>
        <v/>
      </c>
      <c r="T309" s="346" t="str">
        <f>IF((L301=""),"",((Q309-R309)/(Q309+R309))*100)</f>
        <v/>
      </c>
      <c r="U309" s="465" t="str">
        <f>IF(L301="","",(IF(T309&lt;7,IF(S309&gt;2800,IF(S309&lt;4500,"Pass","Fail"),"Fail"),"Fail")))</f>
        <v/>
      </c>
      <c r="V309" s="468"/>
    </row>
    <row r="310" spans="1:22">
      <c r="A310" s="460"/>
      <c r="B310" s="463"/>
      <c r="C310" s="354" t="s">
        <v>100</v>
      </c>
      <c r="D310" s="355"/>
      <c r="E310" s="355"/>
      <c r="F310" s="355"/>
      <c r="G310" s="355"/>
      <c r="H310" s="355"/>
      <c r="I310" s="355"/>
      <c r="J310" s="355"/>
      <c r="K310" s="355"/>
      <c r="L310" s="355"/>
      <c r="M310" s="356"/>
      <c r="N310" s="356"/>
      <c r="O310" s="356"/>
      <c r="P310" s="356"/>
      <c r="Q310" s="463"/>
      <c r="R310" s="463"/>
      <c r="S310" s="361"/>
      <c r="T310" s="357"/>
      <c r="U310" s="466"/>
      <c r="V310" s="468"/>
    </row>
    <row r="311" spans="1:22" ht="24.75" thickBot="1">
      <c r="A311" s="461"/>
      <c r="B311" s="464"/>
      <c r="C311" s="362" t="s">
        <v>120</v>
      </c>
      <c r="D311" s="358" t="str">
        <f t="shared" ref="D311:L311" si="239">IF(((D309="")*AND(D310="")),"",(D309-D310)*3)</f>
        <v/>
      </c>
      <c r="E311" s="358" t="str">
        <f t="shared" si="239"/>
        <v/>
      </c>
      <c r="F311" s="358" t="str">
        <f t="shared" si="239"/>
        <v/>
      </c>
      <c r="G311" s="358" t="str">
        <f t="shared" si="239"/>
        <v/>
      </c>
      <c r="H311" s="358" t="str">
        <f t="shared" si="239"/>
        <v/>
      </c>
      <c r="I311" s="358" t="str">
        <f t="shared" si="239"/>
        <v/>
      </c>
      <c r="J311" s="358" t="str">
        <f t="shared" si="239"/>
        <v/>
      </c>
      <c r="K311" s="358" t="str">
        <f t="shared" si="239"/>
        <v/>
      </c>
      <c r="L311" s="358" t="str">
        <f t="shared" si="239"/>
        <v/>
      </c>
      <c r="M311" s="363"/>
      <c r="N311" s="363"/>
      <c r="O311" s="363"/>
      <c r="P311" s="363"/>
      <c r="Q311" s="464"/>
      <c r="R311" s="464"/>
      <c r="S311" s="364"/>
      <c r="T311" s="365"/>
      <c r="U311" s="467"/>
      <c r="V311" s="469"/>
    </row>
    <row r="312" spans="1:22">
      <c r="A312" s="470"/>
      <c r="B312" s="472" t="s">
        <v>210</v>
      </c>
      <c r="C312" s="349" t="s">
        <v>99</v>
      </c>
      <c r="D312" s="355"/>
      <c r="E312" s="355"/>
      <c r="F312" s="355"/>
      <c r="G312" s="355"/>
      <c r="H312" s="355"/>
      <c r="I312" s="355"/>
      <c r="J312" s="355"/>
      <c r="K312" s="355"/>
      <c r="L312" s="355"/>
      <c r="M312" s="351"/>
      <c r="N312" s="351"/>
      <c r="O312" s="351"/>
      <c r="P312" s="351"/>
      <c r="Q312" s="472" t="str">
        <f t="shared" ref="Q312" si="240">IF((L304=""),"",MAX(D305:L305))</f>
        <v/>
      </c>
      <c r="R312" s="472" t="str">
        <f t="shared" ref="R312" si="241">IF(L304="","",MIN(D305:L305))</f>
        <v/>
      </c>
      <c r="S312" s="352" t="str">
        <f t="shared" ref="S312" si="242">IF((L305=""),"",AVERAGE(D305:L305))</f>
        <v/>
      </c>
      <c r="T312" s="352" t="str">
        <f>IF((L304=""),"",((Q312-R312)/(Q312+R312))*100)</f>
        <v/>
      </c>
      <c r="U312" s="474" t="str">
        <f>IF(L304="","",(IF(T312&lt;7,IF(S312&gt;2000,IF(S312&lt;3000,"Pass","Fail"),"Fail"),"Fail")))</f>
        <v/>
      </c>
      <c r="V312" s="476"/>
    </row>
    <row r="313" spans="1:22">
      <c r="A313" s="471"/>
      <c r="B313" s="463"/>
      <c r="C313" s="354" t="s">
        <v>100</v>
      </c>
      <c r="D313" s="355"/>
      <c r="E313" s="355"/>
      <c r="F313" s="355"/>
      <c r="G313" s="355"/>
      <c r="H313" s="355"/>
      <c r="I313" s="355"/>
      <c r="J313" s="355"/>
      <c r="K313" s="355"/>
      <c r="L313" s="355"/>
      <c r="M313" s="356"/>
      <c r="N313" s="356"/>
      <c r="O313" s="356"/>
      <c r="P313" s="356"/>
      <c r="Q313" s="463"/>
      <c r="R313" s="463"/>
      <c r="S313" s="357"/>
      <c r="T313" s="357"/>
      <c r="U313" s="466"/>
      <c r="V313" s="477"/>
    </row>
    <row r="314" spans="1:22" ht="24.75" thickBot="1">
      <c r="A314" s="471"/>
      <c r="B314" s="473"/>
      <c r="C314" s="354" t="s">
        <v>120</v>
      </c>
      <c r="D314" s="363" t="str">
        <f t="shared" ref="D314:L314" si="243">IF(((D312="")*AND(D313="")),"",(D312-D313)*3)</f>
        <v/>
      </c>
      <c r="E314" s="363" t="str">
        <f t="shared" si="243"/>
        <v/>
      </c>
      <c r="F314" s="363" t="str">
        <f t="shared" si="243"/>
        <v/>
      </c>
      <c r="G314" s="363" t="str">
        <f t="shared" si="243"/>
        <v/>
      </c>
      <c r="H314" s="363" t="str">
        <f t="shared" si="243"/>
        <v/>
      </c>
      <c r="I314" s="363" t="str">
        <f t="shared" si="243"/>
        <v/>
      </c>
      <c r="J314" s="363" t="str">
        <f t="shared" si="243"/>
        <v/>
      </c>
      <c r="K314" s="363" t="str">
        <f t="shared" si="243"/>
        <v/>
      </c>
      <c r="L314" s="363" t="str">
        <f t="shared" si="243"/>
        <v/>
      </c>
      <c r="M314" s="358"/>
      <c r="N314" s="358"/>
      <c r="O314" s="358"/>
      <c r="P314" s="358" t="str">
        <f t="shared" si="187"/>
        <v/>
      </c>
      <c r="Q314" s="473"/>
      <c r="R314" s="473"/>
      <c r="S314" s="359"/>
      <c r="T314" s="359"/>
      <c r="U314" s="475"/>
      <c r="V314" s="477"/>
    </row>
    <row r="315" spans="1:22">
      <c r="A315" s="459"/>
      <c r="B315" s="462" t="s">
        <v>110</v>
      </c>
      <c r="C315" s="354" t="s">
        <v>99</v>
      </c>
      <c r="D315" s="350"/>
      <c r="E315" s="350"/>
      <c r="F315" s="350"/>
      <c r="G315" s="350"/>
      <c r="H315" s="350"/>
      <c r="I315" s="350"/>
      <c r="J315" s="350"/>
      <c r="K315" s="350"/>
      <c r="L315" s="350"/>
      <c r="M315" s="356"/>
      <c r="N315" s="356"/>
      <c r="O315" s="356"/>
      <c r="P315" s="356"/>
      <c r="Q315" s="462" t="str">
        <f t="shared" ref="Q315" si="244">IF((L307=""),"",MAX(D308:L308))</f>
        <v/>
      </c>
      <c r="R315" s="462" t="str">
        <f t="shared" ref="R315" si="245">IF(L307="","",MIN(D308:L308))</f>
        <v/>
      </c>
      <c r="S315" s="360" t="str">
        <f t="shared" ref="S315" si="246">IF((L308=""),"",AVERAGE(D308:L308))</f>
        <v/>
      </c>
      <c r="T315" s="346" t="str">
        <f>IF((L307=""),"",((Q315-R315)/(Q315+R315))*100)</f>
        <v/>
      </c>
      <c r="U315" s="465" t="str">
        <f>IF(L307="","",(IF(T315&lt;7,IF(S315&gt;2800,IF(S315&lt;4500,"Pass","Fail"),"Fail"),"Fail")))</f>
        <v/>
      </c>
      <c r="V315" s="468"/>
    </row>
    <row r="316" spans="1:22">
      <c r="A316" s="460"/>
      <c r="B316" s="463"/>
      <c r="C316" s="354" t="s">
        <v>100</v>
      </c>
      <c r="D316" s="355"/>
      <c r="E316" s="355"/>
      <c r="F316" s="355"/>
      <c r="G316" s="355"/>
      <c r="H316" s="355"/>
      <c r="I316" s="355"/>
      <c r="J316" s="355"/>
      <c r="K316" s="355"/>
      <c r="L316" s="355"/>
      <c r="M316" s="356"/>
      <c r="N316" s="356"/>
      <c r="O316" s="356"/>
      <c r="P316" s="356"/>
      <c r="Q316" s="463"/>
      <c r="R316" s="463"/>
      <c r="S316" s="361"/>
      <c r="T316" s="357"/>
      <c r="U316" s="466"/>
      <c r="V316" s="468"/>
    </row>
    <row r="317" spans="1:22" ht="24.75" thickBot="1">
      <c r="A317" s="461"/>
      <c r="B317" s="464"/>
      <c r="C317" s="362" t="s">
        <v>120</v>
      </c>
      <c r="D317" s="358" t="str">
        <f t="shared" ref="D317:L317" si="247">IF(((D315="")*AND(D316="")),"",(D315-D316)*3)</f>
        <v/>
      </c>
      <c r="E317" s="358" t="str">
        <f t="shared" si="247"/>
        <v/>
      </c>
      <c r="F317" s="358" t="str">
        <f t="shared" si="247"/>
        <v/>
      </c>
      <c r="G317" s="358" t="str">
        <f t="shared" si="247"/>
        <v/>
      </c>
      <c r="H317" s="358" t="str">
        <f t="shared" si="247"/>
        <v/>
      </c>
      <c r="I317" s="358" t="str">
        <f t="shared" si="247"/>
        <v/>
      </c>
      <c r="J317" s="358" t="str">
        <f t="shared" si="247"/>
        <v/>
      </c>
      <c r="K317" s="358" t="str">
        <f t="shared" si="247"/>
        <v/>
      </c>
      <c r="L317" s="358" t="str">
        <f t="shared" si="247"/>
        <v/>
      </c>
      <c r="M317" s="363"/>
      <c r="N317" s="363"/>
      <c r="O317" s="363"/>
      <c r="P317" s="363"/>
      <c r="Q317" s="464"/>
      <c r="R317" s="464"/>
      <c r="S317" s="364"/>
      <c r="T317" s="365"/>
      <c r="U317" s="467"/>
      <c r="V317" s="469"/>
    </row>
    <row r="318" spans="1:22">
      <c r="A318" s="470"/>
      <c r="B318" s="472" t="s">
        <v>210</v>
      </c>
      <c r="C318" s="349" t="s">
        <v>99</v>
      </c>
      <c r="D318" s="355"/>
      <c r="E318" s="355"/>
      <c r="F318" s="355"/>
      <c r="G318" s="355"/>
      <c r="H318" s="355"/>
      <c r="I318" s="355"/>
      <c r="J318" s="355"/>
      <c r="K318" s="355"/>
      <c r="L318" s="355"/>
      <c r="M318" s="351"/>
      <c r="N318" s="351"/>
      <c r="O318" s="351"/>
      <c r="P318" s="351"/>
      <c r="Q318" s="472" t="str">
        <f t="shared" ref="Q318" si="248">IF((L310=""),"",MAX(D311:L311))</f>
        <v/>
      </c>
      <c r="R318" s="472" t="str">
        <f t="shared" ref="R318" si="249">IF(L310="","",MIN(D311:L311))</f>
        <v/>
      </c>
      <c r="S318" s="352" t="str">
        <f t="shared" ref="S318" si="250">IF((L311=""),"",AVERAGE(D311:L311))</f>
        <v/>
      </c>
      <c r="T318" s="352" t="str">
        <f>IF((L310=""),"",((Q318-R318)/(Q318+R318))*100)</f>
        <v/>
      </c>
      <c r="U318" s="474" t="str">
        <f>IF(L310="","",(IF(T318&lt;7,IF(S318&gt;2000,IF(S318&lt;3000,"Pass","Fail"),"Fail"),"Fail")))</f>
        <v/>
      </c>
      <c r="V318" s="476"/>
    </row>
    <row r="319" spans="1:22">
      <c r="A319" s="471"/>
      <c r="B319" s="463"/>
      <c r="C319" s="354" t="s">
        <v>100</v>
      </c>
      <c r="D319" s="355"/>
      <c r="E319" s="355"/>
      <c r="F319" s="355"/>
      <c r="G319" s="355"/>
      <c r="H319" s="355"/>
      <c r="I319" s="355"/>
      <c r="J319" s="355"/>
      <c r="K319" s="355"/>
      <c r="L319" s="355"/>
      <c r="M319" s="356"/>
      <c r="N319" s="356"/>
      <c r="O319" s="356"/>
      <c r="P319" s="356"/>
      <c r="Q319" s="463"/>
      <c r="R319" s="463"/>
      <c r="S319" s="357"/>
      <c r="T319" s="357"/>
      <c r="U319" s="466"/>
      <c r="V319" s="477"/>
    </row>
    <row r="320" spans="1:22" ht="24.75" thickBot="1">
      <c r="A320" s="471"/>
      <c r="B320" s="473"/>
      <c r="C320" s="354" t="s">
        <v>120</v>
      </c>
      <c r="D320" s="363" t="str">
        <f t="shared" ref="D320:L320" si="251">IF(((D318="")*AND(D319="")),"",(D318-D319)*3)</f>
        <v/>
      </c>
      <c r="E320" s="363" t="str">
        <f t="shared" si="251"/>
        <v/>
      </c>
      <c r="F320" s="363" t="str">
        <f t="shared" si="251"/>
        <v/>
      </c>
      <c r="G320" s="363" t="str">
        <f t="shared" si="251"/>
        <v/>
      </c>
      <c r="H320" s="363" t="str">
        <f t="shared" si="251"/>
        <v/>
      </c>
      <c r="I320" s="363" t="str">
        <f t="shared" si="251"/>
        <v/>
      </c>
      <c r="J320" s="363" t="str">
        <f t="shared" si="251"/>
        <v/>
      </c>
      <c r="K320" s="363" t="str">
        <f t="shared" si="251"/>
        <v/>
      </c>
      <c r="L320" s="363" t="str">
        <f t="shared" si="251"/>
        <v/>
      </c>
      <c r="M320" s="358"/>
      <c r="N320" s="358"/>
      <c r="O320" s="358"/>
      <c r="P320" s="358" t="str">
        <f t="shared" si="187"/>
        <v/>
      </c>
      <c r="Q320" s="473"/>
      <c r="R320" s="473"/>
      <c r="S320" s="359"/>
      <c r="T320" s="359"/>
      <c r="U320" s="475"/>
      <c r="V320" s="477"/>
    </row>
    <row r="321" spans="1:22">
      <c r="A321" s="459"/>
      <c r="B321" s="462" t="s">
        <v>110</v>
      </c>
      <c r="C321" s="354" t="s">
        <v>99</v>
      </c>
      <c r="D321" s="350"/>
      <c r="E321" s="350"/>
      <c r="F321" s="350"/>
      <c r="G321" s="350"/>
      <c r="H321" s="350"/>
      <c r="I321" s="350"/>
      <c r="J321" s="350"/>
      <c r="K321" s="350"/>
      <c r="L321" s="350"/>
      <c r="M321" s="356"/>
      <c r="N321" s="356"/>
      <c r="O321" s="356"/>
      <c r="P321" s="356"/>
      <c r="Q321" s="462" t="str">
        <f t="shared" ref="Q321" si="252">IF((L313=""),"",MAX(D314:L314))</f>
        <v/>
      </c>
      <c r="R321" s="462" t="str">
        <f t="shared" ref="R321" si="253">IF(L313="","",MIN(D314:L314))</f>
        <v/>
      </c>
      <c r="S321" s="360" t="str">
        <f t="shared" ref="S321" si="254">IF((L314=""),"",AVERAGE(D314:L314))</f>
        <v/>
      </c>
      <c r="T321" s="346" t="str">
        <f>IF((L313=""),"",((Q321-R321)/(Q321+R321))*100)</f>
        <v/>
      </c>
      <c r="U321" s="465" t="str">
        <f>IF(L313="","",(IF(T321&lt;7,IF(S321&gt;2800,IF(S321&lt;4500,"Pass","Fail"),"Fail"),"Fail")))</f>
        <v/>
      </c>
      <c r="V321" s="468"/>
    </row>
    <row r="322" spans="1:22">
      <c r="A322" s="460"/>
      <c r="B322" s="463"/>
      <c r="C322" s="354" t="s">
        <v>100</v>
      </c>
      <c r="D322" s="355"/>
      <c r="E322" s="355"/>
      <c r="F322" s="355"/>
      <c r="G322" s="355"/>
      <c r="H322" s="355"/>
      <c r="I322" s="355"/>
      <c r="J322" s="355"/>
      <c r="K322" s="355"/>
      <c r="L322" s="355"/>
      <c r="M322" s="356"/>
      <c r="N322" s="356"/>
      <c r="O322" s="356"/>
      <c r="P322" s="356"/>
      <c r="Q322" s="463"/>
      <c r="R322" s="463"/>
      <c r="S322" s="361"/>
      <c r="T322" s="357"/>
      <c r="U322" s="466"/>
      <c r="V322" s="468"/>
    </row>
    <row r="323" spans="1:22" ht="24.75" thickBot="1">
      <c r="A323" s="461"/>
      <c r="B323" s="464"/>
      <c r="C323" s="362" t="s">
        <v>120</v>
      </c>
      <c r="D323" s="358" t="str">
        <f t="shared" ref="D323:L323" si="255">IF(((D321="")*AND(D322="")),"",(D321-D322)*3)</f>
        <v/>
      </c>
      <c r="E323" s="358" t="str">
        <f t="shared" si="255"/>
        <v/>
      </c>
      <c r="F323" s="358" t="str">
        <f t="shared" si="255"/>
        <v/>
      </c>
      <c r="G323" s="358" t="str">
        <f t="shared" si="255"/>
        <v/>
      </c>
      <c r="H323" s="358" t="str">
        <f t="shared" si="255"/>
        <v/>
      </c>
      <c r="I323" s="358" t="str">
        <f t="shared" si="255"/>
        <v/>
      </c>
      <c r="J323" s="358" t="str">
        <f t="shared" si="255"/>
        <v/>
      </c>
      <c r="K323" s="358" t="str">
        <f t="shared" si="255"/>
        <v/>
      </c>
      <c r="L323" s="358" t="str">
        <f t="shared" si="255"/>
        <v/>
      </c>
      <c r="M323" s="363"/>
      <c r="N323" s="363"/>
      <c r="O323" s="363"/>
      <c r="P323" s="363"/>
      <c r="Q323" s="464"/>
      <c r="R323" s="464"/>
      <c r="S323" s="364"/>
      <c r="T323" s="365"/>
      <c r="U323" s="467"/>
      <c r="V323" s="469"/>
    </row>
    <row r="324" spans="1:22">
      <c r="A324" s="470"/>
      <c r="B324" s="472" t="s">
        <v>210</v>
      </c>
      <c r="C324" s="349" t="s">
        <v>99</v>
      </c>
      <c r="D324" s="355"/>
      <c r="E324" s="355"/>
      <c r="F324" s="355"/>
      <c r="G324" s="355"/>
      <c r="H324" s="355"/>
      <c r="I324" s="355"/>
      <c r="J324" s="355"/>
      <c r="K324" s="355"/>
      <c r="L324" s="355"/>
      <c r="M324" s="351"/>
      <c r="N324" s="351"/>
      <c r="O324" s="351"/>
      <c r="P324" s="351"/>
      <c r="Q324" s="472" t="str">
        <f t="shared" ref="Q324" si="256">IF((L316=""),"",MAX(D317:L317))</f>
        <v/>
      </c>
      <c r="R324" s="472" t="str">
        <f t="shared" ref="R324" si="257">IF(L316="","",MIN(D317:L317))</f>
        <v/>
      </c>
      <c r="S324" s="352" t="str">
        <f t="shared" ref="S324" si="258">IF((L317=""),"",AVERAGE(D317:L317))</f>
        <v/>
      </c>
      <c r="T324" s="352" t="str">
        <f>IF((L316=""),"",((Q324-R324)/(Q324+R324))*100)</f>
        <v/>
      </c>
      <c r="U324" s="474" t="str">
        <f>IF(L316="","",(IF(T324&lt;7,IF(S324&gt;2000,IF(S324&lt;3000,"Pass","Fail"),"Fail"),"Fail")))</f>
        <v/>
      </c>
      <c r="V324" s="476"/>
    </row>
    <row r="325" spans="1:22">
      <c r="A325" s="471"/>
      <c r="B325" s="463"/>
      <c r="C325" s="354" t="s">
        <v>100</v>
      </c>
      <c r="D325" s="355"/>
      <c r="E325" s="355"/>
      <c r="F325" s="355"/>
      <c r="G325" s="355"/>
      <c r="H325" s="355"/>
      <c r="I325" s="355"/>
      <c r="J325" s="355"/>
      <c r="K325" s="355"/>
      <c r="L325" s="355"/>
      <c r="M325" s="356"/>
      <c r="N325" s="356"/>
      <c r="O325" s="356"/>
      <c r="P325" s="356"/>
      <c r="Q325" s="463"/>
      <c r="R325" s="463"/>
      <c r="S325" s="357"/>
      <c r="T325" s="357"/>
      <c r="U325" s="466"/>
      <c r="V325" s="477"/>
    </row>
    <row r="326" spans="1:22" ht="24.75" thickBot="1">
      <c r="A326" s="471"/>
      <c r="B326" s="473"/>
      <c r="C326" s="354" t="s">
        <v>120</v>
      </c>
      <c r="D326" s="363" t="str">
        <f t="shared" ref="D326:L326" si="259">IF(((D324="")*AND(D325="")),"",(D324-D325)*3)</f>
        <v/>
      </c>
      <c r="E326" s="363" t="str">
        <f t="shared" si="259"/>
        <v/>
      </c>
      <c r="F326" s="363" t="str">
        <f t="shared" si="259"/>
        <v/>
      </c>
      <c r="G326" s="363" t="str">
        <f t="shared" si="259"/>
        <v/>
      </c>
      <c r="H326" s="363" t="str">
        <f t="shared" si="259"/>
        <v/>
      </c>
      <c r="I326" s="363" t="str">
        <f t="shared" si="259"/>
        <v/>
      </c>
      <c r="J326" s="363" t="str">
        <f t="shared" si="259"/>
        <v/>
      </c>
      <c r="K326" s="363" t="str">
        <f t="shared" si="259"/>
        <v/>
      </c>
      <c r="L326" s="363" t="str">
        <f t="shared" si="259"/>
        <v/>
      </c>
      <c r="M326" s="358"/>
      <c r="N326" s="358"/>
      <c r="O326" s="358"/>
      <c r="P326" s="358" t="str">
        <f t="shared" si="187"/>
        <v/>
      </c>
      <c r="Q326" s="473"/>
      <c r="R326" s="473"/>
      <c r="S326" s="359"/>
      <c r="T326" s="359"/>
      <c r="U326" s="475"/>
      <c r="V326" s="477"/>
    </row>
    <row r="327" spans="1:22">
      <c r="A327" s="459"/>
      <c r="B327" s="462" t="s">
        <v>110</v>
      </c>
      <c r="C327" s="354" t="s">
        <v>99</v>
      </c>
      <c r="D327" s="350"/>
      <c r="E327" s="350"/>
      <c r="F327" s="350"/>
      <c r="G327" s="350"/>
      <c r="H327" s="350"/>
      <c r="I327" s="350"/>
      <c r="J327" s="350"/>
      <c r="K327" s="350"/>
      <c r="L327" s="350"/>
      <c r="M327" s="356"/>
      <c r="N327" s="356"/>
      <c r="O327" s="356"/>
      <c r="P327" s="356"/>
      <c r="Q327" s="462" t="str">
        <f t="shared" ref="Q327" si="260">IF((L319=""),"",MAX(D320:L320))</f>
        <v/>
      </c>
      <c r="R327" s="462" t="str">
        <f t="shared" ref="R327" si="261">IF(L319="","",MIN(D320:L320))</f>
        <v/>
      </c>
      <c r="S327" s="360" t="str">
        <f t="shared" ref="S327" si="262">IF((L320=""),"",AVERAGE(D320:L320))</f>
        <v/>
      </c>
      <c r="T327" s="346" t="str">
        <f>IF((L319=""),"",((Q327-R327)/(Q327+R327))*100)</f>
        <v/>
      </c>
      <c r="U327" s="465" t="str">
        <f>IF(L319="","",(IF(T327&lt;7,IF(S327&gt;2800,IF(S327&lt;4500,"Pass","Fail"),"Fail"),"Fail")))</f>
        <v/>
      </c>
      <c r="V327" s="468"/>
    </row>
    <row r="328" spans="1:22">
      <c r="A328" s="460"/>
      <c r="B328" s="463"/>
      <c r="C328" s="354" t="s">
        <v>100</v>
      </c>
      <c r="D328" s="355"/>
      <c r="E328" s="355"/>
      <c r="F328" s="355"/>
      <c r="G328" s="355"/>
      <c r="H328" s="355"/>
      <c r="I328" s="355"/>
      <c r="J328" s="355"/>
      <c r="K328" s="355"/>
      <c r="L328" s="355"/>
      <c r="M328" s="356"/>
      <c r="N328" s="356"/>
      <c r="O328" s="356"/>
      <c r="P328" s="356"/>
      <c r="Q328" s="463"/>
      <c r="R328" s="463"/>
      <c r="S328" s="361"/>
      <c r="T328" s="357"/>
      <c r="U328" s="466"/>
      <c r="V328" s="468"/>
    </row>
    <row r="329" spans="1:22" ht="24.75" thickBot="1">
      <c r="A329" s="461"/>
      <c r="B329" s="464"/>
      <c r="C329" s="362" t="s">
        <v>120</v>
      </c>
      <c r="D329" s="358" t="str">
        <f t="shared" ref="D329:L329" si="263">IF(((D327="")*AND(D328="")),"",(D327-D328)*3)</f>
        <v/>
      </c>
      <c r="E329" s="358" t="str">
        <f t="shared" si="263"/>
        <v/>
      </c>
      <c r="F329" s="358" t="str">
        <f t="shared" si="263"/>
        <v/>
      </c>
      <c r="G329" s="358" t="str">
        <f t="shared" si="263"/>
        <v/>
      </c>
      <c r="H329" s="358" t="str">
        <f t="shared" si="263"/>
        <v/>
      </c>
      <c r="I329" s="358" t="str">
        <f t="shared" si="263"/>
        <v/>
      </c>
      <c r="J329" s="358" t="str">
        <f t="shared" si="263"/>
        <v/>
      </c>
      <c r="K329" s="358" t="str">
        <f t="shared" si="263"/>
        <v/>
      </c>
      <c r="L329" s="358" t="str">
        <f t="shared" si="263"/>
        <v/>
      </c>
      <c r="M329" s="363"/>
      <c r="N329" s="363"/>
      <c r="O329" s="363"/>
      <c r="P329" s="363"/>
      <c r="Q329" s="464"/>
      <c r="R329" s="464"/>
      <c r="S329" s="364"/>
      <c r="T329" s="365"/>
      <c r="U329" s="467"/>
      <c r="V329" s="469"/>
    </row>
    <row r="330" spans="1:22">
      <c r="A330" s="470"/>
      <c r="B330" s="472" t="s">
        <v>210</v>
      </c>
      <c r="C330" s="349" t="s">
        <v>99</v>
      </c>
      <c r="D330" s="355"/>
      <c r="E330" s="355"/>
      <c r="F330" s="355"/>
      <c r="G330" s="355"/>
      <c r="H330" s="355"/>
      <c r="I330" s="355"/>
      <c r="J330" s="355"/>
      <c r="K330" s="355"/>
      <c r="L330" s="355"/>
      <c r="M330" s="351"/>
      <c r="N330" s="351"/>
      <c r="O330" s="351"/>
      <c r="P330" s="351"/>
      <c r="Q330" s="472" t="str">
        <f t="shared" ref="Q330" si="264">IF((L322=""),"",MAX(D323:L323))</f>
        <v/>
      </c>
      <c r="R330" s="472" t="str">
        <f t="shared" ref="R330" si="265">IF(L322="","",MIN(D323:L323))</f>
        <v/>
      </c>
      <c r="S330" s="352" t="str">
        <f t="shared" ref="S330" si="266">IF((L323=""),"",AVERAGE(D323:L323))</f>
        <v/>
      </c>
      <c r="T330" s="352" t="str">
        <f>IF((L322=""),"",((Q330-R330)/(Q330+R330))*100)</f>
        <v/>
      </c>
      <c r="U330" s="474" t="str">
        <f>IF(L322="","",(IF(T330&lt;7,IF(S330&gt;2000,IF(S330&lt;3000,"Pass","Fail"),"Fail"),"Fail")))</f>
        <v/>
      </c>
      <c r="V330" s="476"/>
    </row>
    <row r="331" spans="1:22">
      <c r="A331" s="471"/>
      <c r="B331" s="463"/>
      <c r="C331" s="354" t="s">
        <v>100</v>
      </c>
      <c r="D331" s="355"/>
      <c r="E331" s="355"/>
      <c r="F331" s="355"/>
      <c r="G331" s="355"/>
      <c r="H331" s="355"/>
      <c r="I331" s="355"/>
      <c r="J331" s="355"/>
      <c r="K331" s="355"/>
      <c r="L331" s="355"/>
      <c r="M331" s="356"/>
      <c r="N331" s="356"/>
      <c r="O331" s="356"/>
      <c r="P331" s="356"/>
      <c r="Q331" s="463"/>
      <c r="R331" s="463"/>
      <c r="S331" s="357"/>
      <c r="T331" s="357"/>
      <c r="U331" s="466"/>
      <c r="V331" s="477"/>
    </row>
    <row r="332" spans="1:22" ht="24.75" thickBot="1">
      <c r="A332" s="471"/>
      <c r="B332" s="473"/>
      <c r="C332" s="354" t="s">
        <v>120</v>
      </c>
      <c r="D332" s="363" t="str">
        <f t="shared" ref="D332:L332" si="267">IF(((D330="")*AND(D331="")),"",(D330-D331)*3)</f>
        <v/>
      </c>
      <c r="E332" s="363" t="str">
        <f t="shared" si="267"/>
        <v/>
      </c>
      <c r="F332" s="363" t="str">
        <f t="shared" si="267"/>
        <v/>
      </c>
      <c r="G332" s="363" t="str">
        <f t="shared" si="267"/>
        <v/>
      </c>
      <c r="H332" s="363" t="str">
        <f t="shared" si="267"/>
        <v/>
      </c>
      <c r="I332" s="363" t="str">
        <f t="shared" si="267"/>
        <v/>
      </c>
      <c r="J332" s="363" t="str">
        <f t="shared" si="267"/>
        <v/>
      </c>
      <c r="K332" s="363" t="str">
        <f t="shared" si="267"/>
        <v/>
      </c>
      <c r="L332" s="363" t="str">
        <f t="shared" si="267"/>
        <v/>
      </c>
      <c r="M332" s="358"/>
      <c r="N332" s="358"/>
      <c r="O332" s="358"/>
      <c r="P332" s="358" t="str">
        <f t="shared" si="187"/>
        <v/>
      </c>
      <c r="Q332" s="473"/>
      <c r="R332" s="473"/>
      <c r="S332" s="359"/>
      <c r="T332" s="359"/>
      <c r="U332" s="475"/>
      <c r="V332" s="477"/>
    </row>
    <row r="333" spans="1:22">
      <c r="A333" s="459"/>
      <c r="B333" s="462" t="s">
        <v>110</v>
      </c>
      <c r="C333" s="354" t="s">
        <v>99</v>
      </c>
      <c r="D333" s="350"/>
      <c r="E333" s="350"/>
      <c r="F333" s="350"/>
      <c r="G333" s="350"/>
      <c r="H333" s="350"/>
      <c r="I333" s="350"/>
      <c r="J333" s="350"/>
      <c r="K333" s="350"/>
      <c r="L333" s="350"/>
      <c r="M333" s="356"/>
      <c r="N333" s="356"/>
      <c r="O333" s="356"/>
      <c r="P333" s="356"/>
      <c r="Q333" s="462" t="str">
        <f t="shared" ref="Q333" si="268">IF((L325=""),"",MAX(D326:L326))</f>
        <v/>
      </c>
      <c r="R333" s="462" t="str">
        <f t="shared" ref="R333" si="269">IF(L325="","",MIN(D326:L326))</f>
        <v/>
      </c>
      <c r="S333" s="360" t="str">
        <f t="shared" ref="S333" si="270">IF((L326=""),"",AVERAGE(D326:L326))</f>
        <v/>
      </c>
      <c r="T333" s="346" t="str">
        <f>IF((L325=""),"",((Q333-R333)/(Q333+R333))*100)</f>
        <v/>
      </c>
      <c r="U333" s="465" t="str">
        <f>IF(L325="","",(IF(T333&lt;7,IF(S333&gt;2800,IF(S333&lt;4500,"Pass","Fail"),"Fail"),"Fail")))</f>
        <v/>
      </c>
      <c r="V333" s="468"/>
    </row>
    <row r="334" spans="1:22">
      <c r="A334" s="460"/>
      <c r="B334" s="463"/>
      <c r="C334" s="354" t="s">
        <v>100</v>
      </c>
      <c r="D334" s="355"/>
      <c r="E334" s="355"/>
      <c r="F334" s="355"/>
      <c r="G334" s="355"/>
      <c r="H334" s="355"/>
      <c r="I334" s="355"/>
      <c r="J334" s="355"/>
      <c r="K334" s="355"/>
      <c r="L334" s="355"/>
      <c r="M334" s="356"/>
      <c r="N334" s="356"/>
      <c r="O334" s="356"/>
      <c r="P334" s="356"/>
      <c r="Q334" s="463"/>
      <c r="R334" s="463"/>
      <c r="S334" s="361"/>
      <c r="T334" s="357"/>
      <c r="U334" s="466"/>
      <c r="V334" s="468"/>
    </row>
    <row r="335" spans="1:22" ht="24.75" thickBot="1">
      <c r="A335" s="461"/>
      <c r="B335" s="464"/>
      <c r="C335" s="362" t="s">
        <v>120</v>
      </c>
      <c r="D335" s="358" t="str">
        <f t="shared" ref="D335:L335" si="271">IF(((D333="")*AND(D334="")),"",(D333-D334)*3)</f>
        <v/>
      </c>
      <c r="E335" s="358" t="str">
        <f t="shared" si="271"/>
        <v/>
      </c>
      <c r="F335" s="358" t="str">
        <f t="shared" si="271"/>
        <v/>
      </c>
      <c r="G335" s="358" t="str">
        <f t="shared" si="271"/>
        <v/>
      </c>
      <c r="H335" s="358" t="str">
        <f t="shared" si="271"/>
        <v/>
      </c>
      <c r="I335" s="358" t="str">
        <f t="shared" si="271"/>
        <v/>
      </c>
      <c r="J335" s="358" t="str">
        <f t="shared" si="271"/>
        <v/>
      </c>
      <c r="K335" s="358" t="str">
        <f t="shared" si="271"/>
        <v/>
      </c>
      <c r="L335" s="358" t="str">
        <f t="shared" si="271"/>
        <v/>
      </c>
      <c r="M335" s="363"/>
      <c r="N335" s="363"/>
      <c r="O335" s="363"/>
      <c r="P335" s="363"/>
      <c r="Q335" s="464"/>
      <c r="R335" s="464"/>
      <c r="S335" s="364"/>
      <c r="T335" s="365"/>
      <c r="U335" s="467"/>
      <c r="V335" s="469"/>
    </row>
    <row r="336" spans="1:22">
      <c r="A336" s="470"/>
      <c r="B336" s="472" t="s">
        <v>210</v>
      </c>
      <c r="C336" s="349" t="s">
        <v>99</v>
      </c>
      <c r="D336" s="355"/>
      <c r="E336" s="355"/>
      <c r="F336" s="355"/>
      <c r="G336" s="355"/>
      <c r="H336" s="355"/>
      <c r="I336" s="355"/>
      <c r="J336" s="355"/>
      <c r="K336" s="355"/>
      <c r="L336" s="355"/>
      <c r="M336" s="351"/>
      <c r="N336" s="351"/>
      <c r="O336" s="351"/>
      <c r="P336" s="351"/>
      <c r="Q336" s="472" t="str">
        <f t="shared" ref="Q336" si="272">IF((L328=""),"",MAX(D329:L329))</f>
        <v/>
      </c>
      <c r="R336" s="472" t="str">
        <f t="shared" ref="R336" si="273">IF(L328="","",MIN(D329:L329))</f>
        <v/>
      </c>
      <c r="S336" s="352" t="str">
        <f t="shared" ref="S336" si="274">IF((L329=""),"",AVERAGE(D329:L329))</f>
        <v/>
      </c>
      <c r="T336" s="352" t="str">
        <f>IF((L328=""),"",((Q336-R336)/(Q336+R336))*100)</f>
        <v/>
      </c>
      <c r="U336" s="474" t="str">
        <f>IF(L328="","",(IF(T336&lt;7,IF(S336&gt;2000,IF(S336&lt;3000,"Pass","Fail"),"Fail"),"Fail")))</f>
        <v/>
      </c>
      <c r="V336" s="476"/>
    </row>
    <row r="337" spans="1:22">
      <c r="A337" s="471"/>
      <c r="B337" s="463"/>
      <c r="C337" s="354" t="s">
        <v>100</v>
      </c>
      <c r="D337" s="355"/>
      <c r="E337" s="355"/>
      <c r="F337" s="355"/>
      <c r="G337" s="355"/>
      <c r="H337" s="355"/>
      <c r="I337" s="355"/>
      <c r="J337" s="355"/>
      <c r="K337" s="355"/>
      <c r="L337" s="355"/>
      <c r="M337" s="356"/>
      <c r="N337" s="356"/>
      <c r="O337" s="356"/>
      <c r="P337" s="356"/>
      <c r="Q337" s="463"/>
      <c r="R337" s="463"/>
      <c r="S337" s="357"/>
      <c r="T337" s="357"/>
      <c r="U337" s="466"/>
      <c r="V337" s="477"/>
    </row>
    <row r="338" spans="1:22" ht="24.75" thickBot="1">
      <c r="A338" s="471"/>
      <c r="B338" s="473"/>
      <c r="C338" s="354" t="s">
        <v>120</v>
      </c>
      <c r="D338" s="363" t="str">
        <f t="shared" ref="D338:L338" si="275">IF(((D336="")*AND(D337="")),"",(D336-D337)*3)</f>
        <v/>
      </c>
      <c r="E338" s="363" t="str">
        <f t="shared" si="275"/>
        <v/>
      </c>
      <c r="F338" s="363" t="str">
        <f t="shared" si="275"/>
        <v/>
      </c>
      <c r="G338" s="363" t="str">
        <f t="shared" si="275"/>
        <v/>
      </c>
      <c r="H338" s="363" t="str">
        <f t="shared" si="275"/>
        <v/>
      </c>
      <c r="I338" s="363" t="str">
        <f t="shared" si="275"/>
        <v/>
      </c>
      <c r="J338" s="363" t="str">
        <f t="shared" si="275"/>
        <v/>
      </c>
      <c r="K338" s="363" t="str">
        <f t="shared" si="275"/>
        <v/>
      </c>
      <c r="L338" s="363" t="str">
        <f t="shared" si="275"/>
        <v/>
      </c>
      <c r="M338" s="358"/>
      <c r="N338" s="358"/>
      <c r="O338" s="358"/>
      <c r="P338" s="358" t="str">
        <f t="shared" ref="P338:P398" si="276">IF(((P336="")*AND(P337="")),"",(P336-P337)*4)</f>
        <v/>
      </c>
      <c r="Q338" s="473"/>
      <c r="R338" s="473"/>
      <c r="S338" s="359"/>
      <c r="T338" s="359"/>
      <c r="U338" s="475"/>
      <c r="V338" s="477"/>
    </row>
    <row r="339" spans="1:22">
      <c r="A339" s="459"/>
      <c r="B339" s="462" t="s">
        <v>110</v>
      </c>
      <c r="C339" s="354" t="s">
        <v>99</v>
      </c>
      <c r="D339" s="350"/>
      <c r="E339" s="350"/>
      <c r="F339" s="350"/>
      <c r="G339" s="350"/>
      <c r="H339" s="350"/>
      <c r="I339" s="350"/>
      <c r="J339" s="350"/>
      <c r="K339" s="350"/>
      <c r="L339" s="350"/>
      <c r="M339" s="356"/>
      <c r="N339" s="356"/>
      <c r="O339" s="356"/>
      <c r="P339" s="356"/>
      <c r="Q339" s="462" t="str">
        <f t="shared" ref="Q339" si="277">IF((L331=""),"",MAX(D332:L332))</f>
        <v/>
      </c>
      <c r="R339" s="462" t="str">
        <f t="shared" ref="R339" si="278">IF(L331="","",MIN(D332:L332))</f>
        <v/>
      </c>
      <c r="S339" s="360" t="str">
        <f t="shared" ref="S339" si="279">IF((L332=""),"",AVERAGE(D332:L332))</f>
        <v/>
      </c>
      <c r="T339" s="346" t="str">
        <f>IF((L331=""),"",((Q339-R339)/(Q339+R339))*100)</f>
        <v/>
      </c>
      <c r="U339" s="465" t="str">
        <f>IF(L331="","",(IF(T339&lt;7,IF(S339&gt;2800,IF(S339&lt;4500,"Pass","Fail"),"Fail"),"Fail")))</f>
        <v/>
      </c>
      <c r="V339" s="468"/>
    </row>
    <row r="340" spans="1:22">
      <c r="A340" s="460"/>
      <c r="B340" s="463"/>
      <c r="C340" s="354" t="s">
        <v>100</v>
      </c>
      <c r="D340" s="355"/>
      <c r="E340" s="355"/>
      <c r="F340" s="355"/>
      <c r="G340" s="355"/>
      <c r="H340" s="355"/>
      <c r="I340" s="355"/>
      <c r="J340" s="355"/>
      <c r="K340" s="355"/>
      <c r="L340" s="355"/>
      <c r="M340" s="356"/>
      <c r="N340" s="356"/>
      <c r="O340" s="356"/>
      <c r="P340" s="356"/>
      <c r="Q340" s="463"/>
      <c r="R340" s="463"/>
      <c r="S340" s="361"/>
      <c r="T340" s="357"/>
      <c r="U340" s="466"/>
      <c r="V340" s="468"/>
    </row>
    <row r="341" spans="1:22" ht="24.75" thickBot="1">
      <c r="A341" s="461"/>
      <c r="B341" s="464"/>
      <c r="C341" s="362" t="s">
        <v>120</v>
      </c>
      <c r="D341" s="358" t="str">
        <f t="shared" ref="D341:L341" si="280">IF(((D339="")*AND(D340="")),"",(D339-D340)*3)</f>
        <v/>
      </c>
      <c r="E341" s="358" t="str">
        <f t="shared" si="280"/>
        <v/>
      </c>
      <c r="F341" s="358" t="str">
        <f t="shared" si="280"/>
        <v/>
      </c>
      <c r="G341" s="358" t="str">
        <f t="shared" si="280"/>
        <v/>
      </c>
      <c r="H341" s="358" t="str">
        <f t="shared" si="280"/>
        <v/>
      </c>
      <c r="I341" s="358" t="str">
        <f t="shared" si="280"/>
        <v/>
      </c>
      <c r="J341" s="358" t="str">
        <f t="shared" si="280"/>
        <v/>
      </c>
      <c r="K341" s="358" t="str">
        <f t="shared" si="280"/>
        <v/>
      </c>
      <c r="L341" s="358" t="str">
        <f t="shared" si="280"/>
        <v/>
      </c>
      <c r="M341" s="363"/>
      <c r="N341" s="363"/>
      <c r="O341" s="363"/>
      <c r="P341" s="363"/>
      <c r="Q341" s="464"/>
      <c r="R341" s="464"/>
      <c r="S341" s="364"/>
      <c r="T341" s="365"/>
      <c r="U341" s="467"/>
      <c r="V341" s="469"/>
    </row>
    <row r="342" spans="1:22">
      <c r="A342" s="470"/>
      <c r="B342" s="472" t="s">
        <v>210</v>
      </c>
      <c r="C342" s="349" t="s">
        <v>99</v>
      </c>
      <c r="D342" s="355"/>
      <c r="E342" s="355"/>
      <c r="F342" s="355"/>
      <c r="G342" s="355"/>
      <c r="H342" s="355"/>
      <c r="I342" s="355"/>
      <c r="J342" s="355"/>
      <c r="K342" s="355"/>
      <c r="L342" s="355"/>
      <c r="M342" s="351"/>
      <c r="N342" s="351"/>
      <c r="O342" s="351"/>
      <c r="P342" s="351"/>
      <c r="Q342" s="472" t="str">
        <f t="shared" ref="Q342" si="281">IF((L334=""),"",MAX(D335:L335))</f>
        <v/>
      </c>
      <c r="R342" s="472" t="str">
        <f t="shared" ref="R342" si="282">IF(L334="","",MIN(D335:L335))</f>
        <v/>
      </c>
      <c r="S342" s="352" t="str">
        <f t="shared" ref="S342" si="283">IF((L335=""),"",AVERAGE(D335:L335))</f>
        <v/>
      </c>
      <c r="T342" s="352" t="str">
        <f>IF((L334=""),"",((Q342-R342)/(Q342+R342))*100)</f>
        <v/>
      </c>
      <c r="U342" s="474" t="str">
        <f>IF(L334="","",(IF(T342&lt;7,IF(S342&gt;2000,IF(S342&lt;3000,"Pass","Fail"),"Fail"),"Fail")))</f>
        <v/>
      </c>
      <c r="V342" s="476"/>
    </row>
    <row r="343" spans="1:22">
      <c r="A343" s="471"/>
      <c r="B343" s="463"/>
      <c r="C343" s="354" t="s">
        <v>100</v>
      </c>
      <c r="D343" s="355"/>
      <c r="E343" s="355"/>
      <c r="F343" s="355"/>
      <c r="G343" s="355"/>
      <c r="H343" s="355"/>
      <c r="I343" s="355"/>
      <c r="J343" s="355"/>
      <c r="K343" s="355"/>
      <c r="L343" s="355"/>
      <c r="M343" s="356"/>
      <c r="N343" s="356"/>
      <c r="O343" s="356"/>
      <c r="P343" s="356"/>
      <c r="Q343" s="463"/>
      <c r="R343" s="463"/>
      <c r="S343" s="357"/>
      <c r="T343" s="357"/>
      <c r="U343" s="466"/>
      <c r="V343" s="477"/>
    </row>
    <row r="344" spans="1:22" ht="24.75" thickBot="1">
      <c r="A344" s="471"/>
      <c r="B344" s="473"/>
      <c r="C344" s="354" t="s">
        <v>120</v>
      </c>
      <c r="D344" s="363" t="str">
        <f t="shared" ref="D344:L344" si="284">IF(((D342="")*AND(D343="")),"",(D342-D343)*3)</f>
        <v/>
      </c>
      <c r="E344" s="363" t="str">
        <f t="shared" si="284"/>
        <v/>
      </c>
      <c r="F344" s="363" t="str">
        <f t="shared" si="284"/>
        <v/>
      </c>
      <c r="G344" s="363" t="str">
        <f t="shared" si="284"/>
        <v/>
      </c>
      <c r="H344" s="363" t="str">
        <f t="shared" si="284"/>
        <v/>
      </c>
      <c r="I344" s="363" t="str">
        <f t="shared" si="284"/>
        <v/>
      </c>
      <c r="J344" s="363" t="str">
        <f t="shared" si="284"/>
        <v/>
      </c>
      <c r="K344" s="363" t="str">
        <f t="shared" si="284"/>
        <v/>
      </c>
      <c r="L344" s="363" t="str">
        <f t="shared" si="284"/>
        <v/>
      </c>
      <c r="M344" s="358"/>
      <c r="N344" s="358"/>
      <c r="O344" s="358"/>
      <c r="P344" s="358" t="str">
        <f t="shared" si="276"/>
        <v/>
      </c>
      <c r="Q344" s="473"/>
      <c r="R344" s="473"/>
      <c r="S344" s="359"/>
      <c r="T344" s="359"/>
      <c r="U344" s="475"/>
      <c r="V344" s="477"/>
    </row>
    <row r="345" spans="1:22">
      <c r="A345" s="459"/>
      <c r="B345" s="462" t="s">
        <v>110</v>
      </c>
      <c r="C345" s="354" t="s">
        <v>99</v>
      </c>
      <c r="D345" s="350"/>
      <c r="E345" s="350"/>
      <c r="F345" s="350"/>
      <c r="G345" s="350"/>
      <c r="H345" s="350"/>
      <c r="I345" s="350"/>
      <c r="J345" s="350"/>
      <c r="K345" s="350"/>
      <c r="L345" s="350"/>
      <c r="M345" s="356"/>
      <c r="N345" s="356"/>
      <c r="O345" s="356"/>
      <c r="P345" s="356"/>
      <c r="Q345" s="462" t="str">
        <f t="shared" ref="Q345" si="285">IF((L337=""),"",MAX(D338:L338))</f>
        <v/>
      </c>
      <c r="R345" s="462" t="str">
        <f t="shared" ref="R345" si="286">IF(L337="","",MIN(D338:L338))</f>
        <v/>
      </c>
      <c r="S345" s="360" t="str">
        <f t="shared" ref="S345" si="287">IF((L338=""),"",AVERAGE(D338:L338))</f>
        <v/>
      </c>
      <c r="T345" s="346" t="str">
        <f>IF((L337=""),"",((Q345-R345)/(Q345+R345))*100)</f>
        <v/>
      </c>
      <c r="U345" s="465" t="str">
        <f>IF(L337="","",(IF(T345&lt;7,IF(S345&gt;2800,IF(S345&lt;4500,"Pass","Fail"),"Fail"),"Fail")))</f>
        <v/>
      </c>
      <c r="V345" s="468"/>
    </row>
    <row r="346" spans="1:22">
      <c r="A346" s="460"/>
      <c r="B346" s="463"/>
      <c r="C346" s="354" t="s">
        <v>100</v>
      </c>
      <c r="D346" s="355"/>
      <c r="E346" s="355"/>
      <c r="F346" s="355"/>
      <c r="G346" s="355"/>
      <c r="H346" s="355"/>
      <c r="I346" s="355"/>
      <c r="J346" s="355"/>
      <c r="K346" s="355"/>
      <c r="L346" s="355"/>
      <c r="M346" s="356"/>
      <c r="N346" s="356"/>
      <c r="O346" s="356"/>
      <c r="P346" s="356"/>
      <c r="Q346" s="463"/>
      <c r="R346" s="463"/>
      <c r="S346" s="361"/>
      <c r="T346" s="357"/>
      <c r="U346" s="466"/>
      <c r="V346" s="468"/>
    </row>
    <row r="347" spans="1:22" ht="24.75" thickBot="1">
      <c r="A347" s="461"/>
      <c r="B347" s="464"/>
      <c r="C347" s="362" t="s">
        <v>120</v>
      </c>
      <c r="D347" s="358" t="str">
        <f t="shared" ref="D347:L347" si="288">IF(((D345="")*AND(D346="")),"",(D345-D346)*3)</f>
        <v/>
      </c>
      <c r="E347" s="358" t="str">
        <f t="shared" si="288"/>
        <v/>
      </c>
      <c r="F347" s="358" t="str">
        <f t="shared" si="288"/>
        <v/>
      </c>
      <c r="G347" s="358" t="str">
        <f t="shared" si="288"/>
        <v/>
      </c>
      <c r="H347" s="358" t="str">
        <f t="shared" si="288"/>
        <v/>
      </c>
      <c r="I347" s="358" t="str">
        <f t="shared" si="288"/>
        <v/>
      </c>
      <c r="J347" s="358" t="str">
        <f t="shared" si="288"/>
        <v/>
      </c>
      <c r="K347" s="358" t="str">
        <f t="shared" si="288"/>
        <v/>
      </c>
      <c r="L347" s="358" t="str">
        <f t="shared" si="288"/>
        <v/>
      </c>
      <c r="M347" s="363"/>
      <c r="N347" s="363"/>
      <c r="O347" s="363"/>
      <c r="P347" s="363"/>
      <c r="Q347" s="464"/>
      <c r="R347" s="464"/>
      <c r="S347" s="364"/>
      <c r="T347" s="365"/>
      <c r="U347" s="467"/>
      <c r="V347" s="469"/>
    </row>
    <row r="348" spans="1:22">
      <c r="A348" s="470"/>
      <c r="B348" s="472" t="s">
        <v>210</v>
      </c>
      <c r="C348" s="349" t="s">
        <v>99</v>
      </c>
      <c r="D348" s="355"/>
      <c r="E348" s="355"/>
      <c r="F348" s="355"/>
      <c r="G348" s="355"/>
      <c r="H348" s="355"/>
      <c r="I348" s="355"/>
      <c r="J348" s="355"/>
      <c r="K348" s="355"/>
      <c r="L348" s="355"/>
      <c r="M348" s="351"/>
      <c r="N348" s="351"/>
      <c r="O348" s="351"/>
      <c r="P348" s="351"/>
      <c r="Q348" s="472" t="str">
        <f t="shared" ref="Q348" si="289">IF((L340=""),"",MAX(D341:L341))</f>
        <v/>
      </c>
      <c r="R348" s="472" t="str">
        <f t="shared" ref="R348" si="290">IF(L340="","",MIN(D341:L341))</f>
        <v/>
      </c>
      <c r="S348" s="352" t="str">
        <f t="shared" ref="S348" si="291">IF((L341=""),"",AVERAGE(D341:L341))</f>
        <v/>
      </c>
      <c r="T348" s="352" t="str">
        <f>IF((L340=""),"",((Q348-R348)/(Q348+R348))*100)</f>
        <v/>
      </c>
      <c r="U348" s="474" t="str">
        <f>IF(L340="","",(IF(T348&lt;7,IF(S348&gt;2000,IF(S348&lt;3000,"Pass","Fail"),"Fail"),"Fail")))</f>
        <v/>
      </c>
      <c r="V348" s="476"/>
    </row>
    <row r="349" spans="1:22">
      <c r="A349" s="471"/>
      <c r="B349" s="463"/>
      <c r="C349" s="354" t="s">
        <v>100</v>
      </c>
      <c r="D349" s="355"/>
      <c r="E349" s="355"/>
      <c r="F349" s="355"/>
      <c r="G349" s="355"/>
      <c r="H349" s="355"/>
      <c r="I349" s="355"/>
      <c r="J349" s="355"/>
      <c r="K349" s="355"/>
      <c r="L349" s="355"/>
      <c r="M349" s="356"/>
      <c r="N349" s="356"/>
      <c r="O349" s="356"/>
      <c r="P349" s="356"/>
      <c r="Q349" s="463"/>
      <c r="R349" s="463"/>
      <c r="S349" s="357"/>
      <c r="T349" s="357"/>
      <c r="U349" s="466"/>
      <c r="V349" s="477"/>
    </row>
    <row r="350" spans="1:22" ht="24.75" thickBot="1">
      <c r="A350" s="471"/>
      <c r="B350" s="473"/>
      <c r="C350" s="354" t="s">
        <v>120</v>
      </c>
      <c r="D350" s="363" t="str">
        <f t="shared" ref="D350:L350" si="292">IF(((D348="")*AND(D349="")),"",(D348-D349)*3)</f>
        <v/>
      </c>
      <c r="E350" s="363" t="str">
        <f t="shared" si="292"/>
        <v/>
      </c>
      <c r="F350" s="363" t="str">
        <f t="shared" si="292"/>
        <v/>
      </c>
      <c r="G350" s="363" t="str">
        <f t="shared" si="292"/>
        <v/>
      </c>
      <c r="H350" s="363" t="str">
        <f t="shared" si="292"/>
        <v/>
      </c>
      <c r="I350" s="363" t="str">
        <f t="shared" si="292"/>
        <v/>
      </c>
      <c r="J350" s="363" t="str">
        <f t="shared" si="292"/>
        <v/>
      </c>
      <c r="K350" s="363" t="str">
        <f t="shared" si="292"/>
        <v/>
      </c>
      <c r="L350" s="363" t="str">
        <f t="shared" si="292"/>
        <v/>
      </c>
      <c r="M350" s="358"/>
      <c r="N350" s="358"/>
      <c r="O350" s="358"/>
      <c r="P350" s="358" t="str">
        <f t="shared" si="276"/>
        <v/>
      </c>
      <c r="Q350" s="473"/>
      <c r="R350" s="473"/>
      <c r="S350" s="359"/>
      <c r="T350" s="359"/>
      <c r="U350" s="475"/>
      <c r="V350" s="477"/>
    </row>
    <row r="351" spans="1:22">
      <c r="A351" s="459"/>
      <c r="B351" s="462" t="s">
        <v>110</v>
      </c>
      <c r="C351" s="354" t="s">
        <v>99</v>
      </c>
      <c r="D351" s="350"/>
      <c r="E351" s="350"/>
      <c r="F351" s="350"/>
      <c r="G351" s="350"/>
      <c r="H351" s="350"/>
      <c r="I351" s="350"/>
      <c r="J351" s="350"/>
      <c r="K351" s="350"/>
      <c r="L351" s="350"/>
      <c r="M351" s="356"/>
      <c r="N351" s="356"/>
      <c r="O351" s="356"/>
      <c r="P351" s="356"/>
      <c r="Q351" s="462" t="str">
        <f t="shared" ref="Q351" si="293">IF((L343=""),"",MAX(D344:L344))</f>
        <v/>
      </c>
      <c r="R351" s="462" t="str">
        <f t="shared" ref="R351" si="294">IF(L343="","",MIN(D344:L344))</f>
        <v/>
      </c>
      <c r="S351" s="360" t="str">
        <f t="shared" ref="S351" si="295">IF((L344=""),"",AVERAGE(D344:L344))</f>
        <v/>
      </c>
      <c r="T351" s="346" t="str">
        <f>IF((L343=""),"",((Q351-R351)/(Q351+R351))*100)</f>
        <v/>
      </c>
      <c r="U351" s="465" t="str">
        <f>IF(L343="","",(IF(T351&lt;7,IF(S351&gt;2800,IF(S351&lt;4500,"Pass","Fail"),"Fail"),"Fail")))</f>
        <v/>
      </c>
      <c r="V351" s="468"/>
    </row>
    <row r="352" spans="1:22">
      <c r="A352" s="460"/>
      <c r="B352" s="463"/>
      <c r="C352" s="354" t="s">
        <v>100</v>
      </c>
      <c r="D352" s="355"/>
      <c r="E352" s="355"/>
      <c r="F352" s="355"/>
      <c r="G352" s="355"/>
      <c r="H352" s="355"/>
      <c r="I352" s="355"/>
      <c r="J352" s="355"/>
      <c r="K352" s="355"/>
      <c r="L352" s="355"/>
      <c r="M352" s="356"/>
      <c r="N352" s="356"/>
      <c r="O352" s="356"/>
      <c r="P352" s="356"/>
      <c r="Q352" s="463"/>
      <c r="R352" s="463"/>
      <c r="S352" s="361"/>
      <c r="T352" s="357"/>
      <c r="U352" s="466"/>
      <c r="V352" s="468"/>
    </row>
    <row r="353" spans="1:22" ht="24.75" thickBot="1">
      <c r="A353" s="461"/>
      <c r="B353" s="464"/>
      <c r="C353" s="362" t="s">
        <v>120</v>
      </c>
      <c r="D353" s="358" t="str">
        <f t="shared" ref="D353:L353" si="296">IF(((D351="")*AND(D352="")),"",(D351-D352)*3)</f>
        <v/>
      </c>
      <c r="E353" s="358" t="str">
        <f t="shared" si="296"/>
        <v/>
      </c>
      <c r="F353" s="358" t="str">
        <f t="shared" si="296"/>
        <v/>
      </c>
      <c r="G353" s="358" t="str">
        <f t="shared" si="296"/>
        <v/>
      </c>
      <c r="H353" s="358" t="str">
        <f t="shared" si="296"/>
        <v/>
      </c>
      <c r="I353" s="358" t="str">
        <f t="shared" si="296"/>
        <v/>
      </c>
      <c r="J353" s="358" t="str">
        <f t="shared" si="296"/>
        <v/>
      </c>
      <c r="K353" s="358" t="str">
        <f t="shared" si="296"/>
        <v/>
      </c>
      <c r="L353" s="358" t="str">
        <f t="shared" si="296"/>
        <v/>
      </c>
      <c r="M353" s="363"/>
      <c r="N353" s="363"/>
      <c r="O353" s="363"/>
      <c r="P353" s="363"/>
      <c r="Q353" s="464"/>
      <c r="R353" s="464"/>
      <c r="S353" s="364"/>
      <c r="T353" s="365"/>
      <c r="U353" s="467"/>
      <c r="V353" s="469"/>
    </row>
    <row r="354" spans="1:22">
      <c r="A354" s="470"/>
      <c r="B354" s="472" t="s">
        <v>210</v>
      </c>
      <c r="C354" s="349" t="s">
        <v>99</v>
      </c>
      <c r="D354" s="355"/>
      <c r="E354" s="355"/>
      <c r="F354" s="355"/>
      <c r="G354" s="355"/>
      <c r="H354" s="355"/>
      <c r="I354" s="355"/>
      <c r="J354" s="355"/>
      <c r="K354" s="355"/>
      <c r="L354" s="355"/>
      <c r="M354" s="351"/>
      <c r="N354" s="351"/>
      <c r="O354" s="351"/>
      <c r="P354" s="351"/>
      <c r="Q354" s="472" t="str">
        <f t="shared" ref="Q354" si="297">IF((L346=""),"",MAX(D347:L347))</f>
        <v/>
      </c>
      <c r="R354" s="472" t="str">
        <f t="shared" ref="R354" si="298">IF(L346="","",MIN(D347:L347))</f>
        <v/>
      </c>
      <c r="S354" s="352" t="str">
        <f t="shared" ref="S354" si="299">IF((L347=""),"",AVERAGE(D347:L347))</f>
        <v/>
      </c>
      <c r="T354" s="352" t="str">
        <f>IF((L346=""),"",((Q354-R354)/(Q354+R354))*100)</f>
        <v/>
      </c>
      <c r="U354" s="474" t="str">
        <f>IF(L346="","",(IF(T354&lt;7,IF(S354&gt;2000,IF(S354&lt;3000,"Pass","Fail"),"Fail"),"Fail")))</f>
        <v/>
      </c>
      <c r="V354" s="476"/>
    </row>
    <row r="355" spans="1:22">
      <c r="A355" s="471"/>
      <c r="B355" s="463"/>
      <c r="C355" s="354" t="s">
        <v>100</v>
      </c>
      <c r="D355" s="355"/>
      <c r="E355" s="355"/>
      <c r="F355" s="355"/>
      <c r="G355" s="355"/>
      <c r="H355" s="355"/>
      <c r="I355" s="355"/>
      <c r="J355" s="355"/>
      <c r="K355" s="355"/>
      <c r="L355" s="355"/>
      <c r="M355" s="356"/>
      <c r="N355" s="356"/>
      <c r="O355" s="356"/>
      <c r="P355" s="356"/>
      <c r="Q355" s="463"/>
      <c r="R355" s="463"/>
      <c r="S355" s="357"/>
      <c r="T355" s="357"/>
      <c r="U355" s="466"/>
      <c r="V355" s="477"/>
    </row>
    <row r="356" spans="1:22" ht="24.75" thickBot="1">
      <c r="A356" s="471"/>
      <c r="B356" s="473"/>
      <c r="C356" s="354" t="s">
        <v>120</v>
      </c>
      <c r="D356" s="363" t="str">
        <f t="shared" ref="D356:L356" si="300">IF(((D354="")*AND(D355="")),"",(D354-D355)*3)</f>
        <v/>
      </c>
      <c r="E356" s="363" t="str">
        <f t="shared" si="300"/>
        <v/>
      </c>
      <c r="F356" s="363" t="str">
        <f t="shared" si="300"/>
        <v/>
      </c>
      <c r="G356" s="363" t="str">
        <f t="shared" si="300"/>
        <v/>
      </c>
      <c r="H356" s="363" t="str">
        <f t="shared" si="300"/>
        <v/>
      </c>
      <c r="I356" s="363" t="str">
        <f t="shared" si="300"/>
        <v/>
      </c>
      <c r="J356" s="363" t="str">
        <f t="shared" si="300"/>
        <v/>
      </c>
      <c r="K356" s="363" t="str">
        <f t="shared" si="300"/>
        <v/>
      </c>
      <c r="L356" s="363" t="str">
        <f t="shared" si="300"/>
        <v/>
      </c>
      <c r="M356" s="358"/>
      <c r="N356" s="358"/>
      <c r="O356" s="358"/>
      <c r="P356" s="358" t="str">
        <f t="shared" si="276"/>
        <v/>
      </c>
      <c r="Q356" s="473"/>
      <c r="R356" s="473"/>
      <c r="S356" s="359"/>
      <c r="T356" s="359"/>
      <c r="U356" s="475"/>
      <c r="V356" s="477"/>
    </row>
    <row r="357" spans="1:22">
      <c r="A357" s="459"/>
      <c r="B357" s="462" t="s">
        <v>110</v>
      </c>
      <c r="C357" s="354" t="s">
        <v>99</v>
      </c>
      <c r="D357" s="350"/>
      <c r="E357" s="350"/>
      <c r="F357" s="350"/>
      <c r="G357" s="350"/>
      <c r="H357" s="350"/>
      <c r="I357" s="350"/>
      <c r="J357" s="350"/>
      <c r="K357" s="350"/>
      <c r="L357" s="350"/>
      <c r="M357" s="356"/>
      <c r="N357" s="356"/>
      <c r="O357" s="356"/>
      <c r="P357" s="356"/>
      <c r="Q357" s="462" t="str">
        <f t="shared" ref="Q357" si="301">IF((L349=""),"",MAX(D350:L350))</f>
        <v/>
      </c>
      <c r="R357" s="462" t="str">
        <f t="shared" ref="R357" si="302">IF(L349="","",MIN(D350:L350))</f>
        <v/>
      </c>
      <c r="S357" s="360" t="str">
        <f t="shared" ref="S357" si="303">IF((L350=""),"",AVERAGE(D350:L350))</f>
        <v/>
      </c>
      <c r="T357" s="346" t="str">
        <f>IF((L349=""),"",((Q357-R357)/(Q357+R357))*100)</f>
        <v/>
      </c>
      <c r="U357" s="465" t="str">
        <f>IF(L349="","",(IF(T357&lt;7,IF(S357&gt;2800,IF(S357&lt;4500,"Pass","Fail"),"Fail"),"Fail")))</f>
        <v/>
      </c>
      <c r="V357" s="468"/>
    </row>
    <row r="358" spans="1:22">
      <c r="A358" s="460"/>
      <c r="B358" s="463"/>
      <c r="C358" s="354" t="s">
        <v>100</v>
      </c>
      <c r="D358" s="355"/>
      <c r="E358" s="355"/>
      <c r="F358" s="355"/>
      <c r="G358" s="355"/>
      <c r="H358" s="355"/>
      <c r="I358" s="355"/>
      <c r="J358" s="355"/>
      <c r="K358" s="355"/>
      <c r="L358" s="355"/>
      <c r="M358" s="356"/>
      <c r="N358" s="356"/>
      <c r="O358" s="356"/>
      <c r="P358" s="356"/>
      <c r="Q358" s="463"/>
      <c r="R358" s="463"/>
      <c r="S358" s="361"/>
      <c r="T358" s="357"/>
      <c r="U358" s="466"/>
      <c r="V358" s="468"/>
    </row>
    <row r="359" spans="1:22" ht="24.75" thickBot="1">
      <c r="A359" s="461"/>
      <c r="B359" s="464"/>
      <c r="C359" s="362" t="s">
        <v>120</v>
      </c>
      <c r="D359" s="358" t="str">
        <f t="shared" ref="D359:L359" si="304">IF(((D357="")*AND(D358="")),"",(D357-D358)*3)</f>
        <v/>
      </c>
      <c r="E359" s="358" t="str">
        <f t="shared" si="304"/>
        <v/>
      </c>
      <c r="F359" s="358" t="str">
        <f t="shared" si="304"/>
        <v/>
      </c>
      <c r="G359" s="358" t="str">
        <f t="shared" si="304"/>
        <v/>
      </c>
      <c r="H359" s="358" t="str">
        <f t="shared" si="304"/>
        <v/>
      </c>
      <c r="I359" s="358" t="str">
        <f t="shared" si="304"/>
        <v/>
      </c>
      <c r="J359" s="358" t="str">
        <f t="shared" si="304"/>
        <v/>
      </c>
      <c r="K359" s="358" t="str">
        <f t="shared" si="304"/>
        <v/>
      </c>
      <c r="L359" s="358" t="str">
        <f t="shared" si="304"/>
        <v/>
      </c>
      <c r="M359" s="363"/>
      <c r="N359" s="363"/>
      <c r="O359" s="363"/>
      <c r="P359" s="363"/>
      <c r="Q359" s="464"/>
      <c r="R359" s="464"/>
      <c r="S359" s="364"/>
      <c r="T359" s="365"/>
      <c r="U359" s="467"/>
      <c r="V359" s="469"/>
    </row>
    <row r="360" spans="1:22">
      <c r="A360" s="470"/>
      <c r="B360" s="472" t="s">
        <v>210</v>
      </c>
      <c r="C360" s="349" t="s">
        <v>99</v>
      </c>
      <c r="D360" s="355"/>
      <c r="E360" s="355"/>
      <c r="F360" s="355"/>
      <c r="G360" s="355"/>
      <c r="H360" s="355"/>
      <c r="I360" s="355"/>
      <c r="J360" s="355"/>
      <c r="K360" s="355"/>
      <c r="L360" s="355"/>
      <c r="M360" s="351"/>
      <c r="N360" s="351"/>
      <c r="O360" s="351"/>
      <c r="P360" s="351"/>
      <c r="Q360" s="472" t="str">
        <f t="shared" ref="Q360" si="305">IF((L352=""),"",MAX(D353:L353))</f>
        <v/>
      </c>
      <c r="R360" s="472" t="str">
        <f t="shared" ref="R360" si="306">IF(L352="","",MIN(D353:L353))</f>
        <v/>
      </c>
      <c r="S360" s="352" t="str">
        <f t="shared" ref="S360" si="307">IF((L353=""),"",AVERAGE(D353:L353))</f>
        <v/>
      </c>
      <c r="T360" s="352" t="str">
        <f>IF((L352=""),"",((Q360-R360)/(Q360+R360))*100)</f>
        <v/>
      </c>
      <c r="U360" s="474" t="str">
        <f>IF(L352="","",(IF(T360&lt;7,IF(S360&gt;2000,IF(S360&lt;3000,"Pass","Fail"),"Fail"),"Fail")))</f>
        <v/>
      </c>
      <c r="V360" s="476"/>
    </row>
    <row r="361" spans="1:22">
      <c r="A361" s="471"/>
      <c r="B361" s="463"/>
      <c r="C361" s="354" t="s">
        <v>100</v>
      </c>
      <c r="D361" s="355"/>
      <c r="E361" s="355"/>
      <c r="F361" s="355"/>
      <c r="G361" s="355"/>
      <c r="H361" s="355"/>
      <c r="I361" s="355"/>
      <c r="J361" s="355"/>
      <c r="K361" s="355"/>
      <c r="L361" s="355"/>
      <c r="M361" s="356"/>
      <c r="N361" s="356"/>
      <c r="O361" s="356"/>
      <c r="P361" s="356"/>
      <c r="Q361" s="463"/>
      <c r="R361" s="463"/>
      <c r="S361" s="357"/>
      <c r="T361" s="357"/>
      <c r="U361" s="466"/>
      <c r="V361" s="477"/>
    </row>
    <row r="362" spans="1:22" ht="24.75" thickBot="1">
      <c r="A362" s="471"/>
      <c r="B362" s="473"/>
      <c r="C362" s="354" t="s">
        <v>120</v>
      </c>
      <c r="D362" s="363" t="str">
        <f t="shared" ref="D362:L362" si="308">IF(((D360="")*AND(D361="")),"",(D360-D361)*3)</f>
        <v/>
      </c>
      <c r="E362" s="363" t="str">
        <f t="shared" si="308"/>
        <v/>
      </c>
      <c r="F362" s="363" t="str">
        <f t="shared" si="308"/>
        <v/>
      </c>
      <c r="G362" s="363" t="str">
        <f t="shared" si="308"/>
        <v/>
      </c>
      <c r="H362" s="363" t="str">
        <f t="shared" si="308"/>
        <v/>
      </c>
      <c r="I362" s="363" t="str">
        <f t="shared" si="308"/>
        <v/>
      </c>
      <c r="J362" s="363" t="str">
        <f t="shared" si="308"/>
        <v/>
      </c>
      <c r="K362" s="363" t="str">
        <f t="shared" si="308"/>
        <v/>
      </c>
      <c r="L362" s="363" t="str">
        <f t="shared" si="308"/>
        <v/>
      </c>
      <c r="M362" s="358"/>
      <c r="N362" s="358"/>
      <c r="O362" s="358"/>
      <c r="P362" s="358" t="str">
        <f t="shared" si="276"/>
        <v/>
      </c>
      <c r="Q362" s="473"/>
      <c r="R362" s="473"/>
      <c r="S362" s="359"/>
      <c r="T362" s="359"/>
      <c r="U362" s="475"/>
      <c r="V362" s="477"/>
    </row>
    <row r="363" spans="1:22">
      <c r="A363" s="459"/>
      <c r="B363" s="462" t="s">
        <v>110</v>
      </c>
      <c r="C363" s="354" t="s">
        <v>99</v>
      </c>
      <c r="D363" s="350"/>
      <c r="E363" s="350"/>
      <c r="F363" s="350"/>
      <c r="G363" s="350"/>
      <c r="H363" s="350"/>
      <c r="I363" s="350"/>
      <c r="J363" s="350"/>
      <c r="K363" s="350"/>
      <c r="L363" s="350"/>
      <c r="M363" s="356"/>
      <c r="N363" s="356"/>
      <c r="O363" s="356"/>
      <c r="P363" s="356"/>
      <c r="Q363" s="462" t="str">
        <f t="shared" ref="Q363" si="309">IF((L355=""),"",MAX(D356:L356))</f>
        <v/>
      </c>
      <c r="R363" s="462" t="str">
        <f t="shared" ref="R363" si="310">IF(L355="","",MIN(D356:L356))</f>
        <v/>
      </c>
      <c r="S363" s="360" t="str">
        <f t="shared" ref="S363" si="311">IF((L356=""),"",AVERAGE(D356:L356))</f>
        <v/>
      </c>
      <c r="T363" s="346" t="str">
        <f>IF((L355=""),"",((Q363-R363)/(Q363+R363))*100)</f>
        <v/>
      </c>
      <c r="U363" s="465" t="str">
        <f>IF(L355="","",(IF(T363&lt;7,IF(S363&gt;2800,IF(S363&lt;4500,"Pass","Fail"),"Fail"),"Fail")))</f>
        <v/>
      </c>
      <c r="V363" s="468"/>
    </row>
    <row r="364" spans="1:22">
      <c r="A364" s="460"/>
      <c r="B364" s="463"/>
      <c r="C364" s="354" t="s">
        <v>100</v>
      </c>
      <c r="D364" s="355"/>
      <c r="E364" s="355"/>
      <c r="F364" s="355"/>
      <c r="G364" s="355"/>
      <c r="H364" s="355"/>
      <c r="I364" s="355"/>
      <c r="J364" s="355"/>
      <c r="K364" s="355"/>
      <c r="L364" s="355"/>
      <c r="M364" s="356"/>
      <c r="N364" s="356"/>
      <c r="O364" s="356"/>
      <c r="P364" s="356"/>
      <c r="Q364" s="463"/>
      <c r="R364" s="463"/>
      <c r="S364" s="361"/>
      <c r="T364" s="357"/>
      <c r="U364" s="466"/>
      <c r="V364" s="468"/>
    </row>
    <row r="365" spans="1:22" ht="24.75" thickBot="1">
      <c r="A365" s="461"/>
      <c r="B365" s="464"/>
      <c r="C365" s="362" t="s">
        <v>120</v>
      </c>
      <c r="D365" s="358" t="str">
        <f t="shared" ref="D365:L365" si="312">IF(((D363="")*AND(D364="")),"",(D363-D364)*3)</f>
        <v/>
      </c>
      <c r="E365" s="358" t="str">
        <f t="shared" si="312"/>
        <v/>
      </c>
      <c r="F365" s="358" t="str">
        <f t="shared" si="312"/>
        <v/>
      </c>
      <c r="G365" s="358" t="str">
        <f t="shared" si="312"/>
        <v/>
      </c>
      <c r="H365" s="358" t="str">
        <f t="shared" si="312"/>
        <v/>
      </c>
      <c r="I365" s="358" t="str">
        <f t="shared" si="312"/>
        <v/>
      </c>
      <c r="J365" s="358" t="str">
        <f t="shared" si="312"/>
        <v/>
      </c>
      <c r="K365" s="358" t="str">
        <f t="shared" si="312"/>
        <v/>
      </c>
      <c r="L365" s="358" t="str">
        <f t="shared" si="312"/>
        <v/>
      </c>
      <c r="M365" s="363"/>
      <c r="N365" s="363"/>
      <c r="O365" s="363"/>
      <c r="P365" s="363"/>
      <c r="Q365" s="464"/>
      <c r="R365" s="464"/>
      <c r="S365" s="364"/>
      <c r="T365" s="365"/>
      <c r="U365" s="467"/>
      <c r="V365" s="469"/>
    </row>
    <row r="366" spans="1:22">
      <c r="A366" s="470"/>
      <c r="B366" s="472" t="s">
        <v>210</v>
      </c>
      <c r="C366" s="349" t="s">
        <v>99</v>
      </c>
      <c r="D366" s="355"/>
      <c r="E366" s="355"/>
      <c r="F366" s="355"/>
      <c r="G366" s="355"/>
      <c r="H366" s="355"/>
      <c r="I366" s="355"/>
      <c r="J366" s="355"/>
      <c r="K366" s="355"/>
      <c r="L366" s="355"/>
      <c r="M366" s="351"/>
      <c r="N366" s="351"/>
      <c r="O366" s="351"/>
      <c r="P366" s="351"/>
      <c r="Q366" s="472" t="str">
        <f t="shared" ref="Q366" si="313">IF((L358=""),"",MAX(D359:L359))</f>
        <v/>
      </c>
      <c r="R366" s="472" t="str">
        <f t="shared" ref="R366" si="314">IF(L358="","",MIN(D359:L359))</f>
        <v/>
      </c>
      <c r="S366" s="352" t="str">
        <f t="shared" ref="S366" si="315">IF((L359=""),"",AVERAGE(D359:L359))</f>
        <v/>
      </c>
      <c r="T366" s="352" t="str">
        <f>IF((L358=""),"",((Q366-R366)/(Q366+R366))*100)</f>
        <v/>
      </c>
      <c r="U366" s="474" t="str">
        <f>IF(L358="","",(IF(T366&lt;7,IF(S366&gt;2000,IF(S366&lt;3000,"Pass","Fail"),"Fail"),"Fail")))</f>
        <v/>
      </c>
      <c r="V366" s="476"/>
    </row>
    <row r="367" spans="1:22">
      <c r="A367" s="471"/>
      <c r="B367" s="463"/>
      <c r="C367" s="354" t="s">
        <v>100</v>
      </c>
      <c r="D367" s="355"/>
      <c r="E367" s="355"/>
      <c r="F367" s="355"/>
      <c r="G367" s="355"/>
      <c r="H367" s="355"/>
      <c r="I367" s="355"/>
      <c r="J367" s="355"/>
      <c r="K367" s="355"/>
      <c r="L367" s="355"/>
      <c r="M367" s="356"/>
      <c r="N367" s="356"/>
      <c r="O367" s="356"/>
      <c r="P367" s="356"/>
      <c r="Q367" s="463"/>
      <c r="R367" s="463"/>
      <c r="S367" s="357"/>
      <c r="T367" s="357"/>
      <c r="U367" s="466"/>
      <c r="V367" s="477"/>
    </row>
    <row r="368" spans="1:22" ht="24.75" thickBot="1">
      <c r="A368" s="471"/>
      <c r="B368" s="473"/>
      <c r="C368" s="354" t="s">
        <v>120</v>
      </c>
      <c r="D368" s="363" t="str">
        <f t="shared" ref="D368:L368" si="316">IF(((D366="")*AND(D367="")),"",(D366-D367)*3)</f>
        <v/>
      </c>
      <c r="E368" s="363" t="str">
        <f t="shared" si="316"/>
        <v/>
      </c>
      <c r="F368" s="363" t="str">
        <f t="shared" si="316"/>
        <v/>
      </c>
      <c r="G368" s="363" t="str">
        <f t="shared" si="316"/>
        <v/>
      </c>
      <c r="H368" s="363" t="str">
        <f t="shared" si="316"/>
        <v/>
      </c>
      <c r="I368" s="363" t="str">
        <f t="shared" si="316"/>
        <v/>
      </c>
      <c r="J368" s="363" t="str">
        <f t="shared" si="316"/>
        <v/>
      </c>
      <c r="K368" s="363" t="str">
        <f t="shared" si="316"/>
        <v/>
      </c>
      <c r="L368" s="363" t="str">
        <f t="shared" si="316"/>
        <v/>
      </c>
      <c r="M368" s="358"/>
      <c r="N368" s="358"/>
      <c r="O368" s="358"/>
      <c r="P368" s="358" t="str">
        <f t="shared" si="276"/>
        <v/>
      </c>
      <c r="Q368" s="473"/>
      <c r="R368" s="473"/>
      <c r="S368" s="359"/>
      <c r="T368" s="359"/>
      <c r="U368" s="475"/>
      <c r="V368" s="477"/>
    </row>
    <row r="369" spans="1:22">
      <c r="A369" s="459"/>
      <c r="B369" s="462" t="s">
        <v>110</v>
      </c>
      <c r="C369" s="354" t="s">
        <v>99</v>
      </c>
      <c r="D369" s="350"/>
      <c r="E369" s="350"/>
      <c r="F369" s="350"/>
      <c r="G369" s="350"/>
      <c r="H369" s="350"/>
      <c r="I369" s="350"/>
      <c r="J369" s="350"/>
      <c r="K369" s="350"/>
      <c r="L369" s="350"/>
      <c r="M369" s="356"/>
      <c r="N369" s="356"/>
      <c r="O369" s="356"/>
      <c r="P369" s="356"/>
      <c r="Q369" s="462" t="str">
        <f t="shared" ref="Q369" si="317">IF((L361=""),"",MAX(D362:L362))</f>
        <v/>
      </c>
      <c r="R369" s="462" t="str">
        <f t="shared" ref="R369" si="318">IF(L361="","",MIN(D362:L362))</f>
        <v/>
      </c>
      <c r="S369" s="360" t="str">
        <f t="shared" ref="S369" si="319">IF((L362=""),"",AVERAGE(D362:L362))</f>
        <v/>
      </c>
      <c r="T369" s="346" t="str">
        <f>IF((L361=""),"",((Q369-R369)/(Q369+R369))*100)</f>
        <v/>
      </c>
      <c r="U369" s="465" t="str">
        <f>IF(L361="","",(IF(T369&lt;7,IF(S369&gt;2800,IF(S369&lt;4500,"Pass","Fail"),"Fail"),"Fail")))</f>
        <v/>
      </c>
      <c r="V369" s="468"/>
    </row>
    <row r="370" spans="1:22">
      <c r="A370" s="460"/>
      <c r="B370" s="463"/>
      <c r="C370" s="354" t="s">
        <v>100</v>
      </c>
      <c r="D370" s="355"/>
      <c r="E370" s="355"/>
      <c r="F370" s="355"/>
      <c r="G370" s="355"/>
      <c r="H370" s="355"/>
      <c r="I370" s="355"/>
      <c r="J370" s="355"/>
      <c r="K370" s="355"/>
      <c r="L370" s="355"/>
      <c r="M370" s="356"/>
      <c r="N370" s="356"/>
      <c r="O370" s="356"/>
      <c r="P370" s="356"/>
      <c r="Q370" s="463"/>
      <c r="R370" s="463"/>
      <c r="S370" s="361"/>
      <c r="T370" s="357"/>
      <c r="U370" s="466"/>
      <c r="V370" s="468"/>
    </row>
    <row r="371" spans="1:22" ht="24.75" thickBot="1">
      <c r="A371" s="461"/>
      <c r="B371" s="464"/>
      <c r="C371" s="362" t="s">
        <v>120</v>
      </c>
      <c r="D371" s="358" t="str">
        <f t="shared" ref="D371:L371" si="320">IF(((D369="")*AND(D370="")),"",(D369-D370)*3)</f>
        <v/>
      </c>
      <c r="E371" s="358" t="str">
        <f t="shared" si="320"/>
        <v/>
      </c>
      <c r="F371" s="358" t="str">
        <f t="shared" si="320"/>
        <v/>
      </c>
      <c r="G371" s="358" t="str">
        <f t="shared" si="320"/>
        <v/>
      </c>
      <c r="H371" s="358" t="str">
        <f t="shared" si="320"/>
        <v/>
      </c>
      <c r="I371" s="358" t="str">
        <f t="shared" si="320"/>
        <v/>
      </c>
      <c r="J371" s="358" t="str">
        <f t="shared" si="320"/>
        <v/>
      </c>
      <c r="K371" s="358" t="str">
        <f t="shared" si="320"/>
        <v/>
      </c>
      <c r="L371" s="358" t="str">
        <f t="shared" si="320"/>
        <v/>
      </c>
      <c r="M371" s="363"/>
      <c r="N371" s="363"/>
      <c r="O371" s="363"/>
      <c r="P371" s="363"/>
      <c r="Q371" s="464"/>
      <c r="R371" s="464"/>
      <c r="S371" s="364"/>
      <c r="T371" s="365"/>
      <c r="U371" s="467"/>
      <c r="V371" s="469"/>
    </row>
    <row r="372" spans="1:22">
      <c r="A372" s="470"/>
      <c r="B372" s="472" t="s">
        <v>210</v>
      </c>
      <c r="C372" s="349" t="s">
        <v>99</v>
      </c>
      <c r="D372" s="355"/>
      <c r="E372" s="355"/>
      <c r="F372" s="355"/>
      <c r="G372" s="355"/>
      <c r="H372" s="355"/>
      <c r="I372" s="355"/>
      <c r="J372" s="355"/>
      <c r="K372" s="355"/>
      <c r="L372" s="355"/>
      <c r="M372" s="351"/>
      <c r="N372" s="351"/>
      <c r="O372" s="351"/>
      <c r="P372" s="351"/>
      <c r="Q372" s="472" t="str">
        <f t="shared" ref="Q372" si="321">IF((L364=""),"",MAX(D365:L365))</f>
        <v/>
      </c>
      <c r="R372" s="472" t="str">
        <f t="shared" ref="R372" si="322">IF(L364="","",MIN(D365:L365))</f>
        <v/>
      </c>
      <c r="S372" s="352" t="str">
        <f t="shared" ref="S372" si="323">IF((L365=""),"",AVERAGE(D365:L365))</f>
        <v/>
      </c>
      <c r="T372" s="352" t="str">
        <f>IF((L364=""),"",((Q372-R372)/(Q372+R372))*100)</f>
        <v/>
      </c>
      <c r="U372" s="474" t="str">
        <f>IF(L364="","",(IF(T372&lt;7,IF(S372&gt;2000,IF(S372&lt;3000,"Pass","Fail"),"Fail"),"Fail")))</f>
        <v/>
      </c>
      <c r="V372" s="476"/>
    </row>
    <row r="373" spans="1:22">
      <c r="A373" s="471"/>
      <c r="B373" s="463"/>
      <c r="C373" s="354" t="s">
        <v>100</v>
      </c>
      <c r="D373" s="355"/>
      <c r="E373" s="355"/>
      <c r="F373" s="355"/>
      <c r="G373" s="355"/>
      <c r="H373" s="355"/>
      <c r="I373" s="355"/>
      <c r="J373" s="355"/>
      <c r="K373" s="355"/>
      <c r="L373" s="355"/>
      <c r="M373" s="356"/>
      <c r="N373" s="356"/>
      <c r="O373" s="356"/>
      <c r="P373" s="356"/>
      <c r="Q373" s="463"/>
      <c r="R373" s="463"/>
      <c r="S373" s="357"/>
      <c r="T373" s="357"/>
      <c r="U373" s="466"/>
      <c r="V373" s="477"/>
    </row>
    <row r="374" spans="1:22" ht="24.75" thickBot="1">
      <c r="A374" s="471"/>
      <c r="B374" s="473"/>
      <c r="C374" s="354" t="s">
        <v>120</v>
      </c>
      <c r="D374" s="363" t="str">
        <f t="shared" ref="D374:L374" si="324">IF(((D372="")*AND(D373="")),"",(D372-D373)*3)</f>
        <v/>
      </c>
      <c r="E374" s="363" t="str">
        <f t="shared" si="324"/>
        <v/>
      </c>
      <c r="F374" s="363" t="str">
        <f t="shared" si="324"/>
        <v/>
      </c>
      <c r="G374" s="363" t="str">
        <f t="shared" si="324"/>
        <v/>
      </c>
      <c r="H374" s="363" t="str">
        <f t="shared" si="324"/>
        <v/>
      </c>
      <c r="I374" s="363" t="str">
        <f t="shared" si="324"/>
        <v/>
      </c>
      <c r="J374" s="363" t="str">
        <f t="shared" si="324"/>
        <v/>
      </c>
      <c r="K374" s="363" t="str">
        <f t="shared" si="324"/>
        <v/>
      </c>
      <c r="L374" s="363" t="str">
        <f t="shared" si="324"/>
        <v/>
      </c>
      <c r="M374" s="358"/>
      <c r="N374" s="358"/>
      <c r="O374" s="358"/>
      <c r="P374" s="358" t="str">
        <f t="shared" si="276"/>
        <v/>
      </c>
      <c r="Q374" s="473"/>
      <c r="R374" s="473"/>
      <c r="S374" s="359"/>
      <c r="T374" s="359"/>
      <c r="U374" s="475"/>
      <c r="V374" s="477"/>
    </row>
    <row r="375" spans="1:22">
      <c r="A375" s="459"/>
      <c r="B375" s="462" t="s">
        <v>110</v>
      </c>
      <c r="C375" s="354" t="s">
        <v>99</v>
      </c>
      <c r="D375" s="350"/>
      <c r="E375" s="350"/>
      <c r="F375" s="350"/>
      <c r="G375" s="350"/>
      <c r="H375" s="350"/>
      <c r="I375" s="350"/>
      <c r="J375" s="350"/>
      <c r="K375" s="350"/>
      <c r="L375" s="350"/>
      <c r="M375" s="356"/>
      <c r="N375" s="356"/>
      <c r="O375" s="356"/>
      <c r="P375" s="356"/>
      <c r="Q375" s="462" t="str">
        <f t="shared" ref="Q375" si="325">IF((L367=""),"",MAX(D368:L368))</f>
        <v/>
      </c>
      <c r="R375" s="462" t="str">
        <f t="shared" ref="R375" si="326">IF(L367="","",MIN(D368:L368))</f>
        <v/>
      </c>
      <c r="S375" s="360" t="str">
        <f t="shared" ref="S375" si="327">IF((L368=""),"",AVERAGE(D368:L368))</f>
        <v/>
      </c>
      <c r="T375" s="346" t="str">
        <f>IF((L367=""),"",((Q375-R375)/(Q375+R375))*100)</f>
        <v/>
      </c>
      <c r="U375" s="465" t="str">
        <f>IF(L367="","",(IF(T375&lt;7,IF(S375&gt;2800,IF(S375&lt;4500,"Pass","Fail"),"Fail"),"Fail")))</f>
        <v/>
      </c>
      <c r="V375" s="468"/>
    </row>
    <row r="376" spans="1:22">
      <c r="A376" s="460"/>
      <c r="B376" s="463"/>
      <c r="C376" s="354" t="s">
        <v>100</v>
      </c>
      <c r="D376" s="355"/>
      <c r="E376" s="355"/>
      <c r="F376" s="355"/>
      <c r="G376" s="355"/>
      <c r="H376" s="355"/>
      <c r="I376" s="355"/>
      <c r="J376" s="355"/>
      <c r="K376" s="355"/>
      <c r="L376" s="355"/>
      <c r="M376" s="356"/>
      <c r="N376" s="356"/>
      <c r="O376" s="356"/>
      <c r="P376" s="356"/>
      <c r="Q376" s="463"/>
      <c r="R376" s="463"/>
      <c r="S376" s="361"/>
      <c r="T376" s="357"/>
      <c r="U376" s="466"/>
      <c r="V376" s="468"/>
    </row>
    <row r="377" spans="1:22" ht="24.75" thickBot="1">
      <c r="A377" s="461"/>
      <c r="B377" s="464"/>
      <c r="C377" s="362" t="s">
        <v>120</v>
      </c>
      <c r="D377" s="358" t="str">
        <f t="shared" ref="D377:L377" si="328">IF(((D375="")*AND(D376="")),"",(D375-D376)*3)</f>
        <v/>
      </c>
      <c r="E377" s="358" t="str">
        <f t="shared" si="328"/>
        <v/>
      </c>
      <c r="F377" s="358" t="str">
        <f t="shared" si="328"/>
        <v/>
      </c>
      <c r="G377" s="358" t="str">
        <f t="shared" si="328"/>
        <v/>
      </c>
      <c r="H377" s="358" t="str">
        <f t="shared" si="328"/>
        <v/>
      </c>
      <c r="I377" s="358" t="str">
        <f t="shared" si="328"/>
        <v/>
      </c>
      <c r="J377" s="358" t="str">
        <f t="shared" si="328"/>
        <v/>
      </c>
      <c r="K377" s="358" t="str">
        <f t="shared" si="328"/>
        <v/>
      </c>
      <c r="L377" s="358" t="str">
        <f t="shared" si="328"/>
        <v/>
      </c>
      <c r="M377" s="363"/>
      <c r="N377" s="363"/>
      <c r="O377" s="363"/>
      <c r="P377" s="363"/>
      <c r="Q377" s="464"/>
      <c r="R377" s="464"/>
      <c r="S377" s="364"/>
      <c r="T377" s="365"/>
      <c r="U377" s="467"/>
      <c r="V377" s="469"/>
    </row>
    <row r="378" spans="1:22">
      <c r="A378" s="470"/>
      <c r="B378" s="472" t="s">
        <v>210</v>
      </c>
      <c r="C378" s="349" t="s">
        <v>99</v>
      </c>
      <c r="D378" s="355"/>
      <c r="E378" s="355"/>
      <c r="F378" s="355"/>
      <c r="G378" s="355"/>
      <c r="H378" s="355"/>
      <c r="I378" s="355"/>
      <c r="J378" s="355"/>
      <c r="K378" s="355"/>
      <c r="L378" s="355"/>
      <c r="M378" s="351"/>
      <c r="N378" s="351"/>
      <c r="O378" s="351"/>
      <c r="P378" s="351"/>
      <c r="Q378" s="472" t="str">
        <f t="shared" ref="Q378" si="329">IF((L370=""),"",MAX(D371:L371))</f>
        <v/>
      </c>
      <c r="R378" s="472" t="str">
        <f t="shared" ref="R378" si="330">IF(L370="","",MIN(D371:L371))</f>
        <v/>
      </c>
      <c r="S378" s="352" t="str">
        <f t="shared" ref="S378" si="331">IF((L371=""),"",AVERAGE(D371:L371))</f>
        <v/>
      </c>
      <c r="T378" s="352" t="str">
        <f>IF((L370=""),"",((Q378-R378)/(Q378+R378))*100)</f>
        <v/>
      </c>
      <c r="U378" s="474" t="str">
        <f>IF(L370="","",(IF(T378&lt;7,IF(S378&gt;2000,IF(S378&lt;3000,"Pass","Fail"),"Fail"),"Fail")))</f>
        <v/>
      </c>
      <c r="V378" s="476"/>
    </row>
    <row r="379" spans="1:22">
      <c r="A379" s="471"/>
      <c r="B379" s="463"/>
      <c r="C379" s="354" t="s">
        <v>100</v>
      </c>
      <c r="D379" s="355"/>
      <c r="E379" s="355"/>
      <c r="F379" s="355"/>
      <c r="G379" s="355"/>
      <c r="H379" s="355"/>
      <c r="I379" s="355"/>
      <c r="J379" s="355"/>
      <c r="K379" s="355"/>
      <c r="L379" s="355"/>
      <c r="M379" s="356"/>
      <c r="N379" s="356"/>
      <c r="O379" s="356"/>
      <c r="P379" s="356"/>
      <c r="Q379" s="463"/>
      <c r="R379" s="463"/>
      <c r="S379" s="357"/>
      <c r="T379" s="357"/>
      <c r="U379" s="466"/>
      <c r="V379" s="477"/>
    </row>
    <row r="380" spans="1:22" ht="24.75" thickBot="1">
      <c r="A380" s="471"/>
      <c r="B380" s="473"/>
      <c r="C380" s="354" t="s">
        <v>120</v>
      </c>
      <c r="D380" s="363" t="str">
        <f t="shared" ref="D380:L380" si="332">IF(((D378="")*AND(D379="")),"",(D378-D379)*3)</f>
        <v/>
      </c>
      <c r="E380" s="363" t="str">
        <f t="shared" si="332"/>
        <v/>
      </c>
      <c r="F380" s="363" t="str">
        <f t="shared" si="332"/>
        <v/>
      </c>
      <c r="G380" s="363" t="str">
        <f t="shared" si="332"/>
        <v/>
      </c>
      <c r="H380" s="363" t="str">
        <f t="shared" si="332"/>
        <v/>
      </c>
      <c r="I380" s="363" t="str">
        <f t="shared" si="332"/>
        <v/>
      </c>
      <c r="J380" s="363" t="str">
        <f t="shared" si="332"/>
        <v/>
      </c>
      <c r="K380" s="363" t="str">
        <f t="shared" si="332"/>
        <v/>
      </c>
      <c r="L380" s="363" t="str">
        <f t="shared" si="332"/>
        <v/>
      </c>
      <c r="M380" s="358"/>
      <c r="N380" s="358"/>
      <c r="O380" s="358"/>
      <c r="P380" s="358" t="str">
        <f t="shared" si="276"/>
        <v/>
      </c>
      <c r="Q380" s="473"/>
      <c r="R380" s="473"/>
      <c r="S380" s="359"/>
      <c r="T380" s="359"/>
      <c r="U380" s="475"/>
      <c r="V380" s="477"/>
    </row>
    <row r="381" spans="1:22">
      <c r="A381" s="459"/>
      <c r="B381" s="462" t="s">
        <v>110</v>
      </c>
      <c r="C381" s="354" t="s">
        <v>99</v>
      </c>
      <c r="D381" s="350"/>
      <c r="E381" s="350"/>
      <c r="F381" s="350"/>
      <c r="G381" s="350"/>
      <c r="H381" s="350"/>
      <c r="I381" s="350"/>
      <c r="J381" s="350"/>
      <c r="K381" s="350"/>
      <c r="L381" s="350"/>
      <c r="M381" s="356"/>
      <c r="N381" s="356"/>
      <c r="O381" s="356"/>
      <c r="P381" s="356"/>
      <c r="Q381" s="462" t="str">
        <f t="shared" ref="Q381" si="333">IF((L373=""),"",MAX(D374:L374))</f>
        <v/>
      </c>
      <c r="R381" s="462" t="str">
        <f t="shared" ref="R381" si="334">IF(L373="","",MIN(D374:L374))</f>
        <v/>
      </c>
      <c r="S381" s="360" t="str">
        <f t="shared" ref="S381" si="335">IF((L374=""),"",AVERAGE(D374:L374))</f>
        <v/>
      </c>
      <c r="T381" s="346" t="str">
        <f>IF((L373=""),"",((Q381-R381)/(Q381+R381))*100)</f>
        <v/>
      </c>
      <c r="U381" s="465" t="str">
        <f>IF(L373="","",(IF(T381&lt;7,IF(S381&gt;2800,IF(S381&lt;4500,"Pass","Fail"),"Fail"),"Fail")))</f>
        <v/>
      </c>
      <c r="V381" s="468"/>
    </row>
    <row r="382" spans="1:22">
      <c r="A382" s="460"/>
      <c r="B382" s="463"/>
      <c r="C382" s="354" t="s">
        <v>100</v>
      </c>
      <c r="D382" s="355"/>
      <c r="E382" s="355"/>
      <c r="F382" s="355"/>
      <c r="G382" s="355"/>
      <c r="H382" s="355"/>
      <c r="I382" s="355"/>
      <c r="J382" s="355"/>
      <c r="K382" s="355"/>
      <c r="L382" s="355"/>
      <c r="M382" s="356"/>
      <c r="N382" s="356"/>
      <c r="O382" s="356"/>
      <c r="P382" s="356"/>
      <c r="Q382" s="463"/>
      <c r="R382" s="463"/>
      <c r="S382" s="361"/>
      <c r="T382" s="357"/>
      <c r="U382" s="466"/>
      <c r="V382" s="468"/>
    </row>
    <row r="383" spans="1:22" ht="24.75" thickBot="1">
      <c r="A383" s="461"/>
      <c r="B383" s="464"/>
      <c r="C383" s="362" t="s">
        <v>120</v>
      </c>
      <c r="D383" s="358" t="str">
        <f t="shared" ref="D383:L383" si="336">IF(((D381="")*AND(D382="")),"",(D381-D382)*3)</f>
        <v/>
      </c>
      <c r="E383" s="358" t="str">
        <f t="shared" si="336"/>
        <v/>
      </c>
      <c r="F383" s="358" t="str">
        <f t="shared" si="336"/>
        <v/>
      </c>
      <c r="G383" s="358" t="str">
        <f t="shared" si="336"/>
        <v/>
      </c>
      <c r="H383" s="358" t="str">
        <f t="shared" si="336"/>
        <v/>
      </c>
      <c r="I383" s="358" t="str">
        <f t="shared" si="336"/>
        <v/>
      </c>
      <c r="J383" s="358" t="str">
        <f t="shared" si="336"/>
        <v/>
      </c>
      <c r="K383" s="358" t="str">
        <f t="shared" si="336"/>
        <v/>
      </c>
      <c r="L383" s="358" t="str">
        <f t="shared" si="336"/>
        <v/>
      </c>
      <c r="M383" s="363"/>
      <c r="N383" s="363"/>
      <c r="O383" s="363"/>
      <c r="P383" s="363"/>
      <c r="Q383" s="464"/>
      <c r="R383" s="464"/>
      <c r="S383" s="364"/>
      <c r="T383" s="365"/>
      <c r="U383" s="467"/>
      <c r="V383" s="469"/>
    </row>
    <row r="384" spans="1:22">
      <c r="A384" s="470"/>
      <c r="B384" s="472" t="s">
        <v>210</v>
      </c>
      <c r="C384" s="349" t="s">
        <v>99</v>
      </c>
      <c r="D384" s="355"/>
      <c r="E384" s="355"/>
      <c r="F384" s="355"/>
      <c r="G384" s="355"/>
      <c r="H384" s="355"/>
      <c r="I384" s="355"/>
      <c r="J384" s="355"/>
      <c r="K384" s="355"/>
      <c r="L384" s="355"/>
      <c r="M384" s="351"/>
      <c r="N384" s="351"/>
      <c r="O384" s="351"/>
      <c r="P384" s="351"/>
      <c r="Q384" s="472" t="str">
        <f t="shared" ref="Q384" si="337">IF((L376=""),"",MAX(D377:L377))</f>
        <v/>
      </c>
      <c r="R384" s="472" t="str">
        <f t="shared" ref="R384" si="338">IF(L376="","",MIN(D377:L377))</f>
        <v/>
      </c>
      <c r="S384" s="352" t="str">
        <f t="shared" ref="S384" si="339">IF((L377=""),"",AVERAGE(D377:L377))</f>
        <v/>
      </c>
      <c r="T384" s="352" t="str">
        <f>IF((L376=""),"",((Q384-R384)/(Q384+R384))*100)</f>
        <v/>
      </c>
      <c r="U384" s="474" t="str">
        <f>IF(L376="","",(IF(T384&lt;7,IF(S384&gt;2000,IF(S384&lt;3000,"Pass","Fail"),"Fail"),"Fail")))</f>
        <v/>
      </c>
      <c r="V384" s="476"/>
    </row>
    <row r="385" spans="1:22">
      <c r="A385" s="471"/>
      <c r="B385" s="463"/>
      <c r="C385" s="354" t="s">
        <v>100</v>
      </c>
      <c r="D385" s="355"/>
      <c r="E385" s="355"/>
      <c r="F385" s="355"/>
      <c r="G385" s="355"/>
      <c r="H385" s="355"/>
      <c r="I385" s="355"/>
      <c r="J385" s="355"/>
      <c r="K385" s="355"/>
      <c r="L385" s="355"/>
      <c r="M385" s="356"/>
      <c r="N385" s="356"/>
      <c r="O385" s="356"/>
      <c r="P385" s="356"/>
      <c r="Q385" s="463"/>
      <c r="R385" s="463"/>
      <c r="S385" s="357"/>
      <c r="T385" s="357"/>
      <c r="U385" s="466"/>
      <c r="V385" s="477"/>
    </row>
    <row r="386" spans="1:22" ht="24.75" thickBot="1">
      <c r="A386" s="471"/>
      <c r="B386" s="473"/>
      <c r="C386" s="354" t="s">
        <v>120</v>
      </c>
      <c r="D386" s="363" t="str">
        <f t="shared" ref="D386:L386" si="340">IF(((D384="")*AND(D385="")),"",(D384-D385)*3)</f>
        <v/>
      </c>
      <c r="E386" s="363" t="str">
        <f t="shared" si="340"/>
        <v/>
      </c>
      <c r="F386" s="363" t="str">
        <f t="shared" si="340"/>
        <v/>
      </c>
      <c r="G386" s="363" t="str">
        <f t="shared" si="340"/>
        <v/>
      </c>
      <c r="H386" s="363" t="str">
        <f t="shared" si="340"/>
        <v/>
      </c>
      <c r="I386" s="363" t="str">
        <f t="shared" si="340"/>
        <v/>
      </c>
      <c r="J386" s="363" t="str">
        <f t="shared" si="340"/>
        <v/>
      </c>
      <c r="K386" s="363" t="str">
        <f t="shared" si="340"/>
        <v/>
      </c>
      <c r="L386" s="363" t="str">
        <f t="shared" si="340"/>
        <v/>
      </c>
      <c r="M386" s="358"/>
      <c r="N386" s="358"/>
      <c r="O386" s="358"/>
      <c r="P386" s="358" t="str">
        <f t="shared" si="276"/>
        <v/>
      </c>
      <c r="Q386" s="473"/>
      <c r="R386" s="473"/>
      <c r="S386" s="359"/>
      <c r="T386" s="359"/>
      <c r="U386" s="475"/>
      <c r="V386" s="477"/>
    </row>
    <row r="387" spans="1:22">
      <c r="A387" s="459"/>
      <c r="B387" s="462" t="s">
        <v>110</v>
      </c>
      <c r="C387" s="354" t="s">
        <v>99</v>
      </c>
      <c r="D387" s="350"/>
      <c r="E387" s="350"/>
      <c r="F387" s="350"/>
      <c r="G387" s="350"/>
      <c r="H387" s="350"/>
      <c r="I387" s="350"/>
      <c r="J387" s="350"/>
      <c r="K387" s="350"/>
      <c r="L387" s="350"/>
      <c r="M387" s="356"/>
      <c r="N387" s="356"/>
      <c r="O387" s="356"/>
      <c r="P387" s="356"/>
      <c r="Q387" s="462" t="str">
        <f t="shared" ref="Q387" si="341">IF((L379=""),"",MAX(D380:L380))</f>
        <v/>
      </c>
      <c r="R387" s="462" t="str">
        <f t="shared" ref="R387" si="342">IF(L379="","",MIN(D380:L380))</f>
        <v/>
      </c>
      <c r="S387" s="360" t="str">
        <f t="shared" ref="S387" si="343">IF((L380=""),"",AVERAGE(D380:L380))</f>
        <v/>
      </c>
      <c r="T387" s="346" t="str">
        <f>IF((L379=""),"",((Q387-R387)/(Q387+R387))*100)</f>
        <v/>
      </c>
      <c r="U387" s="465" t="str">
        <f>IF(L379="","",(IF(T387&lt;7,IF(S387&gt;2800,IF(S387&lt;4500,"Pass","Fail"),"Fail"),"Fail")))</f>
        <v/>
      </c>
      <c r="V387" s="468"/>
    </row>
    <row r="388" spans="1:22">
      <c r="A388" s="460"/>
      <c r="B388" s="463"/>
      <c r="C388" s="354" t="s">
        <v>100</v>
      </c>
      <c r="D388" s="355"/>
      <c r="E388" s="355"/>
      <c r="F388" s="355"/>
      <c r="G388" s="355"/>
      <c r="H388" s="355"/>
      <c r="I388" s="355"/>
      <c r="J388" s="355"/>
      <c r="K388" s="355"/>
      <c r="L388" s="355"/>
      <c r="M388" s="356"/>
      <c r="N388" s="356"/>
      <c r="O388" s="356"/>
      <c r="P388" s="356"/>
      <c r="Q388" s="463"/>
      <c r="R388" s="463"/>
      <c r="S388" s="361"/>
      <c r="T388" s="357"/>
      <c r="U388" s="466"/>
      <c r="V388" s="468"/>
    </row>
    <row r="389" spans="1:22" ht="24.75" thickBot="1">
      <c r="A389" s="461"/>
      <c r="B389" s="464"/>
      <c r="C389" s="362" t="s">
        <v>120</v>
      </c>
      <c r="D389" s="358" t="str">
        <f t="shared" ref="D389:L389" si="344">IF(((D387="")*AND(D388="")),"",(D387-D388)*3)</f>
        <v/>
      </c>
      <c r="E389" s="358" t="str">
        <f t="shared" si="344"/>
        <v/>
      </c>
      <c r="F389" s="358" t="str">
        <f t="shared" si="344"/>
        <v/>
      </c>
      <c r="G389" s="358" t="str">
        <f t="shared" si="344"/>
        <v/>
      </c>
      <c r="H389" s="358" t="str">
        <f t="shared" si="344"/>
        <v/>
      </c>
      <c r="I389" s="358" t="str">
        <f t="shared" si="344"/>
        <v/>
      </c>
      <c r="J389" s="358" t="str">
        <f t="shared" si="344"/>
        <v/>
      </c>
      <c r="K389" s="358" t="str">
        <f t="shared" si="344"/>
        <v/>
      </c>
      <c r="L389" s="358" t="str">
        <f t="shared" si="344"/>
        <v/>
      </c>
      <c r="M389" s="363"/>
      <c r="N389" s="363"/>
      <c r="O389" s="363"/>
      <c r="P389" s="363"/>
      <c r="Q389" s="464"/>
      <c r="R389" s="464"/>
      <c r="S389" s="364"/>
      <c r="T389" s="365"/>
      <c r="U389" s="467"/>
      <c r="V389" s="469"/>
    </row>
    <row r="390" spans="1:22">
      <c r="A390" s="470"/>
      <c r="B390" s="472" t="s">
        <v>210</v>
      </c>
      <c r="C390" s="349" t="s">
        <v>99</v>
      </c>
      <c r="D390" s="355"/>
      <c r="E390" s="355"/>
      <c r="F390" s="355"/>
      <c r="G390" s="355"/>
      <c r="H390" s="355"/>
      <c r="I390" s="355"/>
      <c r="J390" s="355"/>
      <c r="K390" s="355"/>
      <c r="L390" s="355"/>
      <c r="M390" s="351"/>
      <c r="N390" s="351"/>
      <c r="O390" s="351"/>
      <c r="P390" s="351"/>
      <c r="Q390" s="472" t="str">
        <f t="shared" ref="Q390" si="345">IF((L382=""),"",MAX(D383:L383))</f>
        <v/>
      </c>
      <c r="R390" s="472" t="str">
        <f t="shared" ref="R390" si="346">IF(L382="","",MIN(D383:L383))</f>
        <v/>
      </c>
      <c r="S390" s="352" t="str">
        <f t="shared" ref="S390" si="347">IF((L383=""),"",AVERAGE(D383:L383))</f>
        <v/>
      </c>
      <c r="T390" s="352" t="str">
        <f>IF((L382=""),"",((Q390-R390)/(Q390+R390))*100)</f>
        <v/>
      </c>
      <c r="U390" s="474" t="str">
        <f>IF(L382="","",(IF(T390&lt;7,IF(S390&gt;2000,IF(S390&lt;3000,"Pass","Fail"),"Fail"),"Fail")))</f>
        <v/>
      </c>
      <c r="V390" s="476"/>
    </row>
    <row r="391" spans="1:22">
      <c r="A391" s="471"/>
      <c r="B391" s="463"/>
      <c r="C391" s="354" t="s">
        <v>100</v>
      </c>
      <c r="D391" s="355"/>
      <c r="E391" s="355"/>
      <c r="F391" s="355"/>
      <c r="G391" s="355"/>
      <c r="H391" s="355"/>
      <c r="I391" s="355"/>
      <c r="J391" s="355"/>
      <c r="K391" s="355"/>
      <c r="L391" s="355"/>
      <c r="M391" s="356"/>
      <c r="N391" s="356"/>
      <c r="O391" s="356"/>
      <c r="P391" s="356"/>
      <c r="Q391" s="463"/>
      <c r="R391" s="463"/>
      <c r="S391" s="357"/>
      <c r="T391" s="357"/>
      <c r="U391" s="466"/>
      <c r="V391" s="477"/>
    </row>
    <row r="392" spans="1:22" ht="24.75" thickBot="1">
      <c r="A392" s="471"/>
      <c r="B392" s="473"/>
      <c r="C392" s="354" t="s">
        <v>120</v>
      </c>
      <c r="D392" s="363" t="str">
        <f t="shared" ref="D392:L392" si="348">IF(((D390="")*AND(D391="")),"",(D390-D391)*3)</f>
        <v/>
      </c>
      <c r="E392" s="363" t="str">
        <f t="shared" si="348"/>
        <v/>
      </c>
      <c r="F392" s="363" t="str">
        <f t="shared" si="348"/>
        <v/>
      </c>
      <c r="G392" s="363" t="str">
        <f t="shared" si="348"/>
        <v/>
      </c>
      <c r="H392" s="363" t="str">
        <f t="shared" si="348"/>
        <v/>
      </c>
      <c r="I392" s="363" t="str">
        <f t="shared" si="348"/>
        <v/>
      </c>
      <c r="J392" s="363" t="str">
        <f t="shared" si="348"/>
        <v/>
      </c>
      <c r="K392" s="363" t="str">
        <f t="shared" si="348"/>
        <v/>
      </c>
      <c r="L392" s="363" t="str">
        <f t="shared" si="348"/>
        <v/>
      </c>
      <c r="M392" s="358"/>
      <c r="N392" s="358"/>
      <c r="O392" s="358"/>
      <c r="P392" s="358" t="str">
        <f t="shared" si="276"/>
        <v/>
      </c>
      <c r="Q392" s="473"/>
      <c r="R392" s="473"/>
      <c r="S392" s="359"/>
      <c r="T392" s="359"/>
      <c r="U392" s="475"/>
      <c r="V392" s="477"/>
    </row>
    <row r="393" spans="1:22">
      <c r="A393" s="459"/>
      <c r="B393" s="462" t="s">
        <v>110</v>
      </c>
      <c r="C393" s="354" t="s">
        <v>99</v>
      </c>
      <c r="D393" s="350"/>
      <c r="E393" s="350"/>
      <c r="F393" s="350"/>
      <c r="G393" s="350"/>
      <c r="H393" s="350"/>
      <c r="I393" s="350"/>
      <c r="J393" s="350"/>
      <c r="K393" s="350"/>
      <c r="L393" s="350"/>
      <c r="M393" s="356"/>
      <c r="N393" s="356"/>
      <c r="O393" s="356"/>
      <c r="P393" s="356"/>
      <c r="Q393" s="462" t="str">
        <f t="shared" ref="Q393" si="349">IF((L385=""),"",MAX(D386:L386))</f>
        <v/>
      </c>
      <c r="R393" s="462" t="str">
        <f t="shared" ref="R393" si="350">IF(L385="","",MIN(D386:L386))</f>
        <v/>
      </c>
      <c r="S393" s="360" t="str">
        <f t="shared" ref="S393" si="351">IF((L386=""),"",AVERAGE(D386:L386))</f>
        <v/>
      </c>
      <c r="T393" s="346" t="str">
        <f>IF((L385=""),"",((Q393-R393)/(Q393+R393))*100)</f>
        <v/>
      </c>
      <c r="U393" s="465" t="str">
        <f>IF(L385="","",(IF(T393&lt;7,IF(S393&gt;2800,IF(S393&lt;4500,"Pass","Fail"),"Fail"),"Fail")))</f>
        <v/>
      </c>
      <c r="V393" s="468"/>
    </row>
    <row r="394" spans="1:22">
      <c r="A394" s="460"/>
      <c r="B394" s="463"/>
      <c r="C394" s="354" t="s">
        <v>100</v>
      </c>
      <c r="D394" s="355"/>
      <c r="E394" s="355"/>
      <c r="F394" s="355"/>
      <c r="G394" s="355"/>
      <c r="H394" s="355"/>
      <c r="I394" s="355"/>
      <c r="J394" s="355"/>
      <c r="K394" s="355"/>
      <c r="L394" s="355"/>
      <c r="M394" s="356"/>
      <c r="N394" s="356"/>
      <c r="O394" s="356"/>
      <c r="P394" s="356"/>
      <c r="Q394" s="463"/>
      <c r="R394" s="463"/>
      <c r="S394" s="361"/>
      <c r="T394" s="357"/>
      <c r="U394" s="466"/>
      <c r="V394" s="468"/>
    </row>
    <row r="395" spans="1:22" ht="24.75" thickBot="1">
      <c r="A395" s="461"/>
      <c r="B395" s="464"/>
      <c r="C395" s="362" t="s">
        <v>120</v>
      </c>
      <c r="D395" s="358" t="str">
        <f t="shared" ref="D395:L395" si="352">IF(((D393="")*AND(D394="")),"",(D393-D394)*3)</f>
        <v/>
      </c>
      <c r="E395" s="358" t="str">
        <f t="shared" si="352"/>
        <v/>
      </c>
      <c r="F395" s="358" t="str">
        <f t="shared" si="352"/>
        <v/>
      </c>
      <c r="G395" s="358" t="str">
        <f t="shared" si="352"/>
        <v/>
      </c>
      <c r="H395" s="358" t="str">
        <f t="shared" si="352"/>
        <v/>
      </c>
      <c r="I395" s="358" t="str">
        <f t="shared" si="352"/>
        <v/>
      </c>
      <c r="J395" s="358" t="str">
        <f t="shared" si="352"/>
        <v/>
      </c>
      <c r="K395" s="358" t="str">
        <f t="shared" si="352"/>
        <v/>
      </c>
      <c r="L395" s="358" t="str">
        <f t="shared" si="352"/>
        <v/>
      </c>
      <c r="M395" s="363"/>
      <c r="N395" s="363"/>
      <c r="O395" s="363"/>
      <c r="P395" s="363"/>
      <c r="Q395" s="464"/>
      <c r="R395" s="464"/>
      <c r="S395" s="364"/>
      <c r="T395" s="365"/>
      <c r="U395" s="467"/>
      <c r="V395" s="469"/>
    </row>
    <row r="396" spans="1:22">
      <c r="A396" s="470"/>
      <c r="B396" s="472" t="s">
        <v>210</v>
      </c>
      <c r="C396" s="349" t="s">
        <v>99</v>
      </c>
      <c r="D396" s="355"/>
      <c r="E396" s="355"/>
      <c r="F396" s="355"/>
      <c r="G396" s="355"/>
      <c r="H396" s="355"/>
      <c r="I396" s="355"/>
      <c r="J396" s="355"/>
      <c r="K396" s="355"/>
      <c r="L396" s="355"/>
      <c r="M396" s="351"/>
      <c r="N396" s="351"/>
      <c r="O396" s="351"/>
      <c r="P396" s="351"/>
      <c r="Q396" s="472" t="str">
        <f t="shared" ref="Q396" si="353">IF((L388=""),"",MAX(D389:L389))</f>
        <v/>
      </c>
      <c r="R396" s="472" t="str">
        <f t="shared" ref="R396" si="354">IF(L388="","",MIN(D389:L389))</f>
        <v/>
      </c>
      <c r="S396" s="352" t="str">
        <f t="shared" ref="S396" si="355">IF((L389=""),"",AVERAGE(D389:L389))</f>
        <v/>
      </c>
      <c r="T396" s="352" t="str">
        <f>IF((L388=""),"",((Q396-R396)/(Q396+R396))*100)</f>
        <v/>
      </c>
      <c r="U396" s="474" t="str">
        <f>IF(L388="","",(IF(T396&lt;7,IF(S396&gt;2000,IF(S396&lt;3000,"Pass","Fail"),"Fail"),"Fail")))</f>
        <v/>
      </c>
      <c r="V396" s="476"/>
    </row>
    <row r="397" spans="1:22">
      <c r="A397" s="471"/>
      <c r="B397" s="463"/>
      <c r="C397" s="354" t="s">
        <v>100</v>
      </c>
      <c r="D397" s="355"/>
      <c r="E397" s="355"/>
      <c r="F397" s="355"/>
      <c r="G397" s="355"/>
      <c r="H397" s="355"/>
      <c r="I397" s="355"/>
      <c r="J397" s="355"/>
      <c r="K397" s="355"/>
      <c r="L397" s="355"/>
      <c r="M397" s="356"/>
      <c r="N397" s="356"/>
      <c r="O397" s="356"/>
      <c r="P397" s="356"/>
      <c r="Q397" s="463"/>
      <c r="R397" s="463"/>
      <c r="S397" s="357"/>
      <c r="T397" s="357"/>
      <c r="U397" s="466"/>
      <c r="V397" s="477"/>
    </row>
    <row r="398" spans="1:22" ht="24.75" thickBot="1">
      <c r="A398" s="471"/>
      <c r="B398" s="473"/>
      <c r="C398" s="354" t="s">
        <v>120</v>
      </c>
      <c r="D398" s="363" t="str">
        <f t="shared" ref="D398:L398" si="356">IF(((D396="")*AND(D397="")),"",(D396-D397)*3)</f>
        <v/>
      </c>
      <c r="E398" s="363" t="str">
        <f t="shared" si="356"/>
        <v/>
      </c>
      <c r="F398" s="363" t="str">
        <f t="shared" si="356"/>
        <v/>
      </c>
      <c r="G398" s="363" t="str">
        <f t="shared" si="356"/>
        <v/>
      </c>
      <c r="H398" s="363" t="str">
        <f t="shared" si="356"/>
        <v/>
      </c>
      <c r="I398" s="363" t="str">
        <f t="shared" si="356"/>
        <v/>
      </c>
      <c r="J398" s="363" t="str">
        <f t="shared" si="356"/>
        <v/>
      </c>
      <c r="K398" s="363" t="str">
        <f t="shared" si="356"/>
        <v/>
      </c>
      <c r="L398" s="363" t="str">
        <f t="shared" si="356"/>
        <v/>
      </c>
      <c r="M398" s="358"/>
      <c r="N398" s="358"/>
      <c r="O398" s="358"/>
      <c r="P398" s="358" t="str">
        <f t="shared" si="276"/>
        <v/>
      </c>
      <c r="Q398" s="473"/>
      <c r="R398" s="473"/>
      <c r="S398" s="359"/>
      <c r="T398" s="359"/>
      <c r="U398" s="475"/>
      <c r="V398" s="477"/>
    </row>
    <row r="399" spans="1:22">
      <c r="A399" s="459"/>
      <c r="B399" s="462" t="s">
        <v>110</v>
      </c>
      <c r="C399" s="354" t="s">
        <v>99</v>
      </c>
      <c r="D399" s="350"/>
      <c r="E399" s="350"/>
      <c r="F399" s="350"/>
      <c r="G399" s="350"/>
      <c r="H399" s="350"/>
      <c r="I399" s="350"/>
      <c r="J399" s="350"/>
      <c r="K399" s="350"/>
      <c r="L399" s="350"/>
      <c r="M399" s="356"/>
      <c r="N399" s="356"/>
      <c r="O399" s="356"/>
      <c r="P399" s="356"/>
      <c r="Q399" s="462" t="str">
        <f t="shared" ref="Q399" si="357">IF((L391=""),"",MAX(D392:L392))</f>
        <v/>
      </c>
      <c r="R399" s="462" t="str">
        <f t="shared" ref="R399" si="358">IF(L391="","",MIN(D392:L392))</f>
        <v/>
      </c>
      <c r="S399" s="360" t="str">
        <f t="shared" ref="S399" si="359">IF((L392=""),"",AVERAGE(D392:L392))</f>
        <v/>
      </c>
      <c r="T399" s="346" t="str">
        <f>IF((L391=""),"",((Q399-R399)/(Q399+R399))*100)</f>
        <v/>
      </c>
      <c r="U399" s="465" t="str">
        <f>IF(L391="","",(IF(T399&lt;7,IF(S399&gt;2800,IF(S399&lt;4500,"Pass","Fail"),"Fail"),"Fail")))</f>
        <v/>
      </c>
      <c r="V399" s="468"/>
    </row>
    <row r="400" spans="1:22">
      <c r="A400" s="460"/>
      <c r="B400" s="463"/>
      <c r="C400" s="354" t="s">
        <v>100</v>
      </c>
      <c r="D400" s="355"/>
      <c r="E400" s="355"/>
      <c r="F400" s="355"/>
      <c r="G400" s="355"/>
      <c r="H400" s="355"/>
      <c r="I400" s="355"/>
      <c r="J400" s="355"/>
      <c r="K400" s="355"/>
      <c r="L400" s="355"/>
      <c r="M400" s="356"/>
      <c r="N400" s="356"/>
      <c r="O400" s="356"/>
      <c r="P400" s="356"/>
      <c r="Q400" s="463"/>
      <c r="R400" s="463"/>
      <c r="S400" s="361"/>
      <c r="T400" s="357"/>
      <c r="U400" s="466"/>
      <c r="V400" s="468"/>
    </row>
    <row r="401" spans="1:22" ht="24.75" thickBot="1">
      <c r="A401" s="461"/>
      <c r="B401" s="464"/>
      <c r="C401" s="362" t="s">
        <v>120</v>
      </c>
      <c r="D401" s="358" t="str">
        <f t="shared" ref="D401:L401" si="360">IF(((D399="")*AND(D400="")),"",(D399-D400)*3)</f>
        <v/>
      </c>
      <c r="E401" s="358" t="str">
        <f t="shared" si="360"/>
        <v/>
      </c>
      <c r="F401" s="358" t="str">
        <f t="shared" si="360"/>
        <v/>
      </c>
      <c r="G401" s="358" t="str">
        <f t="shared" si="360"/>
        <v/>
      </c>
      <c r="H401" s="358" t="str">
        <f t="shared" si="360"/>
        <v/>
      </c>
      <c r="I401" s="358" t="str">
        <f t="shared" si="360"/>
        <v/>
      </c>
      <c r="J401" s="358" t="str">
        <f t="shared" si="360"/>
        <v/>
      </c>
      <c r="K401" s="358" t="str">
        <f t="shared" si="360"/>
        <v/>
      </c>
      <c r="L401" s="358" t="str">
        <f t="shared" si="360"/>
        <v/>
      </c>
      <c r="M401" s="363"/>
      <c r="N401" s="363"/>
      <c r="O401" s="363"/>
      <c r="P401" s="363"/>
      <c r="Q401" s="464"/>
      <c r="R401" s="464"/>
      <c r="S401" s="364"/>
      <c r="T401" s="365"/>
      <c r="U401" s="467"/>
      <c r="V401" s="469"/>
    </row>
    <row r="402" spans="1:22">
      <c r="A402" s="470"/>
      <c r="B402" s="472" t="s">
        <v>210</v>
      </c>
      <c r="C402" s="349" t="s">
        <v>99</v>
      </c>
      <c r="D402" s="355"/>
      <c r="E402" s="355"/>
      <c r="F402" s="355"/>
      <c r="G402" s="355"/>
      <c r="H402" s="355"/>
      <c r="I402" s="355"/>
      <c r="J402" s="355"/>
      <c r="K402" s="355"/>
      <c r="L402" s="355"/>
      <c r="M402" s="351"/>
      <c r="N402" s="351"/>
      <c r="O402" s="351"/>
      <c r="P402" s="351"/>
      <c r="Q402" s="472" t="str">
        <f t="shared" ref="Q402" si="361">IF((L394=""),"",MAX(D395:L395))</f>
        <v/>
      </c>
      <c r="R402" s="472" t="str">
        <f t="shared" ref="R402" si="362">IF(L394="","",MIN(D395:L395))</f>
        <v/>
      </c>
      <c r="S402" s="352" t="str">
        <f t="shared" ref="S402" si="363">IF((L395=""),"",AVERAGE(D395:L395))</f>
        <v/>
      </c>
      <c r="T402" s="352" t="str">
        <f>IF((L394=""),"",((Q402-R402)/(Q402+R402))*100)</f>
        <v/>
      </c>
      <c r="U402" s="474" t="str">
        <f>IF(L394="","",(IF(T402&lt;7,IF(S402&gt;2000,IF(S402&lt;3000,"Pass","Fail"),"Fail"),"Fail")))</f>
        <v/>
      </c>
      <c r="V402" s="476"/>
    </row>
    <row r="403" spans="1:22">
      <c r="A403" s="471"/>
      <c r="B403" s="463"/>
      <c r="C403" s="354" t="s">
        <v>100</v>
      </c>
      <c r="D403" s="355"/>
      <c r="E403" s="355"/>
      <c r="F403" s="355"/>
      <c r="G403" s="355"/>
      <c r="H403" s="355"/>
      <c r="I403" s="355"/>
      <c r="J403" s="355"/>
      <c r="K403" s="355"/>
      <c r="L403" s="355"/>
      <c r="M403" s="356"/>
      <c r="N403" s="356"/>
      <c r="O403" s="356"/>
      <c r="P403" s="356"/>
      <c r="Q403" s="463"/>
      <c r="R403" s="463"/>
      <c r="S403" s="357"/>
      <c r="T403" s="357"/>
      <c r="U403" s="466"/>
      <c r="V403" s="477"/>
    </row>
    <row r="404" spans="1:22" ht="24.75" thickBot="1">
      <c r="A404" s="471"/>
      <c r="B404" s="473"/>
      <c r="C404" s="354" t="s">
        <v>120</v>
      </c>
      <c r="D404" s="363" t="str">
        <f t="shared" ref="D404:L404" si="364">IF(((D402="")*AND(D403="")),"",(D402-D403)*3)</f>
        <v/>
      </c>
      <c r="E404" s="363" t="str">
        <f t="shared" si="364"/>
        <v/>
      </c>
      <c r="F404" s="363" t="str">
        <f t="shared" si="364"/>
        <v/>
      </c>
      <c r="G404" s="363" t="str">
        <f t="shared" si="364"/>
        <v/>
      </c>
      <c r="H404" s="363" t="str">
        <f t="shared" si="364"/>
        <v/>
      </c>
      <c r="I404" s="363" t="str">
        <f t="shared" si="364"/>
        <v/>
      </c>
      <c r="J404" s="363" t="str">
        <f t="shared" si="364"/>
        <v/>
      </c>
      <c r="K404" s="363" t="str">
        <f t="shared" si="364"/>
        <v/>
      </c>
      <c r="L404" s="363" t="str">
        <f t="shared" si="364"/>
        <v/>
      </c>
      <c r="M404" s="358"/>
      <c r="N404" s="358"/>
      <c r="O404" s="358"/>
      <c r="P404" s="358" t="str">
        <f t="shared" ref="P404:P464" si="365">IF(((P402="")*AND(P403="")),"",(P402-P403)*4)</f>
        <v/>
      </c>
      <c r="Q404" s="473"/>
      <c r="R404" s="473"/>
      <c r="S404" s="359"/>
      <c r="T404" s="359"/>
      <c r="U404" s="475"/>
      <c r="V404" s="477"/>
    </row>
    <row r="405" spans="1:22">
      <c r="A405" s="459"/>
      <c r="B405" s="462" t="s">
        <v>110</v>
      </c>
      <c r="C405" s="354" t="s">
        <v>99</v>
      </c>
      <c r="D405" s="350"/>
      <c r="E405" s="350"/>
      <c r="F405" s="350"/>
      <c r="G405" s="350"/>
      <c r="H405" s="350"/>
      <c r="I405" s="350"/>
      <c r="J405" s="350"/>
      <c r="K405" s="350"/>
      <c r="L405" s="350"/>
      <c r="M405" s="356"/>
      <c r="N405" s="356"/>
      <c r="O405" s="356"/>
      <c r="P405" s="356"/>
      <c r="Q405" s="462" t="str">
        <f t="shared" ref="Q405" si="366">IF((L397=""),"",MAX(D398:L398))</f>
        <v/>
      </c>
      <c r="R405" s="462" t="str">
        <f t="shared" ref="R405" si="367">IF(L397="","",MIN(D398:L398))</f>
        <v/>
      </c>
      <c r="S405" s="360" t="str">
        <f t="shared" ref="S405" si="368">IF((L398=""),"",AVERAGE(D398:L398))</f>
        <v/>
      </c>
      <c r="T405" s="346" t="str">
        <f>IF((L397=""),"",((Q405-R405)/(Q405+R405))*100)</f>
        <v/>
      </c>
      <c r="U405" s="465" t="str">
        <f>IF(L397="","",(IF(T405&lt;7,IF(S405&gt;2800,IF(S405&lt;4500,"Pass","Fail"),"Fail"),"Fail")))</f>
        <v/>
      </c>
      <c r="V405" s="468"/>
    </row>
    <row r="406" spans="1:22">
      <c r="A406" s="460"/>
      <c r="B406" s="463"/>
      <c r="C406" s="354" t="s">
        <v>100</v>
      </c>
      <c r="D406" s="355"/>
      <c r="E406" s="355"/>
      <c r="F406" s="355"/>
      <c r="G406" s="355"/>
      <c r="H406" s="355"/>
      <c r="I406" s="355"/>
      <c r="J406" s="355"/>
      <c r="K406" s="355"/>
      <c r="L406" s="355"/>
      <c r="M406" s="356"/>
      <c r="N406" s="356"/>
      <c r="O406" s="356"/>
      <c r="P406" s="356"/>
      <c r="Q406" s="463"/>
      <c r="R406" s="463"/>
      <c r="S406" s="361"/>
      <c r="T406" s="357"/>
      <c r="U406" s="466"/>
      <c r="V406" s="468"/>
    </row>
    <row r="407" spans="1:22" ht="24.75" thickBot="1">
      <c r="A407" s="461"/>
      <c r="B407" s="464"/>
      <c r="C407" s="362" t="s">
        <v>120</v>
      </c>
      <c r="D407" s="358" t="str">
        <f t="shared" ref="D407:L407" si="369">IF(((D405="")*AND(D406="")),"",(D405-D406)*3)</f>
        <v/>
      </c>
      <c r="E407" s="358" t="str">
        <f t="shared" si="369"/>
        <v/>
      </c>
      <c r="F407" s="358" t="str">
        <f t="shared" si="369"/>
        <v/>
      </c>
      <c r="G407" s="358" t="str">
        <f t="shared" si="369"/>
        <v/>
      </c>
      <c r="H407" s="358" t="str">
        <f t="shared" si="369"/>
        <v/>
      </c>
      <c r="I407" s="358" t="str">
        <f t="shared" si="369"/>
        <v/>
      </c>
      <c r="J407" s="358" t="str">
        <f t="shared" si="369"/>
        <v/>
      </c>
      <c r="K407" s="358" t="str">
        <f t="shared" si="369"/>
        <v/>
      </c>
      <c r="L407" s="358" t="str">
        <f t="shared" si="369"/>
        <v/>
      </c>
      <c r="M407" s="363"/>
      <c r="N407" s="363"/>
      <c r="O407" s="363"/>
      <c r="P407" s="363"/>
      <c r="Q407" s="464"/>
      <c r="R407" s="464"/>
      <c r="S407" s="364"/>
      <c r="T407" s="365"/>
      <c r="U407" s="467"/>
      <c r="V407" s="469"/>
    </row>
    <row r="408" spans="1:22">
      <c r="A408" s="470"/>
      <c r="B408" s="472" t="s">
        <v>210</v>
      </c>
      <c r="C408" s="349" t="s">
        <v>99</v>
      </c>
      <c r="D408" s="355"/>
      <c r="E408" s="355"/>
      <c r="F408" s="355"/>
      <c r="G408" s="355"/>
      <c r="H408" s="355"/>
      <c r="I408" s="355"/>
      <c r="J408" s="355"/>
      <c r="K408" s="355"/>
      <c r="L408" s="355"/>
      <c r="M408" s="351"/>
      <c r="N408" s="351"/>
      <c r="O408" s="351"/>
      <c r="P408" s="351"/>
      <c r="Q408" s="472" t="str">
        <f t="shared" ref="Q408" si="370">IF((L400=""),"",MAX(D401:L401))</f>
        <v/>
      </c>
      <c r="R408" s="472" t="str">
        <f t="shared" ref="R408" si="371">IF(L400="","",MIN(D401:L401))</f>
        <v/>
      </c>
      <c r="S408" s="352" t="str">
        <f t="shared" ref="S408" si="372">IF((L401=""),"",AVERAGE(D401:L401))</f>
        <v/>
      </c>
      <c r="T408" s="352" t="str">
        <f>IF((L400=""),"",((Q408-R408)/(Q408+R408))*100)</f>
        <v/>
      </c>
      <c r="U408" s="474" t="str">
        <f>IF(L400="","",(IF(T408&lt;7,IF(S408&gt;2000,IF(S408&lt;3000,"Pass","Fail"),"Fail"),"Fail")))</f>
        <v/>
      </c>
      <c r="V408" s="476"/>
    </row>
    <row r="409" spans="1:22">
      <c r="A409" s="471"/>
      <c r="B409" s="463"/>
      <c r="C409" s="354" t="s">
        <v>100</v>
      </c>
      <c r="D409" s="355"/>
      <c r="E409" s="355"/>
      <c r="F409" s="355"/>
      <c r="G409" s="355"/>
      <c r="H409" s="355"/>
      <c r="I409" s="355"/>
      <c r="J409" s="355"/>
      <c r="K409" s="355"/>
      <c r="L409" s="355"/>
      <c r="M409" s="356"/>
      <c r="N409" s="356"/>
      <c r="O409" s="356"/>
      <c r="P409" s="356"/>
      <c r="Q409" s="463"/>
      <c r="R409" s="463"/>
      <c r="S409" s="357"/>
      <c r="T409" s="357"/>
      <c r="U409" s="466"/>
      <c r="V409" s="477"/>
    </row>
    <row r="410" spans="1:22" ht="24.75" thickBot="1">
      <c r="A410" s="471"/>
      <c r="B410" s="473"/>
      <c r="C410" s="354" t="s">
        <v>120</v>
      </c>
      <c r="D410" s="363" t="str">
        <f t="shared" ref="D410:L410" si="373">IF(((D408="")*AND(D409="")),"",(D408-D409)*3)</f>
        <v/>
      </c>
      <c r="E410" s="363" t="str">
        <f t="shared" si="373"/>
        <v/>
      </c>
      <c r="F410" s="363" t="str">
        <f t="shared" si="373"/>
        <v/>
      </c>
      <c r="G410" s="363" t="str">
        <f t="shared" si="373"/>
        <v/>
      </c>
      <c r="H410" s="363" t="str">
        <f t="shared" si="373"/>
        <v/>
      </c>
      <c r="I410" s="363" t="str">
        <f t="shared" si="373"/>
        <v/>
      </c>
      <c r="J410" s="363" t="str">
        <f t="shared" si="373"/>
        <v/>
      </c>
      <c r="K410" s="363" t="str">
        <f t="shared" si="373"/>
        <v/>
      </c>
      <c r="L410" s="363" t="str">
        <f t="shared" si="373"/>
        <v/>
      </c>
      <c r="M410" s="358"/>
      <c r="N410" s="358"/>
      <c r="O410" s="358"/>
      <c r="P410" s="358" t="str">
        <f t="shared" si="365"/>
        <v/>
      </c>
      <c r="Q410" s="473"/>
      <c r="R410" s="473"/>
      <c r="S410" s="359"/>
      <c r="T410" s="359"/>
      <c r="U410" s="475"/>
      <c r="V410" s="477"/>
    </row>
    <row r="411" spans="1:22">
      <c r="A411" s="459"/>
      <c r="B411" s="462" t="s">
        <v>110</v>
      </c>
      <c r="C411" s="354" t="s">
        <v>99</v>
      </c>
      <c r="D411" s="350"/>
      <c r="E411" s="350"/>
      <c r="F411" s="350"/>
      <c r="G411" s="350"/>
      <c r="H411" s="350"/>
      <c r="I411" s="350"/>
      <c r="J411" s="350"/>
      <c r="K411" s="350"/>
      <c r="L411" s="350"/>
      <c r="M411" s="356"/>
      <c r="N411" s="356"/>
      <c r="O411" s="356"/>
      <c r="P411" s="356"/>
      <c r="Q411" s="462" t="str">
        <f t="shared" ref="Q411" si="374">IF((L403=""),"",MAX(D404:L404))</f>
        <v/>
      </c>
      <c r="R411" s="462" t="str">
        <f t="shared" ref="R411" si="375">IF(L403="","",MIN(D404:L404))</f>
        <v/>
      </c>
      <c r="S411" s="360" t="str">
        <f t="shared" ref="S411" si="376">IF((L404=""),"",AVERAGE(D404:L404))</f>
        <v/>
      </c>
      <c r="T411" s="346" t="str">
        <f>IF((L403=""),"",((Q411-R411)/(Q411+R411))*100)</f>
        <v/>
      </c>
      <c r="U411" s="465" t="str">
        <f>IF(L403="","",(IF(T411&lt;7,IF(S411&gt;2800,IF(S411&lt;4500,"Pass","Fail"),"Fail"),"Fail")))</f>
        <v/>
      </c>
      <c r="V411" s="468"/>
    </row>
    <row r="412" spans="1:22">
      <c r="A412" s="460"/>
      <c r="B412" s="463"/>
      <c r="C412" s="354" t="s">
        <v>100</v>
      </c>
      <c r="D412" s="355"/>
      <c r="E412" s="355"/>
      <c r="F412" s="355"/>
      <c r="G412" s="355"/>
      <c r="H412" s="355"/>
      <c r="I412" s="355"/>
      <c r="J412" s="355"/>
      <c r="K412" s="355"/>
      <c r="L412" s="355"/>
      <c r="M412" s="356"/>
      <c r="N412" s="356"/>
      <c r="O412" s="356"/>
      <c r="P412" s="356"/>
      <c r="Q412" s="463"/>
      <c r="R412" s="463"/>
      <c r="S412" s="361"/>
      <c r="T412" s="357"/>
      <c r="U412" s="466"/>
      <c r="V412" s="468"/>
    </row>
    <row r="413" spans="1:22" ht="24.75" thickBot="1">
      <c r="A413" s="461"/>
      <c r="B413" s="464"/>
      <c r="C413" s="362" t="s">
        <v>120</v>
      </c>
      <c r="D413" s="358" t="str">
        <f t="shared" ref="D413:L413" si="377">IF(((D411="")*AND(D412="")),"",(D411-D412)*3)</f>
        <v/>
      </c>
      <c r="E413" s="358" t="str">
        <f t="shared" si="377"/>
        <v/>
      </c>
      <c r="F413" s="358" t="str">
        <f t="shared" si="377"/>
        <v/>
      </c>
      <c r="G413" s="358" t="str">
        <f t="shared" si="377"/>
        <v/>
      </c>
      <c r="H413" s="358" t="str">
        <f t="shared" si="377"/>
        <v/>
      </c>
      <c r="I413" s="358" t="str">
        <f t="shared" si="377"/>
        <v/>
      </c>
      <c r="J413" s="358" t="str">
        <f t="shared" si="377"/>
        <v/>
      </c>
      <c r="K413" s="358" t="str">
        <f t="shared" si="377"/>
        <v/>
      </c>
      <c r="L413" s="358" t="str">
        <f t="shared" si="377"/>
        <v/>
      </c>
      <c r="M413" s="363"/>
      <c r="N413" s="363"/>
      <c r="O413" s="363"/>
      <c r="P413" s="363"/>
      <c r="Q413" s="464"/>
      <c r="R413" s="464"/>
      <c r="S413" s="364"/>
      <c r="T413" s="365"/>
      <c r="U413" s="467"/>
      <c r="V413" s="469"/>
    </row>
    <row r="414" spans="1:22">
      <c r="A414" s="470"/>
      <c r="B414" s="472" t="s">
        <v>210</v>
      </c>
      <c r="C414" s="349" t="s">
        <v>99</v>
      </c>
      <c r="D414" s="355"/>
      <c r="E414" s="355"/>
      <c r="F414" s="355"/>
      <c r="G414" s="355"/>
      <c r="H414" s="355"/>
      <c r="I414" s="355"/>
      <c r="J414" s="355"/>
      <c r="K414" s="355"/>
      <c r="L414" s="355"/>
      <c r="M414" s="351"/>
      <c r="N414" s="351"/>
      <c r="O414" s="351"/>
      <c r="P414" s="351"/>
      <c r="Q414" s="472" t="str">
        <f t="shared" ref="Q414" si="378">IF((L406=""),"",MAX(D407:L407))</f>
        <v/>
      </c>
      <c r="R414" s="472" t="str">
        <f t="shared" ref="R414" si="379">IF(L406="","",MIN(D407:L407))</f>
        <v/>
      </c>
      <c r="S414" s="352" t="str">
        <f t="shared" ref="S414" si="380">IF((L407=""),"",AVERAGE(D407:L407))</f>
        <v/>
      </c>
      <c r="T414" s="352" t="str">
        <f>IF((L406=""),"",((Q414-R414)/(Q414+R414))*100)</f>
        <v/>
      </c>
      <c r="U414" s="474" t="str">
        <f>IF(L406="","",(IF(T414&lt;7,IF(S414&gt;2000,IF(S414&lt;3000,"Pass","Fail"),"Fail"),"Fail")))</f>
        <v/>
      </c>
      <c r="V414" s="476"/>
    </row>
    <row r="415" spans="1:22">
      <c r="A415" s="471"/>
      <c r="B415" s="463"/>
      <c r="C415" s="354" t="s">
        <v>100</v>
      </c>
      <c r="D415" s="355"/>
      <c r="E415" s="355"/>
      <c r="F415" s="355"/>
      <c r="G415" s="355"/>
      <c r="H415" s="355"/>
      <c r="I415" s="355"/>
      <c r="J415" s="355"/>
      <c r="K415" s="355"/>
      <c r="L415" s="355"/>
      <c r="M415" s="356"/>
      <c r="N415" s="356"/>
      <c r="O415" s="356"/>
      <c r="P415" s="356"/>
      <c r="Q415" s="463"/>
      <c r="R415" s="463"/>
      <c r="S415" s="357"/>
      <c r="T415" s="357"/>
      <c r="U415" s="466"/>
      <c r="V415" s="477"/>
    </row>
    <row r="416" spans="1:22" ht="24.75" thickBot="1">
      <c r="A416" s="471"/>
      <c r="B416" s="473"/>
      <c r="C416" s="354" t="s">
        <v>120</v>
      </c>
      <c r="D416" s="363" t="str">
        <f t="shared" ref="D416:L416" si="381">IF(((D414="")*AND(D415="")),"",(D414-D415)*3)</f>
        <v/>
      </c>
      <c r="E416" s="363" t="str">
        <f t="shared" si="381"/>
        <v/>
      </c>
      <c r="F416" s="363" t="str">
        <f t="shared" si="381"/>
        <v/>
      </c>
      <c r="G416" s="363" t="str">
        <f t="shared" si="381"/>
        <v/>
      </c>
      <c r="H416" s="363" t="str">
        <f t="shared" si="381"/>
        <v/>
      </c>
      <c r="I416" s="363" t="str">
        <f t="shared" si="381"/>
        <v/>
      </c>
      <c r="J416" s="363" t="str">
        <f t="shared" si="381"/>
        <v/>
      </c>
      <c r="K416" s="363" t="str">
        <f t="shared" si="381"/>
        <v/>
      </c>
      <c r="L416" s="363" t="str">
        <f t="shared" si="381"/>
        <v/>
      </c>
      <c r="M416" s="358"/>
      <c r="N416" s="358"/>
      <c r="O416" s="358"/>
      <c r="P416" s="358" t="str">
        <f t="shared" si="365"/>
        <v/>
      </c>
      <c r="Q416" s="473"/>
      <c r="R416" s="473"/>
      <c r="S416" s="359"/>
      <c r="T416" s="359"/>
      <c r="U416" s="475"/>
      <c r="V416" s="477"/>
    </row>
    <row r="417" spans="1:22">
      <c r="A417" s="459"/>
      <c r="B417" s="462" t="s">
        <v>110</v>
      </c>
      <c r="C417" s="354" t="s">
        <v>99</v>
      </c>
      <c r="D417" s="350"/>
      <c r="E417" s="350"/>
      <c r="F417" s="350"/>
      <c r="G417" s="350"/>
      <c r="H417" s="350"/>
      <c r="I417" s="350"/>
      <c r="J417" s="350"/>
      <c r="K417" s="350"/>
      <c r="L417" s="350"/>
      <c r="M417" s="356"/>
      <c r="N417" s="356"/>
      <c r="O417" s="356"/>
      <c r="P417" s="356"/>
      <c r="Q417" s="462" t="str">
        <f t="shared" ref="Q417" si="382">IF((L409=""),"",MAX(D410:L410))</f>
        <v/>
      </c>
      <c r="R417" s="462" t="str">
        <f t="shared" ref="R417" si="383">IF(L409="","",MIN(D410:L410))</f>
        <v/>
      </c>
      <c r="S417" s="360" t="str">
        <f t="shared" ref="S417" si="384">IF((L410=""),"",AVERAGE(D410:L410))</f>
        <v/>
      </c>
      <c r="T417" s="346" t="str">
        <f>IF((L409=""),"",((Q417-R417)/(Q417+R417))*100)</f>
        <v/>
      </c>
      <c r="U417" s="465" t="str">
        <f>IF(L409="","",(IF(T417&lt;7,IF(S417&gt;2800,IF(S417&lt;4500,"Pass","Fail"),"Fail"),"Fail")))</f>
        <v/>
      </c>
      <c r="V417" s="468"/>
    </row>
    <row r="418" spans="1:22">
      <c r="A418" s="460"/>
      <c r="B418" s="463"/>
      <c r="C418" s="354" t="s">
        <v>100</v>
      </c>
      <c r="D418" s="355"/>
      <c r="E418" s="355"/>
      <c r="F418" s="355"/>
      <c r="G418" s="355"/>
      <c r="H418" s="355"/>
      <c r="I418" s="355"/>
      <c r="J418" s="355"/>
      <c r="K418" s="355"/>
      <c r="L418" s="355"/>
      <c r="M418" s="356"/>
      <c r="N418" s="356"/>
      <c r="O418" s="356"/>
      <c r="P418" s="356"/>
      <c r="Q418" s="463"/>
      <c r="R418" s="463"/>
      <c r="S418" s="361"/>
      <c r="T418" s="357"/>
      <c r="U418" s="466"/>
      <c r="V418" s="468"/>
    </row>
    <row r="419" spans="1:22" ht="24.75" thickBot="1">
      <c r="A419" s="461"/>
      <c r="B419" s="464"/>
      <c r="C419" s="362" t="s">
        <v>120</v>
      </c>
      <c r="D419" s="358" t="str">
        <f t="shared" ref="D419:L419" si="385">IF(((D417="")*AND(D418="")),"",(D417-D418)*3)</f>
        <v/>
      </c>
      <c r="E419" s="358" t="str">
        <f t="shared" si="385"/>
        <v/>
      </c>
      <c r="F419" s="358" t="str">
        <f t="shared" si="385"/>
        <v/>
      </c>
      <c r="G419" s="358" t="str">
        <f t="shared" si="385"/>
        <v/>
      </c>
      <c r="H419" s="358" t="str">
        <f t="shared" si="385"/>
        <v/>
      </c>
      <c r="I419" s="358" t="str">
        <f t="shared" si="385"/>
        <v/>
      </c>
      <c r="J419" s="358" t="str">
        <f t="shared" si="385"/>
        <v/>
      </c>
      <c r="K419" s="358" t="str">
        <f t="shared" si="385"/>
        <v/>
      </c>
      <c r="L419" s="358" t="str">
        <f t="shared" si="385"/>
        <v/>
      </c>
      <c r="M419" s="363"/>
      <c r="N419" s="363"/>
      <c r="O419" s="363"/>
      <c r="P419" s="363"/>
      <c r="Q419" s="464"/>
      <c r="R419" s="464"/>
      <c r="S419" s="364"/>
      <c r="T419" s="365"/>
      <c r="U419" s="467"/>
      <c r="V419" s="469"/>
    </row>
    <row r="420" spans="1:22">
      <c r="A420" s="470"/>
      <c r="B420" s="472" t="s">
        <v>210</v>
      </c>
      <c r="C420" s="349" t="s">
        <v>99</v>
      </c>
      <c r="D420" s="355"/>
      <c r="E420" s="355"/>
      <c r="F420" s="355"/>
      <c r="G420" s="355"/>
      <c r="H420" s="355"/>
      <c r="I420" s="355"/>
      <c r="J420" s="355"/>
      <c r="K420" s="355"/>
      <c r="L420" s="355"/>
      <c r="M420" s="351"/>
      <c r="N420" s="351"/>
      <c r="O420" s="351"/>
      <c r="P420" s="351"/>
      <c r="Q420" s="472" t="str">
        <f t="shared" ref="Q420" si="386">IF((L412=""),"",MAX(D413:L413))</f>
        <v/>
      </c>
      <c r="R420" s="472" t="str">
        <f t="shared" ref="R420" si="387">IF(L412="","",MIN(D413:L413))</f>
        <v/>
      </c>
      <c r="S420" s="352" t="str">
        <f t="shared" ref="S420" si="388">IF((L413=""),"",AVERAGE(D413:L413))</f>
        <v/>
      </c>
      <c r="T420" s="352" t="str">
        <f>IF((L412=""),"",((Q420-R420)/(Q420+R420))*100)</f>
        <v/>
      </c>
      <c r="U420" s="474" t="str">
        <f>IF(L412="","",(IF(T420&lt;7,IF(S420&gt;2000,IF(S420&lt;3000,"Pass","Fail"),"Fail"),"Fail")))</f>
        <v/>
      </c>
      <c r="V420" s="476"/>
    </row>
    <row r="421" spans="1:22">
      <c r="A421" s="471"/>
      <c r="B421" s="463"/>
      <c r="C421" s="354" t="s">
        <v>100</v>
      </c>
      <c r="D421" s="355"/>
      <c r="E421" s="355"/>
      <c r="F421" s="355"/>
      <c r="G421" s="355"/>
      <c r="H421" s="355"/>
      <c r="I421" s="355"/>
      <c r="J421" s="355"/>
      <c r="K421" s="355"/>
      <c r="L421" s="355"/>
      <c r="M421" s="356"/>
      <c r="N421" s="356"/>
      <c r="O421" s="356"/>
      <c r="P421" s="356"/>
      <c r="Q421" s="463"/>
      <c r="R421" s="463"/>
      <c r="S421" s="357"/>
      <c r="T421" s="357"/>
      <c r="U421" s="466"/>
      <c r="V421" s="477"/>
    </row>
    <row r="422" spans="1:22" ht="24.75" thickBot="1">
      <c r="A422" s="471"/>
      <c r="B422" s="473"/>
      <c r="C422" s="354" t="s">
        <v>120</v>
      </c>
      <c r="D422" s="363" t="str">
        <f t="shared" ref="D422:L422" si="389">IF(((D420="")*AND(D421="")),"",(D420-D421)*3)</f>
        <v/>
      </c>
      <c r="E422" s="363" t="str">
        <f t="shared" si="389"/>
        <v/>
      </c>
      <c r="F422" s="363" t="str">
        <f t="shared" si="389"/>
        <v/>
      </c>
      <c r="G422" s="363" t="str">
        <f t="shared" si="389"/>
        <v/>
      </c>
      <c r="H422" s="363" t="str">
        <f t="shared" si="389"/>
        <v/>
      </c>
      <c r="I422" s="363" t="str">
        <f t="shared" si="389"/>
        <v/>
      </c>
      <c r="J422" s="363" t="str">
        <f t="shared" si="389"/>
        <v/>
      </c>
      <c r="K422" s="363" t="str">
        <f t="shared" si="389"/>
        <v/>
      </c>
      <c r="L422" s="363" t="str">
        <f t="shared" si="389"/>
        <v/>
      </c>
      <c r="M422" s="358"/>
      <c r="N422" s="358"/>
      <c r="O422" s="358"/>
      <c r="P422" s="358" t="str">
        <f t="shared" si="365"/>
        <v/>
      </c>
      <c r="Q422" s="473"/>
      <c r="R422" s="473"/>
      <c r="S422" s="359"/>
      <c r="T422" s="359"/>
      <c r="U422" s="475"/>
      <c r="V422" s="477"/>
    </row>
    <row r="423" spans="1:22">
      <c r="A423" s="459"/>
      <c r="B423" s="462" t="s">
        <v>110</v>
      </c>
      <c r="C423" s="354" t="s">
        <v>99</v>
      </c>
      <c r="D423" s="350"/>
      <c r="E423" s="350"/>
      <c r="F423" s="350"/>
      <c r="G423" s="350"/>
      <c r="H423" s="350"/>
      <c r="I423" s="350"/>
      <c r="J423" s="350"/>
      <c r="K423" s="350"/>
      <c r="L423" s="350"/>
      <c r="M423" s="356"/>
      <c r="N423" s="356"/>
      <c r="O423" s="356"/>
      <c r="P423" s="356"/>
      <c r="Q423" s="462" t="str">
        <f t="shared" ref="Q423" si="390">IF((L415=""),"",MAX(D416:L416))</f>
        <v/>
      </c>
      <c r="R423" s="462" t="str">
        <f t="shared" ref="R423" si="391">IF(L415="","",MIN(D416:L416))</f>
        <v/>
      </c>
      <c r="S423" s="360" t="str">
        <f t="shared" ref="S423" si="392">IF((L416=""),"",AVERAGE(D416:L416))</f>
        <v/>
      </c>
      <c r="T423" s="346" t="str">
        <f>IF((L415=""),"",((Q423-R423)/(Q423+R423))*100)</f>
        <v/>
      </c>
      <c r="U423" s="465" t="str">
        <f>IF(L415="","",(IF(T423&lt;7,IF(S423&gt;2800,IF(S423&lt;4500,"Pass","Fail"),"Fail"),"Fail")))</f>
        <v/>
      </c>
      <c r="V423" s="468"/>
    </row>
    <row r="424" spans="1:22">
      <c r="A424" s="460"/>
      <c r="B424" s="463"/>
      <c r="C424" s="354" t="s">
        <v>100</v>
      </c>
      <c r="D424" s="355"/>
      <c r="E424" s="355"/>
      <c r="F424" s="355"/>
      <c r="G424" s="355"/>
      <c r="H424" s="355"/>
      <c r="I424" s="355"/>
      <c r="J424" s="355"/>
      <c r="K424" s="355"/>
      <c r="L424" s="355"/>
      <c r="M424" s="356"/>
      <c r="N424" s="356"/>
      <c r="O424" s="356"/>
      <c r="P424" s="356"/>
      <c r="Q424" s="463"/>
      <c r="R424" s="463"/>
      <c r="S424" s="361"/>
      <c r="T424" s="357"/>
      <c r="U424" s="466"/>
      <c r="V424" s="468"/>
    </row>
    <row r="425" spans="1:22" ht="24.75" thickBot="1">
      <c r="A425" s="461"/>
      <c r="B425" s="464"/>
      <c r="C425" s="362" t="s">
        <v>120</v>
      </c>
      <c r="D425" s="358" t="str">
        <f t="shared" ref="D425:L425" si="393">IF(((D423="")*AND(D424="")),"",(D423-D424)*3)</f>
        <v/>
      </c>
      <c r="E425" s="358" t="str">
        <f t="shared" si="393"/>
        <v/>
      </c>
      <c r="F425" s="358" t="str">
        <f t="shared" si="393"/>
        <v/>
      </c>
      <c r="G425" s="358" t="str">
        <f t="shared" si="393"/>
        <v/>
      </c>
      <c r="H425" s="358" t="str">
        <f t="shared" si="393"/>
        <v/>
      </c>
      <c r="I425" s="358" t="str">
        <f t="shared" si="393"/>
        <v/>
      </c>
      <c r="J425" s="358" t="str">
        <f t="shared" si="393"/>
        <v/>
      </c>
      <c r="K425" s="358" t="str">
        <f t="shared" si="393"/>
        <v/>
      </c>
      <c r="L425" s="358" t="str">
        <f t="shared" si="393"/>
        <v/>
      </c>
      <c r="M425" s="363"/>
      <c r="N425" s="363"/>
      <c r="O425" s="363"/>
      <c r="P425" s="363"/>
      <c r="Q425" s="464"/>
      <c r="R425" s="464"/>
      <c r="S425" s="364"/>
      <c r="T425" s="365"/>
      <c r="U425" s="467"/>
      <c r="V425" s="469"/>
    </row>
    <row r="426" spans="1:22">
      <c r="A426" s="470"/>
      <c r="B426" s="472" t="s">
        <v>210</v>
      </c>
      <c r="C426" s="349" t="s">
        <v>99</v>
      </c>
      <c r="D426" s="355"/>
      <c r="E426" s="355"/>
      <c r="F426" s="355"/>
      <c r="G426" s="355"/>
      <c r="H426" s="355"/>
      <c r="I426" s="355"/>
      <c r="J426" s="355"/>
      <c r="K426" s="355"/>
      <c r="L426" s="355"/>
      <c r="M426" s="351"/>
      <c r="N426" s="351"/>
      <c r="O426" s="351"/>
      <c r="P426" s="351"/>
      <c r="Q426" s="472" t="str">
        <f t="shared" ref="Q426" si="394">IF((L418=""),"",MAX(D419:L419))</f>
        <v/>
      </c>
      <c r="R426" s="472" t="str">
        <f t="shared" ref="R426" si="395">IF(L418="","",MIN(D419:L419))</f>
        <v/>
      </c>
      <c r="S426" s="352" t="str">
        <f t="shared" ref="S426" si="396">IF((L419=""),"",AVERAGE(D419:L419))</f>
        <v/>
      </c>
      <c r="T426" s="352" t="str">
        <f>IF((L418=""),"",((Q426-R426)/(Q426+R426))*100)</f>
        <v/>
      </c>
      <c r="U426" s="474" t="str">
        <f>IF(L418="","",(IF(T426&lt;7,IF(S426&gt;2000,IF(S426&lt;3000,"Pass","Fail"),"Fail"),"Fail")))</f>
        <v/>
      </c>
      <c r="V426" s="476"/>
    </row>
    <row r="427" spans="1:22">
      <c r="A427" s="471"/>
      <c r="B427" s="463"/>
      <c r="C427" s="354" t="s">
        <v>100</v>
      </c>
      <c r="D427" s="355"/>
      <c r="E427" s="355"/>
      <c r="F427" s="355"/>
      <c r="G427" s="355"/>
      <c r="H427" s="355"/>
      <c r="I427" s="355"/>
      <c r="J427" s="355"/>
      <c r="K427" s="355"/>
      <c r="L427" s="355"/>
      <c r="M427" s="356"/>
      <c r="N427" s="356"/>
      <c r="O427" s="356"/>
      <c r="P427" s="356"/>
      <c r="Q427" s="463"/>
      <c r="R427" s="463"/>
      <c r="S427" s="357"/>
      <c r="T427" s="357"/>
      <c r="U427" s="466"/>
      <c r="V427" s="477"/>
    </row>
    <row r="428" spans="1:22" ht="24.75" thickBot="1">
      <c r="A428" s="471"/>
      <c r="B428" s="473"/>
      <c r="C428" s="354" t="s">
        <v>120</v>
      </c>
      <c r="D428" s="363" t="str">
        <f t="shared" ref="D428:L428" si="397">IF(((D426="")*AND(D427="")),"",(D426-D427)*3)</f>
        <v/>
      </c>
      <c r="E428" s="363" t="str">
        <f t="shared" si="397"/>
        <v/>
      </c>
      <c r="F428" s="363" t="str">
        <f t="shared" si="397"/>
        <v/>
      </c>
      <c r="G428" s="363" t="str">
        <f t="shared" si="397"/>
        <v/>
      </c>
      <c r="H428" s="363" t="str">
        <f t="shared" si="397"/>
        <v/>
      </c>
      <c r="I428" s="363" t="str">
        <f t="shared" si="397"/>
        <v/>
      </c>
      <c r="J428" s="363" t="str">
        <f t="shared" si="397"/>
        <v/>
      </c>
      <c r="K428" s="363" t="str">
        <f t="shared" si="397"/>
        <v/>
      </c>
      <c r="L428" s="363" t="str">
        <f t="shared" si="397"/>
        <v/>
      </c>
      <c r="M428" s="358"/>
      <c r="N428" s="358"/>
      <c r="O428" s="358"/>
      <c r="P428" s="358" t="str">
        <f t="shared" si="365"/>
        <v/>
      </c>
      <c r="Q428" s="473"/>
      <c r="R428" s="473"/>
      <c r="S428" s="359"/>
      <c r="T428" s="359"/>
      <c r="U428" s="475"/>
      <c r="V428" s="477"/>
    </row>
    <row r="429" spans="1:22">
      <c r="A429" s="459"/>
      <c r="B429" s="462" t="s">
        <v>110</v>
      </c>
      <c r="C429" s="354" t="s">
        <v>99</v>
      </c>
      <c r="D429" s="350"/>
      <c r="E429" s="350"/>
      <c r="F429" s="350"/>
      <c r="G429" s="350"/>
      <c r="H429" s="350"/>
      <c r="I429" s="350"/>
      <c r="J429" s="350"/>
      <c r="K429" s="350"/>
      <c r="L429" s="350"/>
      <c r="M429" s="356"/>
      <c r="N429" s="356"/>
      <c r="O429" s="356"/>
      <c r="P429" s="356"/>
      <c r="Q429" s="462" t="str">
        <f t="shared" ref="Q429" si="398">IF((L421=""),"",MAX(D422:L422))</f>
        <v/>
      </c>
      <c r="R429" s="462" t="str">
        <f t="shared" ref="R429" si="399">IF(L421="","",MIN(D422:L422))</f>
        <v/>
      </c>
      <c r="S429" s="360" t="str">
        <f t="shared" ref="S429" si="400">IF((L422=""),"",AVERAGE(D422:L422))</f>
        <v/>
      </c>
      <c r="T429" s="346" t="str">
        <f>IF((L421=""),"",((Q429-R429)/(Q429+R429))*100)</f>
        <v/>
      </c>
      <c r="U429" s="465" t="str">
        <f>IF(L421="","",(IF(T429&lt;7,IF(S429&gt;2800,IF(S429&lt;4500,"Pass","Fail"),"Fail"),"Fail")))</f>
        <v/>
      </c>
      <c r="V429" s="468"/>
    </row>
    <row r="430" spans="1:22">
      <c r="A430" s="460"/>
      <c r="B430" s="463"/>
      <c r="C430" s="354" t="s">
        <v>100</v>
      </c>
      <c r="D430" s="355"/>
      <c r="E430" s="355"/>
      <c r="F430" s="355"/>
      <c r="G430" s="355"/>
      <c r="H430" s="355"/>
      <c r="I430" s="355"/>
      <c r="J430" s="355"/>
      <c r="K430" s="355"/>
      <c r="L430" s="355"/>
      <c r="M430" s="356"/>
      <c r="N430" s="356"/>
      <c r="O430" s="356"/>
      <c r="P430" s="356"/>
      <c r="Q430" s="463"/>
      <c r="R430" s="463"/>
      <c r="S430" s="361"/>
      <c r="T430" s="357"/>
      <c r="U430" s="466"/>
      <c r="V430" s="468"/>
    </row>
    <row r="431" spans="1:22" ht="24.75" thickBot="1">
      <c r="A431" s="461"/>
      <c r="B431" s="464"/>
      <c r="C431" s="362" t="s">
        <v>120</v>
      </c>
      <c r="D431" s="358" t="str">
        <f t="shared" ref="D431:L431" si="401">IF(((D429="")*AND(D430="")),"",(D429-D430)*3)</f>
        <v/>
      </c>
      <c r="E431" s="358" t="str">
        <f t="shared" si="401"/>
        <v/>
      </c>
      <c r="F431" s="358" t="str">
        <f t="shared" si="401"/>
        <v/>
      </c>
      <c r="G431" s="358" t="str">
        <f t="shared" si="401"/>
        <v/>
      </c>
      <c r="H431" s="358" t="str">
        <f t="shared" si="401"/>
        <v/>
      </c>
      <c r="I431" s="358" t="str">
        <f t="shared" si="401"/>
        <v/>
      </c>
      <c r="J431" s="358" t="str">
        <f t="shared" si="401"/>
        <v/>
      </c>
      <c r="K431" s="358" t="str">
        <f t="shared" si="401"/>
        <v/>
      </c>
      <c r="L431" s="358" t="str">
        <f t="shared" si="401"/>
        <v/>
      </c>
      <c r="M431" s="363"/>
      <c r="N431" s="363"/>
      <c r="O431" s="363"/>
      <c r="P431" s="363"/>
      <c r="Q431" s="464"/>
      <c r="R431" s="464"/>
      <c r="S431" s="364"/>
      <c r="T431" s="365"/>
      <c r="U431" s="467"/>
      <c r="V431" s="469"/>
    </row>
    <row r="432" spans="1:22">
      <c r="A432" s="470"/>
      <c r="B432" s="472" t="s">
        <v>210</v>
      </c>
      <c r="C432" s="349" t="s">
        <v>99</v>
      </c>
      <c r="D432" s="355"/>
      <c r="E432" s="355"/>
      <c r="F432" s="355"/>
      <c r="G432" s="355"/>
      <c r="H432" s="355"/>
      <c r="I432" s="355"/>
      <c r="J432" s="355"/>
      <c r="K432" s="355"/>
      <c r="L432" s="355"/>
      <c r="M432" s="351"/>
      <c r="N432" s="351"/>
      <c r="O432" s="351"/>
      <c r="P432" s="351"/>
      <c r="Q432" s="472" t="str">
        <f t="shared" ref="Q432" si="402">IF((L424=""),"",MAX(D425:L425))</f>
        <v/>
      </c>
      <c r="R432" s="472" t="str">
        <f t="shared" ref="R432" si="403">IF(L424="","",MIN(D425:L425))</f>
        <v/>
      </c>
      <c r="S432" s="352" t="str">
        <f t="shared" ref="S432" si="404">IF((L425=""),"",AVERAGE(D425:L425))</f>
        <v/>
      </c>
      <c r="T432" s="352" t="str">
        <f>IF((L424=""),"",((Q432-R432)/(Q432+R432))*100)</f>
        <v/>
      </c>
      <c r="U432" s="474" t="str">
        <f>IF(L424="","",(IF(T432&lt;7,IF(S432&gt;2000,IF(S432&lt;3000,"Pass","Fail"),"Fail"),"Fail")))</f>
        <v/>
      </c>
      <c r="V432" s="476"/>
    </row>
    <row r="433" spans="1:22">
      <c r="A433" s="471"/>
      <c r="B433" s="463"/>
      <c r="C433" s="354" t="s">
        <v>100</v>
      </c>
      <c r="D433" s="355"/>
      <c r="E433" s="355"/>
      <c r="F433" s="355"/>
      <c r="G433" s="355"/>
      <c r="H433" s="355"/>
      <c r="I433" s="355"/>
      <c r="J433" s="355"/>
      <c r="K433" s="355"/>
      <c r="L433" s="355"/>
      <c r="M433" s="356"/>
      <c r="N433" s="356"/>
      <c r="O433" s="356"/>
      <c r="P433" s="356"/>
      <c r="Q433" s="463"/>
      <c r="R433" s="463"/>
      <c r="S433" s="357"/>
      <c r="T433" s="357"/>
      <c r="U433" s="466"/>
      <c r="V433" s="477"/>
    </row>
    <row r="434" spans="1:22" ht="24.75" thickBot="1">
      <c r="A434" s="471"/>
      <c r="B434" s="473"/>
      <c r="C434" s="354" t="s">
        <v>120</v>
      </c>
      <c r="D434" s="363" t="str">
        <f t="shared" ref="D434:L434" si="405">IF(((D432="")*AND(D433="")),"",(D432-D433)*3)</f>
        <v/>
      </c>
      <c r="E434" s="363" t="str">
        <f t="shared" si="405"/>
        <v/>
      </c>
      <c r="F434" s="363" t="str">
        <f t="shared" si="405"/>
        <v/>
      </c>
      <c r="G434" s="363" t="str">
        <f t="shared" si="405"/>
        <v/>
      </c>
      <c r="H434" s="363" t="str">
        <f t="shared" si="405"/>
        <v/>
      </c>
      <c r="I434" s="363" t="str">
        <f t="shared" si="405"/>
        <v/>
      </c>
      <c r="J434" s="363" t="str">
        <f t="shared" si="405"/>
        <v/>
      </c>
      <c r="K434" s="363" t="str">
        <f t="shared" si="405"/>
        <v/>
      </c>
      <c r="L434" s="363" t="str">
        <f t="shared" si="405"/>
        <v/>
      </c>
      <c r="M434" s="358"/>
      <c r="N434" s="358"/>
      <c r="O434" s="358"/>
      <c r="P434" s="358" t="str">
        <f t="shared" si="365"/>
        <v/>
      </c>
      <c r="Q434" s="473"/>
      <c r="R434" s="473"/>
      <c r="S434" s="359"/>
      <c r="T434" s="359"/>
      <c r="U434" s="475"/>
      <c r="V434" s="477"/>
    </row>
    <row r="435" spans="1:22">
      <c r="A435" s="459"/>
      <c r="B435" s="462" t="s">
        <v>110</v>
      </c>
      <c r="C435" s="354" t="s">
        <v>99</v>
      </c>
      <c r="D435" s="350"/>
      <c r="E435" s="350"/>
      <c r="F435" s="350"/>
      <c r="G435" s="350"/>
      <c r="H435" s="350"/>
      <c r="I435" s="350"/>
      <c r="J435" s="350"/>
      <c r="K435" s="350"/>
      <c r="L435" s="350"/>
      <c r="M435" s="356"/>
      <c r="N435" s="356"/>
      <c r="O435" s="356"/>
      <c r="P435" s="356"/>
      <c r="Q435" s="462" t="str">
        <f t="shared" ref="Q435" si="406">IF((L427=""),"",MAX(D428:L428))</f>
        <v/>
      </c>
      <c r="R435" s="462" t="str">
        <f t="shared" ref="R435" si="407">IF(L427="","",MIN(D428:L428))</f>
        <v/>
      </c>
      <c r="S435" s="360" t="str">
        <f t="shared" ref="S435" si="408">IF((L428=""),"",AVERAGE(D428:L428))</f>
        <v/>
      </c>
      <c r="T435" s="346" t="str">
        <f>IF((L427=""),"",((Q435-R435)/(Q435+R435))*100)</f>
        <v/>
      </c>
      <c r="U435" s="465" t="str">
        <f>IF(L427="","",(IF(T435&lt;7,IF(S435&gt;2800,IF(S435&lt;4500,"Pass","Fail"),"Fail"),"Fail")))</f>
        <v/>
      </c>
      <c r="V435" s="468"/>
    </row>
    <row r="436" spans="1:22">
      <c r="A436" s="460"/>
      <c r="B436" s="463"/>
      <c r="C436" s="354" t="s">
        <v>100</v>
      </c>
      <c r="D436" s="355"/>
      <c r="E436" s="355"/>
      <c r="F436" s="355"/>
      <c r="G436" s="355"/>
      <c r="H436" s="355"/>
      <c r="I436" s="355"/>
      <c r="J436" s="355"/>
      <c r="K436" s="355"/>
      <c r="L436" s="355"/>
      <c r="M436" s="356"/>
      <c r="N436" s="356"/>
      <c r="O436" s="356"/>
      <c r="P436" s="356"/>
      <c r="Q436" s="463"/>
      <c r="R436" s="463"/>
      <c r="S436" s="361"/>
      <c r="T436" s="357"/>
      <c r="U436" s="466"/>
      <c r="V436" s="468"/>
    </row>
    <row r="437" spans="1:22" ht="24.75" thickBot="1">
      <c r="A437" s="461"/>
      <c r="B437" s="464"/>
      <c r="C437" s="362" t="s">
        <v>120</v>
      </c>
      <c r="D437" s="358" t="str">
        <f t="shared" ref="D437:L437" si="409">IF(((D435="")*AND(D436="")),"",(D435-D436)*3)</f>
        <v/>
      </c>
      <c r="E437" s="358" t="str">
        <f t="shared" si="409"/>
        <v/>
      </c>
      <c r="F437" s="358" t="str">
        <f t="shared" si="409"/>
        <v/>
      </c>
      <c r="G437" s="358" t="str">
        <f t="shared" si="409"/>
        <v/>
      </c>
      <c r="H437" s="358" t="str">
        <f t="shared" si="409"/>
        <v/>
      </c>
      <c r="I437" s="358" t="str">
        <f t="shared" si="409"/>
        <v/>
      </c>
      <c r="J437" s="358" t="str">
        <f t="shared" si="409"/>
        <v/>
      </c>
      <c r="K437" s="358" t="str">
        <f t="shared" si="409"/>
        <v/>
      </c>
      <c r="L437" s="358" t="str">
        <f t="shared" si="409"/>
        <v/>
      </c>
      <c r="M437" s="363"/>
      <c r="N437" s="363"/>
      <c r="O437" s="363"/>
      <c r="P437" s="363"/>
      <c r="Q437" s="464"/>
      <c r="R437" s="464"/>
      <c r="S437" s="364"/>
      <c r="T437" s="365"/>
      <c r="U437" s="467"/>
      <c r="V437" s="469"/>
    </row>
    <row r="438" spans="1:22">
      <c r="A438" s="470"/>
      <c r="B438" s="472" t="s">
        <v>210</v>
      </c>
      <c r="C438" s="349" t="s">
        <v>99</v>
      </c>
      <c r="D438" s="355"/>
      <c r="E438" s="355"/>
      <c r="F438" s="355"/>
      <c r="G438" s="355"/>
      <c r="H438" s="355"/>
      <c r="I438" s="355"/>
      <c r="J438" s="355"/>
      <c r="K438" s="355"/>
      <c r="L438" s="355"/>
      <c r="M438" s="351"/>
      <c r="N438" s="351"/>
      <c r="O438" s="351"/>
      <c r="P438" s="351"/>
      <c r="Q438" s="472" t="str">
        <f t="shared" ref="Q438" si="410">IF((L430=""),"",MAX(D431:L431))</f>
        <v/>
      </c>
      <c r="R438" s="472" t="str">
        <f t="shared" ref="R438" si="411">IF(L430="","",MIN(D431:L431))</f>
        <v/>
      </c>
      <c r="S438" s="352" t="str">
        <f t="shared" ref="S438" si="412">IF((L431=""),"",AVERAGE(D431:L431))</f>
        <v/>
      </c>
      <c r="T438" s="352" t="str">
        <f>IF((L430=""),"",((Q438-R438)/(Q438+R438))*100)</f>
        <v/>
      </c>
      <c r="U438" s="474" t="str">
        <f>IF(L430="","",(IF(T438&lt;7,IF(S438&gt;2000,IF(S438&lt;3000,"Pass","Fail"),"Fail"),"Fail")))</f>
        <v/>
      </c>
      <c r="V438" s="476"/>
    </row>
    <row r="439" spans="1:22">
      <c r="A439" s="471"/>
      <c r="B439" s="463"/>
      <c r="C439" s="354" t="s">
        <v>100</v>
      </c>
      <c r="D439" s="355"/>
      <c r="E439" s="355"/>
      <c r="F439" s="355"/>
      <c r="G439" s="355"/>
      <c r="H439" s="355"/>
      <c r="I439" s="355"/>
      <c r="J439" s="355"/>
      <c r="K439" s="355"/>
      <c r="L439" s="355"/>
      <c r="M439" s="356"/>
      <c r="N439" s="356"/>
      <c r="O439" s="356"/>
      <c r="P439" s="356"/>
      <c r="Q439" s="463"/>
      <c r="R439" s="463"/>
      <c r="S439" s="357"/>
      <c r="T439" s="357"/>
      <c r="U439" s="466"/>
      <c r="V439" s="477"/>
    </row>
    <row r="440" spans="1:22" ht="24.75" thickBot="1">
      <c r="A440" s="471"/>
      <c r="B440" s="473"/>
      <c r="C440" s="354" t="s">
        <v>120</v>
      </c>
      <c r="D440" s="363" t="str">
        <f t="shared" ref="D440:L440" si="413">IF(((D438="")*AND(D439="")),"",(D438-D439)*3)</f>
        <v/>
      </c>
      <c r="E440" s="363" t="str">
        <f t="shared" si="413"/>
        <v/>
      </c>
      <c r="F440" s="363" t="str">
        <f t="shared" si="413"/>
        <v/>
      </c>
      <c r="G440" s="363" t="str">
        <f t="shared" si="413"/>
        <v/>
      </c>
      <c r="H440" s="363" t="str">
        <f t="shared" si="413"/>
        <v/>
      </c>
      <c r="I440" s="363" t="str">
        <f t="shared" si="413"/>
        <v/>
      </c>
      <c r="J440" s="363" t="str">
        <f t="shared" si="413"/>
        <v/>
      </c>
      <c r="K440" s="363" t="str">
        <f t="shared" si="413"/>
        <v/>
      </c>
      <c r="L440" s="363" t="str">
        <f t="shared" si="413"/>
        <v/>
      </c>
      <c r="M440" s="358"/>
      <c r="N440" s="358"/>
      <c r="O440" s="358"/>
      <c r="P440" s="358" t="str">
        <f t="shared" si="365"/>
        <v/>
      </c>
      <c r="Q440" s="473"/>
      <c r="R440" s="473"/>
      <c r="S440" s="359"/>
      <c r="T440" s="359"/>
      <c r="U440" s="475"/>
      <c r="V440" s="477"/>
    </row>
    <row r="441" spans="1:22">
      <c r="A441" s="459"/>
      <c r="B441" s="462" t="s">
        <v>110</v>
      </c>
      <c r="C441" s="354" t="s">
        <v>99</v>
      </c>
      <c r="D441" s="350"/>
      <c r="E441" s="350"/>
      <c r="F441" s="350"/>
      <c r="G441" s="350"/>
      <c r="H441" s="350"/>
      <c r="I441" s="350"/>
      <c r="J441" s="350"/>
      <c r="K441" s="350"/>
      <c r="L441" s="350"/>
      <c r="M441" s="356"/>
      <c r="N441" s="356"/>
      <c r="O441" s="356"/>
      <c r="P441" s="356"/>
      <c r="Q441" s="462" t="str">
        <f t="shared" ref="Q441" si="414">IF((L433=""),"",MAX(D434:L434))</f>
        <v/>
      </c>
      <c r="R441" s="462" t="str">
        <f t="shared" ref="R441" si="415">IF(L433="","",MIN(D434:L434))</f>
        <v/>
      </c>
      <c r="S441" s="360" t="str">
        <f t="shared" ref="S441" si="416">IF((L434=""),"",AVERAGE(D434:L434))</f>
        <v/>
      </c>
      <c r="T441" s="346" t="str">
        <f>IF((L433=""),"",((Q441-R441)/(Q441+R441))*100)</f>
        <v/>
      </c>
      <c r="U441" s="465" t="str">
        <f>IF(L433="","",(IF(T441&lt;7,IF(S441&gt;2800,IF(S441&lt;4500,"Pass","Fail"),"Fail"),"Fail")))</f>
        <v/>
      </c>
      <c r="V441" s="468"/>
    </row>
    <row r="442" spans="1:22">
      <c r="A442" s="460"/>
      <c r="B442" s="463"/>
      <c r="C442" s="354" t="s">
        <v>100</v>
      </c>
      <c r="D442" s="355"/>
      <c r="E442" s="355"/>
      <c r="F442" s="355"/>
      <c r="G442" s="355"/>
      <c r="H442" s="355"/>
      <c r="I442" s="355"/>
      <c r="J442" s="355"/>
      <c r="K442" s="355"/>
      <c r="L442" s="355"/>
      <c r="M442" s="356"/>
      <c r="N442" s="356"/>
      <c r="O442" s="356"/>
      <c r="P442" s="356"/>
      <c r="Q442" s="463"/>
      <c r="R442" s="463"/>
      <c r="S442" s="361"/>
      <c r="T442" s="357"/>
      <c r="U442" s="466"/>
      <c r="V442" s="468"/>
    </row>
    <row r="443" spans="1:22" ht="24.75" thickBot="1">
      <c r="A443" s="461"/>
      <c r="B443" s="464"/>
      <c r="C443" s="362" t="s">
        <v>120</v>
      </c>
      <c r="D443" s="358" t="str">
        <f t="shared" ref="D443:L443" si="417">IF(((D441="")*AND(D442="")),"",(D441-D442)*3)</f>
        <v/>
      </c>
      <c r="E443" s="358" t="str">
        <f t="shared" si="417"/>
        <v/>
      </c>
      <c r="F443" s="358" t="str">
        <f t="shared" si="417"/>
        <v/>
      </c>
      <c r="G443" s="358" t="str">
        <f t="shared" si="417"/>
        <v/>
      </c>
      <c r="H443" s="358" t="str">
        <f t="shared" si="417"/>
        <v/>
      </c>
      <c r="I443" s="358" t="str">
        <f t="shared" si="417"/>
        <v/>
      </c>
      <c r="J443" s="358" t="str">
        <f t="shared" si="417"/>
        <v/>
      </c>
      <c r="K443" s="358" t="str">
        <f t="shared" si="417"/>
        <v/>
      </c>
      <c r="L443" s="358" t="str">
        <f t="shared" si="417"/>
        <v/>
      </c>
      <c r="M443" s="363"/>
      <c r="N443" s="363"/>
      <c r="O443" s="363"/>
      <c r="P443" s="363"/>
      <c r="Q443" s="464"/>
      <c r="R443" s="464"/>
      <c r="S443" s="364"/>
      <c r="T443" s="365"/>
      <c r="U443" s="467"/>
      <c r="V443" s="469"/>
    </row>
    <row r="444" spans="1:22">
      <c r="A444" s="470"/>
      <c r="B444" s="472" t="s">
        <v>210</v>
      </c>
      <c r="C444" s="349" t="s">
        <v>99</v>
      </c>
      <c r="D444" s="355"/>
      <c r="E444" s="355"/>
      <c r="F444" s="355"/>
      <c r="G444" s="355"/>
      <c r="H444" s="355"/>
      <c r="I444" s="355"/>
      <c r="J444" s="355"/>
      <c r="K444" s="355"/>
      <c r="L444" s="355"/>
      <c r="M444" s="351"/>
      <c r="N444" s="351"/>
      <c r="O444" s="351"/>
      <c r="P444" s="351"/>
      <c r="Q444" s="472" t="str">
        <f t="shared" ref="Q444" si="418">IF((L436=""),"",MAX(D437:L437))</f>
        <v/>
      </c>
      <c r="R444" s="472" t="str">
        <f t="shared" ref="R444" si="419">IF(L436="","",MIN(D437:L437))</f>
        <v/>
      </c>
      <c r="S444" s="352" t="str">
        <f t="shared" ref="S444" si="420">IF((L437=""),"",AVERAGE(D437:L437))</f>
        <v/>
      </c>
      <c r="T444" s="352" t="str">
        <f>IF((L436=""),"",((Q444-R444)/(Q444+R444))*100)</f>
        <v/>
      </c>
      <c r="U444" s="474" t="str">
        <f>IF(L436="","",(IF(T444&lt;7,IF(S444&gt;2000,IF(S444&lt;3000,"Pass","Fail"),"Fail"),"Fail")))</f>
        <v/>
      </c>
      <c r="V444" s="476"/>
    </row>
    <row r="445" spans="1:22">
      <c r="A445" s="471"/>
      <c r="B445" s="463"/>
      <c r="C445" s="354" t="s">
        <v>100</v>
      </c>
      <c r="D445" s="355"/>
      <c r="E445" s="355"/>
      <c r="F445" s="355"/>
      <c r="G445" s="355"/>
      <c r="H445" s="355"/>
      <c r="I445" s="355"/>
      <c r="J445" s="355"/>
      <c r="K445" s="355"/>
      <c r="L445" s="355"/>
      <c r="M445" s="356"/>
      <c r="N445" s="356"/>
      <c r="O445" s="356"/>
      <c r="P445" s="356"/>
      <c r="Q445" s="463"/>
      <c r="R445" s="463"/>
      <c r="S445" s="357"/>
      <c r="T445" s="357"/>
      <c r="U445" s="466"/>
      <c r="V445" s="477"/>
    </row>
    <row r="446" spans="1:22" ht="24.75" thickBot="1">
      <c r="A446" s="471"/>
      <c r="B446" s="473"/>
      <c r="C446" s="354" t="s">
        <v>120</v>
      </c>
      <c r="D446" s="363" t="str">
        <f t="shared" ref="D446:L446" si="421">IF(((D444="")*AND(D445="")),"",(D444-D445)*3)</f>
        <v/>
      </c>
      <c r="E446" s="363" t="str">
        <f t="shared" si="421"/>
        <v/>
      </c>
      <c r="F446" s="363" t="str">
        <f t="shared" si="421"/>
        <v/>
      </c>
      <c r="G446" s="363" t="str">
        <f t="shared" si="421"/>
        <v/>
      </c>
      <c r="H446" s="363" t="str">
        <f t="shared" si="421"/>
        <v/>
      </c>
      <c r="I446" s="363" t="str">
        <f t="shared" si="421"/>
        <v/>
      </c>
      <c r="J446" s="363" t="str">
        <f t="shared" si="421"/>
        <v/>
      </c>
      <c r="K446" s="363" t="str">
        <f t="shared" si="421"/>
        <v/>
      </c>
      <c r="L446" s="363" t="str">
        <f t="shared" si="421"/>
        <v/>
      </c>
      <c r="M446" s="358"/>
      <c r="N446" s="358"/>
      <c r="O446" s="358"/>
      <c r="P446" s="358" t="str">
        <f t="shared" si="365"/>
        <v/>
      </c>
      <c r="Q446" s="473"/>
      <c r="R446" s="473"/>
      <c r="S446" s="359"/>
      <c r="T446" s="359"/>
      <c r="U446" s="475"/>
      <c r="V446" s="477"/>
    </row>
    <row r="447" spans="1:22">
      <c r="A447" s="459"/>
      <c r="B447" s="462" t="s">
        <v>110</v>
      </c>
      <c r="C447" s="354" t="s">
        <v>99</v>
      </c>
      <c r="D447" s="350"/>
      <c r="E447" s="350"/>
      <c r="F447" s="350"/>
      <c r="G447" s="350"/>
      <c r="H447" s="350"/>
      <c r="I447" s="350"/>
      <c r="J447" s="350"/>
      <c r="K447" s="350"/>
      <c r="L447" s="350"/>
      <c r="M447" s="356"/>
      <c r="N447" s="356"/>
      <c r="O447" s="356"/>
      <c r="P447" s="356"/>
      <c r="Q447" s="462" t="str">
        <f t="shared" ref="Q447" si="422">IF((L439=""),"",MAX(D440:L440))</f>
        <v/>
      </c>
      <c r="R447" s="462" t="str">
        <f t="shared" ref="R447" si="423">IF(L439="","",MIN(D440:L440))</f>
        <v/>
      </c>
      <c r="S447" s="360" t="str">
        <f t="shared" ref="S447" si="424">IF((L440=""),"",AVERAGE(D440:L440))</f>
        <v/>
      </c>
      <c r="T447" s="346" t="str">
        <f>IF((L439=""),"",((Q447-R447)/(Q447+R447))*100)</f>
        <v/>
      </c>
      <c r="U447" s="465" t="str">
        <f>IF(L439="","",(IF(T447&lt;7,IF(S447&gt;2800,IF(S447&lt;4500,"Pass","Fail"),"Fail"),"Fail")))</f>
        <v/>
      </c>
      <c r="V447" s="468"/>
    </row>
    <row r="448" spans="1:22">
      <c r="A448" s="460"/>
      <c r="B448" s="463"/>
      <c r="C448" s="354" t="s">
        <v>100</v>
      </c>
      <c r="D448" s="355"/>
      <c r="E448" s="355"/>
      <c r="F448" s="355"/>
      <c r="G448" s="355"/>
      <c r="H448" s="355"/>
      <c r="I448" s="355"/>
      <c r="J448" s="355"/>
      <c r="K448" s="355"/>
      <c r="L448" s="355"/>
      <c r="M448" s="356"/>
      <c r="N448" s="356"/>
      <c r="O448" s="356"/>
      <c r="P448" s="356"/>
      <c r="Q448" s="463"/>
      <c r="R448" s="463"/>
      <c r="S448" s="361"/>
      <c r="T448" s="357"/>
      <c r="U448" s="466"/>
      <c r="V448" s="468"/>
    </row>
    <row r="449" spans="1:22" ht="24.75" thickBot="1">
      <c r="A449" s="461"/>
      <c r="B449" s="464"/>
      <c r="C449" s="362" t="s">
        <v>120</v>
      </c>
      <c r="D449" s="358" t="str">
        <f t="shared" ref="D449:L449" si="425">IF(((D447="")*AND(D448="")),"",(D447-D448)*3)</f>
        <v/>
      </c>
      <c r="E449" s="358" t="str">
        <f t="shared" si="425"/>
        <v/>
      </c>
      <c r="F449" s="358" t="str">
        <f t="shared" si="425"/>
        <v/>
      </c>
      <c r="G449" s="358" t="str">
        <f t="shared" si="425"/>
        <v/>
      </c>
      <c r="H449" s="358" t="str">
        <f t="shared" si="425"/>
        <v/>
      </c>
      <c r="I449" s="358" t="str">
        <f t="shared" si="425"/>
        <v/>
      </c>
      <c r="J449" s="358" t="str">
        <f t="shared" si="425"/>
        <v/>
      </c>
      <c r="K449" s="358" t="str">
        <f t="shared" si="425"/>
        <v/>
      </c>
      <c r="L449" s="358" t="str">
        <f t="shared" si="425"/>
        <v/>
      </c>
      <c r="M449" s="363"/>
      <c r="N449" s="363"/>
      <c r="O449" s="363"/>
      <c r="P449" s="363"/>
      <c r="Q449" s="464"/>
      <c r="R449" s="464"/>
      <c r="S449" s="364"/>
      <c r="T449" s="365"/>
      <c r="U449" s="467"/>
      <c r="V449" s="469"/>
    </row>
    <row r="450" spans="1:22">
      <c r="A450" s="470"/>
      <c r="B450" s="472" t="s">
        <v>210</v>
      </c>
      <c r="C450" s="349" t="s">
        <v>99</v>
      </c>
      <c r="D450" s="355"/>
      <c r="E450" s="355"/>
      <c r="F450" s="355"/>
      <c r="G450" s="355"/>
      <c r="H450" s="355"/>
      <c r="I450" s="355"/>
      <c r="J450" s="355"/>
      <c r="K450" s="355"/>
      <c r="L450" s="355"/>
      <c r="M450" s="351"/>
      <c r="N450" s="351"/>
      <c r="O450" s="351"/>
      <c r="P450" s="351"/>
      <c r="Q450" s="472" t="str">
        <f t="shared" ref="Q450" si="426">IF((L442=""),"",MAX(D443:L443))</f>
        <v/>
      </c>
      <c r="R450" s="472" t="str">
        <f t="shared" ref="R450" si="427">IF(L442="","",MIN(D443:L443))</f>
        <v/>
      </c>
      <c r="S450" s="352" t="str">
        <f t="shared" ref="S450" si="428">IF((L443=""),"",AVERAGE(D443:L443))</f>
        <v/>
      </c>
      <c r="T450" s="352" t="str">
        <f>IF((L442=""),"",((Q450-R450)/(Q450+R450))*100)</f>
        <v/>
      </c>
      <c r="U450" s="474" t="str">
        <f>IF(L442="","",(IF(T450&lt;7,IF(S450&gt;2000,IF(S450&lt;3000,"Pass","Fail"),"Fail"),"Fail")))</f>
        <v/>
      </c>
      <c r="V450" s="476"/>
    </row>
    <row r="451" spans="1:22">
      <c r="A451" s="471"/>
      <c r="B451" s="463"/>
      <c r="C451" s="354" t="s">
        <v>100</v>
      </c>
      <c r="D451" s="355"/>
      <c r="E451" s="355"/>
      <c r="F451" s="355"/>
      <c r="G451" s="355"/>
      <c r="H451" s="355"/>
      <c r="I451" s="355"/>
      <c r="J451" s="355"/>
      <c r="K451" s="355"/>
      <c r="L451" s="355"/>
      <c r="M451" s="356"/>
      <c r="N451" s="356"/>
      <c r="O451" s="356"/>
      <c r="P451" s="356"/>
      <c r="Q451" s="463"/>
      <c r="R451" s="463"/>
      <c r="S451" s="357"/>
      <c r="T451" s="357"/>
      <c r="U451" s="466"/>
      <c r="V451" s="477"/>
    </row>
    <row r="452" spans="1:22" ht="24.75" thickBot="1">
      <c r="A452" s="471"/>
      <c r="B452" s="473"/>
      <c r="C452" s="354" t="s">
        <v>120</v>
      </c>
      <c r="D452" s="363" t="str">
        <f t="shared" ref="D452:L452" si="429">IF(((D450="")*AND(D451="")),"",(D450-D451)*3)</f>
        <v/>
      </c>
      <c r="E452" s="363" t="str">
        <f t="shared" si="429"/>
        <v/>
      </c>
      <c r="F452" s="363" t="str">
        <f t="shared" si="429"/>
        <v/>
      </c>
      <c r="G452" s="363" t="str">
        <f t="shared" si="429"/>
        <v/>
      </c>
      <c r="H452" s="363" t="str">
        <f t="shared" si="429"/>
        <v/>
      </c>
      <c r="I452" s="363" t="str">
        <f t="shared" si="429"/>
        <v/>
      </c>
      <c r="J452" s="363" t="str">
        <f t="shared" si="429"/>
        <v/>
      </c>
      <c r="K452" s="363" t="str">
        <f t="shared" si="429"/>
        <v/>
      </c>
      <c r="L452" s="363" t="str">
        <f t="shared" si="429"/>
        <v/>
      </c>
      <c r="M452" s="358"/>
      <c r="N452" s="358"/>
      <c r="O452" s="358"/>
      <c r="P452" s="358" t="str">
        <f t="shared" si="365"/>
        <v/>
      </c>
      <c r="Q452" s="473"/>
      <c r="R452" s="473"/>
      <c r="S452" s="359"/>
      <c r="T452" s="359"/>
      <c r="U452" s="475"/>
      <c r="V452" s="477"/>
    </row>
    <row r="453" spans="1:22">
      <c r="A453" s="459"/>
      <c r="B453" s="462" t="s">
        <v>110</v>
      </c>
      <c r="C453" s="354" t="s">
        <v>99</v>
      </c>
      <c r="D453" s="350"/>
      <c r="E453" s="350"/>
      <c r="F453" s="350"/>
      <c r="G453" s="350"/>
      <c r="H453" s="350"/>
      <c r="I453" s="350"/>
      <c r="J453" s="350"/>
      <c r="K453" s="350"/>
      <c r="L453" s="350"/>
      <c r="M453" s="356"/>
      <c r="N453" s="356"/>
      <c r="O453" s="356"/>
      <c r="P453" s="356"/>
      <c r="Q453" s="462" t="str">
        <f t="shared" ref="Q453" si="430">IF((L445=""),"",MAX(D446:L446))</f>
        <v/>
      </c>
      <c r="R453" s="462" t="str">
        <f t="shared" ref="R453" si="431">IF(L445="","",MIN(D446:L446))</f>
        <v/>
      </c>
      <c r="S453" s="360" t="str">
        <f t="shared" ref="S453" si="432">IF((L446=""),"",AVERAGE(D446:L446))</f>
        <v/>
      </c>
      <c r="T453" s="346" t="str">
        <f>IF((L445=""),"",((Q453-R453)/(Q453+R453))*100)</f>
        <v/>
      </c>
      <c r="U453" s="465" t="str">
        <f>IF(L445="","",(IF(T453&lt;7,IF(S453&gt;2800,IF(S453&lt;4500,"Pass","Fail"),"Fail"),"Fail")))</f>
        <v/>
      </c>
      <c r="V453" s="468"/>
    </row>
    <row r="454" spans="1:22">
      <c r="A454" s="460"/>
      <c r="B454" s="463"/>
      <c r="C454" s="354" t="s">
        <v>100</v>
      </c>
      <c r="D454" s="355"/>
      <c r="E454" s="355"/>
      <c r="F454" s="355"/>
      <c r="G454" s="355"/>
      <c r="H454" s="355"/>
      <c r="I454" s="355"/>
      <c r="J454" s="355"/>
      <c r="K454" s="355"/>
      <c r="L454" s="355"/>
      <c r="M454" s="356"/>
      <c r="N454" s="356"/>
      <c r="O454" s="356"/>
      <c r="P454" s="356"/>
      <c r="Q454" s="463"/>
      <c r="R454" s="463"/>
      <c r="S454" s="361"/>
      <c r="T454" s="357"/>
      <c r="U454" s="466"/>
      <c r="V454" s="468"/>
    </row>
    <row r="455" spans="1:22" ht="24.75" thickBot="1">
      <c r="A455" s="461"/>
      <c r="B455" s="464"/>
      <c r="C455" s="362" t="s">
        <v>120</v>
      </c>
      <c r="D455" s="358" t="str">
        <f t="shared" ref="D455:L455" si="433">IF(((D453="")*AND(D454="")),"",(D453-D454)*3)</f>
        <v/>
      </c>
      <c r="E455" s="358" t="str">
        <f t="shared" si="433"/>
        <v/>
      </c>
      <c r="F455" s="358" t="str">
        <f t="shared" si="433"/>
        <v/>
      </c>
      <c r="G455" s="358" t="str">
        <f t="shared" si="433"/>
        <v/>
      </c>
      <c r="H455" s="358" t="str">
        <f t="shared" si="433"/>
        <v/>
      </c>
      <c r="I455" s="358" t="str">
        <f t="shared" si="433"/>
        <v/>
      </c>
      <c r="J455" s="358" t="str">
        <f t="shared" si="433"/>
        <v/>
      </c>
      <c r="K455" s="358" t="str">
        <f t="shared" si="433"/>
        <v/>
      </c>
      <c r="L455" s="358" t="str">
        <f t="shared" si="433"/>
        <v/>
      </c>
      <c r="M455" s="363"/>
      <c r="N455" s="363"/>
      <c r="O455" s="363"/>
      <c r="P455" s="363"/>
      <c r="Q455" s="464"/>
      <c r="R455" s="464"/>
      <c r="S455" s="364"/>
      <c r="T455" s="365"/>
      <c r="U455" s="467"/>
      <c r="V455" s="469"/>
    </row>
    <row r="456" spans="1:22">
      <c r="A456" s="470"/>
      <c r="B456" s="472" t="s">
        <v>210</v>
      </c>
      <c r="C456" s="349" t="s">
        <v>99</v>
      </c>
      <c r="D456" s="355"/>
      <c r="E456" s="355"/>
      <c r="F456" s="355"/>
      <c r="G456" s="355"/>
      <c r="H456" s="355"/>
      <c r="I456" s="355"/>
      <c r="J456" s="355"/>
      <c r="K456" s="355"/>
      <c r="L456" s="355"/>
      <c r="M456" s="351"/>
      <c r="N456" s="351"/>
      <c r="O456" s="351"/>
      <c r="P456" s="351"/>
      <c r="Q456" s="472" t="str">
        <f t="shared" ref="Q456" si="434">IF((L448=""),"",MAX(D449:L449))</f>
        <v/>
      </c>
      <c r="R456" s="472" t="str">
        <f t="shared" ref="R456" si="435">IF(L448="","",MIN(D449:L449))</f>
        <v/>
      </c>
      <c r="S456" s="352" t="str">
        <f t="shared" ref="S456" si="436">IF((L449=""),"",AVERAGE(D449:L449))</f>
        <v/>
      </c>
      <c r="T456" s="352" t="str">
        <f>IF((L448=""),"",((Q456-R456)/(Q456+R456))*100)</f>
        <v/>
      </c>
      <c r="U456" s="474" t="str">
        <f>IF(L448="","",(IF(T456&lt;7,IF(S456&gt;2000,IF(S456&lt;3000,"Pass","Fail"),"Fail"),"Fail")))</f>
        <v/>
      </c>
      <c r="V456" s="476"/>
    </row>
    <row r="457" spans="1:22">
      <c r="A457" s="471"/>
      <c r="B457" s="463"/>
      <c r="C457" s="354" t="s">
        <v>100</v>
      </c>
      <c r="D457" s="355"/>
      <c r="E457" s="355"/>
      <c r="F457" s="355"/>
      <c r="G457" s="355"/>
      <c r="H457" s="355"/>
      <c r="I457" s="355"/>
      <c r="J457" s="355"/>
      <c r="K457" s="355"/>
      <c r="L457" s="355"/>
      <c r="M457" s="356"/>
      <c r="N457" s="356"/>
      <c r="O457" s="356"/>
      <c r="P457" s="356"/>
      <c r="Q457" s="463"/>
      <c r="R457" s="463"/>
      <c r="S457" s="357"/>
      <c r="T457" s="357"/>
      <c r="U457" s="466"/>
      <c r="V457" s="477"/>
    </row>
    <row r="458" spans="1:22" ht="24.75" thickBot="1">
      <c r="A458" s="471"/>
      <c r="B458" s="473"/>
      <c r="C458" s="354" t="s">
        <v>120</v>
      </c>
      <c r="D458" s="363" t="str">
        <f t="shared" ref="D458:L458" si="437">IF(((D456="")*AND(D457="")),"",(D456-D457)*3)</f>
        <v/>
      </c>
      <c r="E458" s="363" t="str">
        <f t="shared" si="437"/>
        <v/>
      </c>
      <c r="F458" s="363" t="str">
        <f t="shared" si="437"/>
        <v/>
      </c>
      <c r="G458" s="363" t="str">
        <f t="shared" si="437"/>
        <v/>
      </c>
      <c r="H458" s="363" t="str">
        <f t="shared" si="437"/>
        <v/>
      </c>
      <c r="I458" s="363" t="str">
        <f t="shared" si="437"/>
        <v/>
      </c>
      <c r="J458" s="363" t="str">
        <f t="shared" si="437"/>
        <v/>
      </c>
      <c r="K458" s="363" t="str">
        <f t="shared" si="437"/>
        <v/>
      </c>
      <c r="L458" s="363" t="str">
        <f t="shared" si="437"/>
        <v/>
      </c>
      <c r="M458" s="358"/>
      <c r="N458" s="358"/>
      <c r="O458" s="358"/>
      <c r="P458" s="358" t="str">
        <f t="shared" si="365"/>
        <v/>
      </c>
      <c r="Q458" s="473"/>
      <c r="R458" s="473"/>
      <c r="S458" s="359"/>
      <c r="T458" s="359"/>
      <c r="U458" s="475"/>
      <c r="V458" s="477"/>
    </row>
    <row r="459" spans="1:22">
      <c r="A459" s="459"/>
      <c r="B459" s="462" t="s">
        <v>110</v>
      </c>
      <c r="C459" s="354" t="s">
        <v>99</v>
      </c>
      <c r="D459" s="350"/>
      <c r="E459" s="350"/>
      <c r="F459" s="350"/>
      <c r="G459" s="350"/>
      <c r="H459" s="350"/>
      <c r="I459" s="350"/>
      <c r="J459" s="350"/>
      <c r="K459" s="350"/>
      <c r="L459" s="350"/>
      <c r="M459" s="356"/>
      <c r="N459" s="356"/>
      <c r="O459" s="356"/>
      <c r="P459" s="356"/>
      <c r="Q459" s="462" t="str">
        <f t="shared" ref="Q459" si="438">IF((L451=""),"",MAX(D452:L452))</f>
        <v/>
      </c>
      <c r="R459" s="462" t="str">
        <f t="shared" ref="R459" si="439">IF(L451="","",MIN(D452:L452))</f>
        <v/>
      </c>
      <c r="S459" s="360" t="str">
        <f t="shared" ref="S459" si="440">IF((L452=""),"",AVERAGE(D452:L452))</f>
        <v/>
      </c>
      <c r="T459" s="346" t="str">
        <f>IF((L451=""),"",((Q459-R459)/(Q459+R459))*100)</f>
        <v/>
      </c>
      <c r="U459" s="465" t="str">
        <f>IF(L451="","",(IF(T459&lt;7,IF(S459&gt;2800,IF(S459&lt;4500,"Pass","Fail"),"Fail"),"Fail")))</f>
        <v/>
      </c>
      <c r="V459" s="468"/>
    </row>
    <row r="460" spans="1:22">
      <c r="A460" s="460"/>
      <c r="B460" s="463"/>
      <c r="C460" s="354" t="s">
        <v>100</v>
      </c>
      <c r="D460" s="355"/>
      <c r="E460" s="355"/>
      <c r="F460" s="355"/>
      <c r="G460" s="355"/>
      <c r="H460" s="355"/>
      <c r="I460" s="355"/>
      <c r="J460" s="355"/>
      <c r="K460" s="355"/>
      <c r="L460" s="355"/>
      <c r="M460" s="356"/>
      <c r="N460" s="356"/>
      <c r="O460" s="356"/>
      <c r="P460" s="356"/>
      <c r="Q460" s="463"/>
      <c r="R460" s="463"/>
      <c r="S460" s="361"/>
      <c r="T460" s="357"/>
      <c r="U460" s="466"/>
      <c r="V460" s="468"/>
    </row>
    <row r="461" spans="1:22" ht="24.75" thickBot="1">
      <c r="A461" s="461"/>
      <c r="B461" s="464"/>
      <c r="C461" s="362" t="s">
        <v>120</v>
      </c>
      <c r="D461" s="358" t="str">
        <f t="shared" ref="D461:L461" si="441">IF(((D459="")*AND(D460="")),"",(D459-D460)*3)</f>
        <v/>
      </c>
      <c r="E461" s="358" t="str">
        <f t="shared" si="441"/>
        <v/>
      </c>
      <c r="F461" s="358" t="str">
        <f t="shared" si="441"/>
        <v/>
      </c>
      <c r="G461" s="358" t="str">
        <f t="shared" si="441"/>
        <v/>
      </c>
      <c r="H461" s="358" t="str">
        <f t="shared" si="441"/>
        <v/>
      </c>
      <c r="I461" s="358" t="str">
        <f t="shared" si="441"/>
        <v/>
      </c>
      <c r="J461" s="358" t="str">
        <f t="shared" si="441"/>
        <v/>
      </c>
      <c r="K461" s="358" t="str">
        <f t="shared" si="441"/>
        <v/>
      </c>
      <c r="L461" s="358" t="str">
        <f t="shared" si="441"/>
        <v/>
      </c>
      <c r="M461" s="363"/>
      <c r="N461" s="363"/>
      <c r="O461" s="363"/>
      <c r="P461" s="363"/>
      <c r="Q461" s="464"/>
      <c r="R461" s="464"/>
      <c r="S461" s="364"/>
      <c r="T461" s="365"/>
      <c r="U461" s="467"/>
      <c r="V461" s="469"/>
    </row>
    <row r="462" spans="1:22">
      <c r="A462" s="470"/>
      <c r="B462" s="472" t="s">
        <v>210</v>
      </c>
      <c r="C462" s="349" t="s">
        <v>99</v>
      </c>
      <c r="D462" s="355"/>
      <c r="E462" s="355"/>
      <c r="F462" s="355"/>
      <c r="G462" s="355"/>
      <c r="H462" s="355"/>
      <c r="I462" s="355"/>
      <c r="J462" s="355"/>
      <c r="K462" s="355"/>
      <c r="L462" s="355"/>
      <c r="M462" s="351"/>
      <c r="N462" s="351"/>
      <c r="O462" s="351"/>
      <c r="P462" s="351"/>
      <c r="Q462" s="472" t="str">
        <f t="shared" ref="Q462" si="442">IF((L454=""),"",MAX(D455:L455))</f>
        <v/>
      </c>
      <c r="R462" s="472" t="str">
        <f t="shared" ref="R462" si="443">IF(L454="","",MIN(D455:L455))</f>
        <v/>
      </c>
      <c r="S462" s="352" t="str">
        <f t="shared" ref="S462" si="444">IF((L455=""),"",AVERAGE(D455:L455))</f>
        <v/>
      </c>
      <c r="T462" s="352" t="str">
        <f>IF((L454=""),"",((Q462-R462)/(Q462+R462))*100)</f>
        <v/>
      </c>
      <c r="U462" s="474" t="str">
        <f>IF(L454="","",(IF(T462&lt;7,IF(S462&gt;2000,IF(S462&lt;3000,"Pass","Fail"),"Fail"),"Fail")))</f>
        <v/>
      </c>
      <c r="V462" s="476"/>
    </row>
    <row r="463" spans="1:22">
      <c r="A463" s="471"/>
      <c r="B463" s="463"/>
      <c r="C463" s="354" t="s">
        <v>100</v>
      </c>
      <c r="D463" s="355"/>
      <c r="E463" s="355"/>
      <c r="F463" s="355"/>
      <c r="G463" s="355"/>
      <c r="H463" s="355"/>
      <c r="I463" s="355"/>
      <c r="J463" s="355"/>
      <c r="K463" s="355"/>
      <c r="L463" s="355"/>
      <c r="M463" s="356"/>
      <c r="N463" s="356"/>
      <c r="O463" s="356"/>
      <c r="P463" s="356"/>
      <c r="Q463" s="463"/>
      <c r="R463" s="463"/>
      <c r="S463" s="357"/>
      <c r="T463" s="357"/>
      <c r="U463" s="466"/>
      <c r="V463" s="477"/>
    </row>
    <row r="464" spans="1:22" ht="24.75" thickBot="1">
      <c r="A464" s="471"/>
      <c r="B464" s="473"/>
      <c r="C464" s="354" t="s">
        <v>120</v>
      </c>
      <c r="D464" s="363" t="str">
        <f t="shared" ref="D464:L464" si="445">IF(((D462="")*AND(D463="")),"",(D462-D463)*3)</f>
        <v/>
      </c>
      <c r="E464" s="363" t="str">
        <f t="shared" si="445"/>
        <v/>
      </c>
      <c r="F464" s="363" t="str">
        <f t="shared" si="445"/>
        <v/>
      </c>
      <c r="G464" s="363" t="str">
        <f t="shared" si="445"/>
        <v/>
      </c>
      <c r="H464" s="363" t="str">
        <f t="shared" si="445"/>
        <v/>
      </c>
      <c r="I464" s="363" t="str">
        <f t="shared" si="445"/>
        <v/>
      </c>
      <c r="J464" s="363" t="str">
        <f t="shared" si="445"/>
        <v/>
      </c>
      <c r="K464" s="363" t="str">
        <f t="shared" si="445"/>
        <v/>
      </c>
      <c r="L464" s="363" t="str">
        <f t="shared" si="445"/>
        <v/>
      </c>
      <c r="M464" s="358"/>
      <c r="N464" s="358"/>
      <c r="O464" s="358"/>
      <c r="P464" s="358" t="str">
        <f t="shared" si="365"/>
        <v/>
      </c>
      <c r="Q464" s="473"/>
      <c r="R464" s="473"/>
      <c r="S464" s="359"/>
      <c r="T464" s="359"/>
      <c r="U464" s="475"/>
      <c r="V464" s="477"/>
    </row>
    <row r="465" spans="1:22">
      <c r="A465" s="459"/>
      <c r="B465" s="462" t="s">
        <v>110</v>
      </c>
      <c r="C465" s="354" t="s">
        <v>99</v>
      </c>
      <c r="D465" s="350"/>
      <c r="E465" s="350"/>
      <c r="F465" s="350"/>
      <c r="G465" s="350"/>
      <c r="H465" s="350"/>
      <c r="I465" s="350"/>
      <c r="J465" s="350"/>
      <c r="K465" s="350"/>
      <c r="L465" s="350"/>
      <c r="M465" s="356"/>
      <c r="N465" s="356"/>
      <c r="O465" s="356"/>
      <c r="P465" s="356"/>
      <c r="Q465" s="462" t="str">
        <f t="shared" ref="Q465" si="446">IF((L457=""),"",MAX(D458:L458))</f>
        <v/>
      </c>
      <c r="R465" s="462" t="str">
        <f t="shared" ref="R465" si="447">IF(L457="","",MIN(D458:L458))</f>
        <v/>
      </c>
      <c r="S465" s="360" t="str">
        <f t="shared" ref="S465" si="448">IF((L458=""),"",AVERAGE(D458:L458))</f>
        <v/>
      </c>
      <c r="T465" s="346" t="str">
        <f>IF((L457=""),"",((Q465-R465)/(Q465+R465))*100)</f>
        <v/>
      </c>
      <c r="U465" s="465" t="str">
        <f>IF(L457="","",(IF(T465&lt;7,IF(S465&gt;2800,IF(S465&lt;4500,"Pass","Fail"),"Fail"),"Fail")))</f>
        <v/>
      </c>
      <c r="V465" s="468"/>
    </row>
    <row r="466" spans="1:22">
      <c r="A466" s="460"/>
      <c r="B466" s="463"/>
      <c r="C466" s="354" t="s">
        <v>100</v>
      </c>
      <c r="D466" s="355"/>
      <c r="E466" s="355"/>
      <c r="F466" s="355"/>
      <c r="G466" s="355"/>
      <c r="H466" s="355"/>
      <c r="I466" s="355"/>
      <c r="J466" s="355"/>
      <c r="K466" s="355"/>
      <c r="L466" s="355"/>
      <c r="M466" s="356"/>
      <c r="N466" s="356"/>
      <c r="O466" s="356"/>
      <c r="P466" s="356"/>
      <c r="Q466" s="463"/>
      <c r="R466" s="463"/>
      <c r="S466" s="361"/>
      <c r="T466" s="357"/>
      <c r="U466" s="466"/>
      <c r="V466" s="468"/>
    </row>
    <row r="467" spans="1:22" ht="24.75" thickBot="1">
      <c r="A467" s="461"/>
      <c r="B467" s="464"/>
      <c r="C467" s="362" t="s">
        <v>120</v>
      </c>
      <c r="D467" s="358" t="str">
        <f t="shared" ref="D467:L467" si="449">IF(((D465="")*AND(D466="")),"",(D465-D466)*3)</f>
        <v/>
      </c>
      <c r="E467" s="358" t="str">
        <f t="shared" si="449"/>
        <v/>
      </c>
      <c r="F467" s="358" t="str">
        <f t="shared" si="449"/>
        <v/>
      </c>
      <c r="G467" s="358" t="str">
        <f t="shared" si="449"/>
        <v/>
      </c>
      <c r="H467" s="358" t="str">
        <f t="shared" si="449"/>
        <v/>
      </c>
      <c r="I467" s="358" t="str">
        <f t="shared" si="449"/>
        <v/>
      </c>
      <c r="J467" s="358" t="str">
        <f t="shared" si="449"/>
        <v/>
      </c>
      <c r="K467" s="358" t="str">
        <f t="shared" si="449"/>
        <v/>
      </c>
      <c r="L467" s="358" t="str">
        <f t="shared" si="449"/>
        <v/>
      </c>
      <c r="M467" s="363"/>
      <c r="N467" s="363"/>
      <c r="O467" s="363"/>
      <c r="P467" s="363"/>
      <c r="Q467" s="464"/>
      <c r="R467" s="464"/>
      <c r="S467" s="364"/>
      <c r="T467" s="365"/>
      <c r="U467" s="467"/>
      <c r="V467" s="469"/>
    </row>
    <row r="468" spans="1:22">
      <c r="A468" s="470"/>
      <c r="B468" s="472" t="s">
        <v>210</v>
      </c>
      <c r="C468" s="349" t="s">
        <v>99</v>
      </c>
      <c r="D468" s="355"/>
      <c r="E468" s="355"/>
      <c r="F468" s="355"/>
      <c r="G468" s="355"/>
      <c r="H468" s="355"/>
      <c r="I468" s="355"/>
      <c r="J468" s="355"/>
      <c r="K468" s="355"/>
      <c r="L468" s="355"/>
      <c r="M468" s="351"/>
      <c r="N468" s="351"/>
      <c r="O468" s="351"/>
      <c r="P468" s="351"/>
      <c r="Q468" s="472" t="str">
        <f t="shared" ref="Q468" si="450">IF((L460=""),"",MAX(D461:L461))</f>
        <v/>
      </c>
      <c r="R468" s="472" t="str">
        <f t="shared" ref="R468" si="451">IF(L460="","",MIN(D461:L461))</f>
        <v/>
      </c>
      <c r="S468" s="352" t="str">
        <f t="shared" ref="S468" si="452">IF((L461=""),"",AVERAGE(D461:L461))</f>
        <v/>
      </c>
      <c r="T468" s="352" t="str">
        <f>IF((L460=""),"",((Q468-R468)/(Q468+R468))*100)</f>
        <v/>
      </c>
      <c r="U468" s="474" t="str">
        <f>IF(L460="","",(IF(T468&lt;7,IF(S468&gt;2000,IF(S468&lt;3000,"Pass","Fail"),"Fail"),"Fail")))</f>
        <v/>
      </c>
      <c r="V468" s="476"/>
    </row>
    <row r="469" spans="1:22">
      <c r="A469" s="471"/>
      <c r="B469" s="463"/>
      <c r="C469" s="354" t="s">
        <v>100</v>
      </c>
      <c r="D469" s="355"/>
      <c r="E469" s="355"/>
      <c r="F469" s="355"/>
      <c r="G469" s="355"/>
      <c r="H469" s="355"/>
      <c r="I469" s="355"/>
      <c r="J469" s="355"/>
      <c r="K469" s="355"/>
      <c r="L469" s="355"/>
      <c r="M469" s="356"/>
      <c r="N469" s="356"/>
      <c r="O469" s="356"/>
      <c r="P469" s="356"/>
      <c r="Q469" s="463"/>
      <c r="R469" s="463"/>
      <c r="S469" s="357"/>
      <c r="T469" s="357"/>
      <c r="U469" s="466"/>
      <c r="V469" s="477"/>
    </row>
    <row r="470" spans="1:22" ht="24.75" thickBot="1">
      <c r="A470" s="471"/>
      <c r="B470" s="473"/>
      <c r="C470" s="354" t="s">
        <v>120</v>
      </c>
      <c r="D470" s="363" t="str">
        <f t="shared" ref="D470:L470" si="453">IF(((D468="")*AND(D469="")),"",(D468-D469)*3)</f>
        <v/>
      </c>
      <c r="E470" s="363" t="str">
        <f t="shared" si="453"/>
        <v/>
      </c>
      <c r="F470" s="363" t="str">
        <f t="shared" si="453"/>
        <v/>
      </c>
      <c r="G470" s="363" t="str">
        <f t="shared" si="453"/>
        <v/>
      </c>
      <c r="H470" s="363" t="str">
        <f t="shared" si="453"/>
        <v/>
      </c>
      <c r="I470" s="363" t="str">
        <f t="shared" si="453"/>
        <v/>
      </c>
      <c r="J470" s="363" t="str">
        <f t="shared" si="453"/>
        <v/>
      </c>
      <c r="K470" s="363" t="str">
        <f t="shared" si="453"/>
        <v/>
      </c>
      <c r="L470" s="363" t="str">
        <f t="shared" si="453"/>
        <v/>
      </c>
      <c r="M470" s="358"/>
      <c r="N470" s="358"/>
      <c r="O470" s="358"/>
      <c r="P470" s="358" t="str">
        <f t="shared" ref="P470:P530" si="454">IF(((P468="")*AND(P469="")),"",(P468-P469)*4)</f>
        <v/>
      </c>
      <c r="Q470" s="473"/>
      <c r="R470" s="473"/>
      <c r="S470" s="359"/>
      <c r="T470" s="359"/>
      <c r="U470" s="475"/>
      <c r="V470" s="477"/>
    </row>
    <row r="471" spans="1:22">
      <c r="A471" s="459"/>
      <c r="B471" s="462" t="s">
        <v>110</v>
      </c>
      <c r="C471" s="354" t="s">
        <v>99</v>
      </c>
      <c r="D471" s="350"/>
      <c r="E471" s="350"/>
      <c r="F471" s="350"/>
      <c r="G471" s="350"/>
      <c r="H471" s="350"/>
      <c r="I471" s="350"/>
      <c r="J471" s="350"/>
      <c r="K471" s="350"/>
      <c r="L471" s="350"/>
      <c r="M471" s="356"/>
      <c r="N471" s="356"/>
      <c r="O471" s="356"/>
      <c r="P471" s="356"/>
      <c r="Q471" s="462" t="str">
        <f t="shared" ref="Q471" si="455">IF((L463=""),"",MAX(D464:L464))</f>
        <v/>
      </c>
      <c r="R471" s="462" t="str">
        <f t="shared" ref="R471" si="456">IF(L463="","",MIN(D464:L464))</f>
        <v/>
      </c>
      <c r="S471" s="360" t="str">
        <f t="shared" ref="S471" si="457">IF((L464=""),"",AVERAGE(D464:L464))</f>
        <v/>
      </c>
      <c r="T471" s="346" t="str">
        <f>IF((L463=""),"",((Q471-R471)/(Q471+R471))*100)</f>
        <v/>
      </c>
      <c r="U471" s="465" t="str">
        <f>IF(L463="","",(IF(T471&lt;7,IF(S471&gt;2800,IF(S471&lt;4500,"Pass","Fail"),"Fail"),"Fail")))</f>
        <v/>
      </c>
      <c r="V471" s="468"/>
    </row>
    <row r="472" spans="1:22">
      <c r="A472" s="460"/>
      <c r="B472" s="463"/>
      <c r="C472" s="354" t="s">
        <v>100</v>
      </c>
      <c r="D472" s="355"/>
      <c r="E472" s="355"/>
      <c r="F472" s="355"/>
      <c r="G472" s="355"/>
      <c r="H472" s="355"/>
      <c r="I472" s="355"/>
      <c r="J472" s="355"/>
      <c r="K472" s="355"/>
      <c r="L472" s="355"/>
      <c r="M472" s="356"/>
      <c r="N472" s="356"/>
      <c r="O472" s="356"/>
      <c r="P472" s="356"/>
      <c r="Q472" s="463"/>
      <c r="R472" s="463"/>
      <c r="S472" s="361"/>
      <c r="T472" s="357"/>
      <c r="U472" s="466"/>
      <c r="V472" s="468"/>
    </row>
    <row r="473" spans="1:22" ht="24.75" thickBot="1">
      <c r="A473" s="461"/>
      <c r="B473" s="464"/>
      <c r="C473" s="362" t="s">
        <v>120</v>
      </c>
      <c r="D473" s="358" t="str">
        <f t="shared" ref="D473:L473" si="458">IF(((D471="")*AND(D472="")),"",(D471-D472)*3)</f>
        <v/>
      </c>
      <c r="E473" s="358" t="str">
        <f t="shared" si="458"/>
        <v/>
      </c>
      <c r="F473" s="358" t="str">
        <f t="shared" si="458"/>
        <v/>
      </c>
      <c r="G473" s="358" t="str">
        <f t="shared" si="458"/>
        <v/>
      </c>
      <c r="H473" s="358" t="str">
        <f t="shared" si="458"/>
        <v/>
      </c>
      <c r="I473" s="358" t="str">
        <f t="shared" si="458"/>
        <v/>
      </c>
      <c r="J473" s="358" t="str">
        <f t="shared" si="458"/>
        <v/>
      </c>
      <c r="K473" s="358" t="str">
        <f t="shared" si="458"/>
        <v/>
      </c>
      <c r="L473" s="358" t="str">
        <f t="shared" si="458"/>
        <v/>
      </c>
      <c r="M473" s="363"/>
      <c r="N473" s="363"/>
      <c r="O473" s="363"/>
      <c r="P473" s="363"/>
      <c r="Q473" s="464"/>
      <c r="R473" s="464"/>
      <c r="S473" s="364"/>
      <c r="T473" s="365"/>
      <c r="U473" s="467"/>
      <c r="V473" s="469"/>
    </row>
    <row r="474" spans="1:22">
      <c r="A474" s="470"/>
      <c r="B474" s="472" t="s">
        <v>210</v>
      </c>
      <c r="C474" s="349" t="s">
        <v>99</v>
      </c>
      <c r="D474" s="355"/>
      <c r="E474" s="355"/>
      <c r="F474" s="355"/>
      <c r="G474" s="355"/>
      <c r="H474" s="355"/>
      <c r="I474" s="355"/>
      <c r="J474" s="355"/>
      <c r="K474" s="355"/>
      <c r="L474" s="355"/>
      <c r="M474" s="351"/>
      <c r="N474" s="351"/>
      <c r="O474" s="351"/>
      <c r="P474" s="351"/>
      <c r="Q474" s="472" t="str">
        <f t="shared" ref="Q474" si="459">IF((L466=""),"",MAX(D467:L467))</f>
        <v/>
      </c>
      <c r="R474" s="472" t="str">
        <f t="shared" ref="R474" si="460">IF(L466="","",MIN(D467:L467))</f>
        <v/>
      </c>
      <c r="S474" s="352" t="str">
        <f t="shared" ref="S474" si="461">IF((L467=""),"",AVERAGE(D467:L467))</f>
        <v/>
      </c>
      <c r="T474" s="352" t="str">
        <f>IF((L466=""),"",((Q474-R474)/(Q474+R474))*100)</f>
        <v/>
      </c>
      <c r="U474" s="474" t="str">
        <f>IF(L466="","",(IF(T474&lt;7,IF(S474&gt;2000,IF(S474&lt;3000,"Pass","Fail"),"Fail"),"Fail")))</f>
        <v/>
      </c>
      <c r="V474" s="476"/>
    </row>
    <row r="475" spans="1:22">
      <c r="A475" s="471"/>
      <c r="B475" s="463"/>
      <c r="C475" s="354" t="s">
        <v>100</v>
      </c>
      <c r="D475" s="355"/>
      <c r="E475" s="355"/>
      <c r="F475" s="355"/>
      <c r="G475" s="355"/>
      <c r="H475" s="355"/>
      <c r="I475" s="355"/>
      <c r="J475" s="355"/>
      <c r="K475" s="355"/>
      <c r="L475" s="355"/>
      <c r="M475" s="356"/>
      <c r="N475" s="356"/>
      <c r="O475" s="356"/>
      <c r="P475" s="356"/>
      <c r="Q475" s="463"/>
      <c r="R475" s="463"/>
      <c r="S475" s="357"/>
      <c r="T475" s="357"/>
      <c r="U475" s="466"/>
      <c r="V475" s="477"/>
    </row>
    <row r="476" spans="1:22" ht="24.75" thickBot="1">
      <c r="A476" s="471"/>
      <c r="B476" s="473"/>
      <c r="C476" s="354" t="s">
        <v>120</v>
      </c>
      <c r="D476" s="363" t="str">
        <f t="shared" ref="D476:L476" si="462">IF(((D474="")*AND(D475="")),"",(D474-D475)*3)</f>
        <v/>
      </c>
      <c r="E476" s="363" t="str">
        <f t="shared" si="462"/>
        <v/>
      </c>
      <c r="F476" s="363" t="str">
        <f t="shared" si="462"/>
        <v/>
      </c>
      <c r="G476" s="363" t="str">
        <f t="shared" si="462"/>
        <v/>
      </c>
      <c r="H476" s="363" t="str">
        <f t="shared" si="462"/>
        <v/>
      </c>
      <c r="I476" s="363" t="str">
        <f t="shared" si="462"/>
        <v/>
      </c>
      <c r="J476" s="363" t="str">
        <f t="shared" si="462"/>
        <v/>
      </c>
      <c r="K476" s="363" t="str">
        <f t="shared" si="462"/>
        <v/>
      </c>
      <c r="L476" s="363" t="str">
        <f t="shared" si="462"/>
        <v/>
      </c>
      <c r="M476" s="358"/>
      <c r="N476" s="358"/>
      <c r="O476" s="358"/>
      <c r="P476" s="358" t="str">
        <f t="shared" si="454"/>
        <v/>
      </c>
      <c r="Q476" s="473"/>
      <c r="R476" s="473"/>
      <c r="S476" s="359"/>
      <c r="T476" s="359"/>
      <c r="U476" s="475"/>
      <c r="V476" s="477"/>
    </row>
    <row r="477" spans="1:22">
      <c r="A477" s="459"/>
      <c r="B477" s="462" t="s">
        <v>110</v>
      </c>
      <c r="C477" s="354" t="s">
        <v>99</v>
      </c>
      <c r="D477" s="350"/>
      <c r="E477" s="350"/>
      <c r="F477" s="350"/>
      <c r="G477" s="350"/>
      <c r="H477" s="350"/>
      <c r="I477" s="350"/>
      <c r="J477" s="350"/>
      <c r="K477" s="350"/>
      <c r="L477" s="350"/>
      <c r="M477" s="356"/>
      <c r="N477" s="356"/>
      <c r="O477" s="356"/>
      <c r="P477" s="356"/>
      <c r="Q477" s="462" t="str">
        <f t="shared" ref="Q477" si="463">IF((L469=""),"",MAX(D470:L470))</f>
        <v/>
      </c>
      <c r="R477" s="462" t="str">
        <f t="shared" ref="R477" si="464">IF(L469="","",MIN(D470:L470))</f>
        <v/>
      </c>
      <c r="S477" s="360" t="str">
        <f t="shared" ref="S477" si="465">IF((L470=""),"",AVERAGE(D470:L470))</f>
        <v/>
      </c>
      <c r="T477" s="346" t="str">
        <f>IF((L469=""),"",((Q477-R477)/(Q477+R477))*100)</f>
        <v/>
      </c>
      <c r="U477" s="465" t="str">
        <f>IF(L469="","",(IF(T477&lt;7,IF(S477&gt;2800,IF(S477&lt;4500,"Pass","Fail"),"Fail"),"Fail")))</f>
        <v/>
      </c>
      <c r="V477" s="468"/>
    </row>
    <row r="478" spans="1:22">
      <c r="A478" s="460"/>
      <c r="B478" s="463"/>
      <c r="C478" s="354" t="s">
        <v>100</v>
      </c>
      <c r="D478" s="355"/>
      <c r="E478" s="355"/>
      <c r="F478" s="355"/>
      <c r="G478" s="355"/>
      <c r="H478" s="355"/>
      <c r="I478" s="355"/>
      <c r="J478" s="355"/>
      <c r="K478" s="355"/>
      <c r="L478" s="355"/>
      <c r="M478" s="356"/>
      <c r="N478" s="356"/>
      <c r="O478" s="356"/>
      <c r="P478" s="356"/>
      <c r="Q478" s="463"/>
      <c r="R478" s="463"/>
      <c r="S478" s="361"/>
      <c r="T478" s="357"/>
      <c r="U478" s="466"/>
      <c r="V478" s="468"/>
    </row>
    <row r="479" spans="1:22" ht="24.75" thickBot="1">
      <c r="A479" s="461"/>
      <c r="B479" s="464"/>
      <c r="C479" s="362" t="s">
        <v>120</v>
      </c>
      <c r="D479" s="358" t="str">
        <f t="shared" ref="D479:L479" si="466">IF(((D477="")*AND(D478="")),"",(D477-D478)*3)</f>
        <v/>
      </c>
      <c r="E479" s="358" t="str">
        <f t="shared" si="466"/>
        <v/>
      </c>
      <c r="F479" s="358" t="str">
        <f t="shared" si="466"/>
        <v/>
      </c>
      <c r="G479" s="358" t="str">
        <f t="shared" si="466"/>
        <v/>
      </c>
      <c r="H479" s="358" t="str">
        <f t="shared" si="466"/>
        <v/>
      </c>
      <c r="I479" s="358" t="str">
        <f t="shared" si="466"/>
        <v/>
      </c>
      <c r="J479" s="358" t="str">
        <f t="shared" si="466"/>
        <v/>
      </c>
      <c r="K479" s="358" t="str">
        <f t="shared" si="466"/>
        <v/>
      </c>
      <c r="L479" s="358" t="str">
        <f t="shared" si="466"/>
        <v/>
      </c>
      <c r="M479" s="363"/>
      <c r="N479" s="363"/>
      <c r="O479" s="363"/>
      <c r="P479" s="363"/>
      <c r="Q479" s="464"/>
      <c r="R479" s="464"/>
      <c r="S479" s="364"/>
      <c r="T479" s="365"/>
      <c r="U479" s="467"/>
      <c r="V479" s="469"/>
    </row>
    <row r="480" spans="1:22">
      <c r="A480" s="470"/>
      <c r="B480" s="472" t="s">
        <v>210</v>
      </c>
      <c r="C480" s="349" t="s">
        <v>99</v>
      </c>
      <c r="D480" s="355"/>
      <c r="E480" s="355"/>
      <c r="F480" s="355"/>
      <c r="G480" s="355"/>
      <c r="H480" s="355"/>
      <c r="I480" s="355"/>
      <c r="J480" s="355"/>
      <c r="K480" s="355"/>
      <c r="L480" s="355"/>
      <c r="M480" s="351"/>
      <c r="N480" s="351"/>
      <c r="O480" s="351"/>
      <c r="P480" s="351"/>
      <c r="Q480" s="472" t="str">
        <f t="shared" ref="Q480" si="467">IF((L472=""),"",MAX(D473:L473))</f>
        <v/>
      </c>
      <c r="R480" s="472" t="str">
        <f t="shared" ref="R480" si="468">IF(L472="","",MIN(D473:L473))</f>
        <v/>
      </c>
      <c r="S480" s="352" t="str">
        <f t="shared" ref="S480" si="469">IF((L473=""),"",AVERAGE(D473:L473))</f>
        <v/>
      </c>
      <c r="T480" s="352" t="str">
        <f>IF((L472=""),"",((Q480-R480)/(Q480+R480))*100)</f>
        <v/>
      </c>
      <c r="U480" s="474" t="str">
        <f>IF(L472="","",(IF(T480&lt;7,IF(S480&gt;2000,IF(S480&lt;3000,"Pass","Fail"),"Fail"),"Fail")))</f>
        <v/>
      </c>
      <c r="V480" s="476"/>
    </row>
    <row r="481" spans="1:22">
      <c r="A481" s="471"/>
      <c r="B481" s="463"/>
      <c r="C481" s="354" t="s">
        <v>100</v>
      </c>
      <c r="D481" s="355"/>
      <c r="E481" s="355"/>
      <c r="F481" s="355"/>
      <c r="G481" s="355"/>
      <c r="H481" s="355"/>
      <c r="I481" s="355"/>
      <c r="J481" s="355"/>
      <c r="K481" s="355"/>
      <c r="L481" s="355"/>
      <c r="M481" s="356"/>
      <c r="N481" s="356"/>
      <c r="O481" s="356"/>
      <c r="P481" s="356"/>
      <c r="Q481" s="463"/>
      <c r="R481" s="463"/>
      <c r="S481" s="357"/>
      <c r="T481" s="357"/>
      <c r="U481" s="466"/>
      <c r="V481" s="477"/>
    </row>
    <row r="482" spans="1:22" ht="24.75" thickBot="1">
      <c r="A482" s="471"/>
      <c r="B482" s="473"/>
      <c r="C482" s="354" t="s">
        <v>120</v>
      </c>
      <c r="D482" s="363" t="str">
        <f t="shared" ref="D482:L482" si="470">IF(((D480="")*AND(D481="")),"",(D480-D481)*3)</f>
        <v/>
      </c>
      <c r="E482" s="363" t="str">
        <f t="shared" si="470"/>
        <v/>
      </c>
      <c r="F482" s="363" t="str">
        <f t="shared" si="470"/>
        <v/>
      </c>
      <c r="G482" s="363" t="str">
        <f t="shared" si="470"/>
        <v/>
      </c>
      <c r="H482" s="363" t="str">
        <f t="shared" si="470"/>
        <v/>
      </c>
      <c r="I482" s="363" t="str">
        <f t="shared" si="470"/>
        <v/>
      </c>
      <c r="J482" s="363" t="str">
        <f t="shared" si="470"/>
        <v/>
      </c>
      <c r="K482" s="363" t="str">
        <f t="shared" si="470"/>
        <v/>
      </c>
      <c r="L482" s="363" t="str">
        <f t="shared" si="470"/>
        <v/>
      </c>
      <c r="M482" s="358"/>
      <c r="N482" s="358"/>
      <c r="O482" s="358"/>
      <c r="P482" s="358" t="str">
        <f t="shared" si="454"/>
        <v/>
      </c>
      <c r="Q482" s="473"/>
      <c r="R482" s="473"/>
      <c r="S482" s="359"/>
      <c r="T482" s="359"/>
      <c r="U482" s="475"/>
      <c r="V482" s="477"/>
    </row>
    <row r="483" spans="1:22">
      <c r="A483" s="459"/>
      <c r="B483" s="462" t="s">
        <v>110</v>
      </c>
      <c r="C483" s="354" t="s">
        <v>99</v>
      </c>
      <c r="D483" s="350"/>
      <c r="E483" s="350"/>
      <c r="F483" s="350"/>
      <c r="G483" s="350"/>
      <c r="H483" s="350"/>
      <c r="I483" s="350"/>
      <c r="J483" s="350"/>
      <c r="K483" s="350"/>
      <c r="L483" s="350"/>
      <c r="M483" s="356"/>
      <c r="N483" s="356"/>
      <c r="O483" s="356"/>
      <c r="P483" s="356"/>
      <c r="Q483" s="462" t="str">
        <f t="shared" ref="Q483" si="471">IF((L475=""),"",MAX(D476:L476))</f>
        <v/>
      </c>
      <c r="R483" s="462" t="str">
        <f t="shared" ref="R483" si="472">IF(L475="","",MIN(D476:L476))</f>
        <v/>
      </c>
      <c r="S483" s="360" t="str">
        <f t="shared" ref="S483" si="473">IF((L476=""),"",AVERAGE(D476:L476))</f>
        <v/>
      </c>
      <c r="T483" s="346" t="str">
        <f>IF((L475=""),"",((Q483-R483)/(Q483+R483))*100)</f>
        <v/>
      </c>
      <c r="U483" s="465" t="str">
        <f>IF(L475="","",(IF(T483&lt;7,IF(S483&gt;2800,IF(S483&lt;4500,"Pass","Fail"),"Fail"),"Fail")))</f>
        <v/>
      </c>
      <c r="V483" s="468"/>
    </row>
    <row r="484" spans="1:22">
      <c r="A484" s="460"/>
      <c r="B484" s="463"/>
      <c r="C484" s="354" t="s">
        <v>100</v>
      </c>
      <c r="D484" s="355"/>
      <c r="E484" s="355"/>
      <c r="F484" s="355"/>
      <c r="G484" s="355"/>
      <c r="H484" s="355"/>
      <c r="I484" s="355"/>
      <c r="J484" s="355"/>
      <c r="K484" s="355"/>
      <c r="L484" s="355"/>
      <c r="M484" s="356"/>
      <c r="N484" s="356"/>
      <c r="O484" s="356"/>
      <c r="P484" s="356"/>
      <c r="Q484" s="463"/>
      <c r="R484" s="463"/>
      <c r="S484" s="361"/>
      <c r="T484" s="357"/>
      <c r="U484" s="466"/>
      <c r="V484" s="468"/>
    </row>
    <row r="485" spans="1:22" ht="24.75" thickBot="1">
      <c r="A485" s="461"/>
      <c r="B485" s="464"/>
      <c r="C485" s="362" t="s">
        <v>120</v>
      </c>
      <c r="D485" s="358" t="str">
        <f t="shared" ref="D485:L485" si="474">IF(((D483="")*AND(D484="")),"",(D483-D484)*3)</f>
        <v/>
      </c>
      <c r="E485" s="358" t="str">
        <f t="shared" si="474"/>
        <v/>
      </c>
      <c r="F485" s="358" t="str">
        <f t="shared" si="474"/>
        <v/>
      </c>
      <c r="G485" s="358" t="str">
        <f t="shared" si="474"/>
        <v/>
      </c>
      <c r="H485" s="358" t="str">
        <f t="shared" si="474"/>
        <v/>
      </c>
      <c r="I485" s="358" t="str">
        <f t="shared" si="474"/>
        <v/>
      </c>
      <c r="J485" s="358" t="str">
        <f t="shared" si="474"/>
        <v/>
      </c>
      <c r="K485" s="358" t="str">
        <f t="shared" si="474"/>
        <v/>
      </c>
      <c r="L485" s="358" t="str">
        <f t="shared" si="474"/>
        <v/>
      </c>
      <c r="M485" s="363"/>
      <c r="N485" s="363"/>
      <c r="O485" s="363"/>
      <c r="P485" s="363"/>
      <c r="Q485" s="464"/>
      <c r="R485" s="464"/>
      <c r="S485" s="364"/>
      <c r="T485" s="365"/>
      <c r="U485" s="467"/>
      <c r="V485" s="469"/>
    </row>
    <row r="486" spans="1:22">
      <c r="A486" s="470"/>
      <c r="B486" s="472" t="s">
        <v>210</v>
      </c>
      <c r="C486" s="349" t="s">
        <v>99</v>
      </c>
      <c r="D486" s="355"/>
      <c r="E486" s="355"/>
      <c r="F486" s="355"/>
      <c r="G486" s="355"/>
      <c r="H486" s="355"/>
      <c r="I486" s="355"/>
      <c r="J486" s="355"/>
      <c r="K486" s="355"/>
      <c r="L486" s="355"/>
      <c r="M486" s="351"/>
      <c r="N486" s="351"/>
      <c r="O486" s="351"/>
      <c r="P486" s="351"/>
      <c r="Q486" s="472" t="str">
        <f t="shared" ref="Q486" si="475">IF((L478=""),"",MAX(D479:L479))</f>
        <v/>
      </c>
      <c r="R486" s="472" t="str">
        <f t="shared" ref="R486" si="476">IF(L478="","",MIN(D479:L479))</f>
        <v/>
      </c>
      <c r="S486" s="352" t="str">
        <f t="shared" ref="S486" si="477">IF((L479=""),"",AVERAGE(D479:L479))</f>
        <v/>
      </c>
      <c r="T486" s="352" t="str">
        <f>IF((L478=""),"",((Q486-R486)/(Q486+R486))*100)</f>
        <v/>
      </c>
      <c r="U486" s="474" t="str">
        <f>IF(L478="","",(IF(T486&lt;7,IF(S486&gt;2000,IF(S486&lt;3000,"Pass","Fail"),"Fail"),"Fail")))</f>
        <v/>
      </c>
      <c r="V486" s="476"/>
    </row>
    <row r="487" spans="1:22">
      <c r="A487" s="471"/>
      <c r="B487" s="463"/>
      <c r="C487" s="354" t="s">
        <v>100</v>
      </c>
      <c r="D487" s="355"/>
      <c r="E487" s="355"/>
      <c r="F487" s="355"/>
      <c r="G487" s="355"/>
      <c r="H487" s="355"/>
      <c r="I487" s="355"/>
      <c r="J487" s="355"/>
      <c r="K487" s="355"/>
      <c r="L487" s="355"/>
      <c r="M487" s="356"/>
      <c r="N487" s="356"/>
      <c r="O487" s="356"/>
      <c r="P487" s="356"/>
      <c r="Q487" s="463"/>
      <c r="R487" s="463"/>
      <c r="S487" s="357"/>
      <c r="T487" s="357"/>
      <c r="U487" s="466"/>
      <c r="V487" s="477"/>
    </row>
    <row r="488" spans="1:22" ht="24.75" thickBot="1">
      <c r="A488" s="471"/>
      <c r="B488" s="473"/>
      <c r="C488" s="354" t="s">
        <v>120</v>
      </c>
      <c r="D488" s="363" t="str">
        <f t="shared" ref="D488:L488" si="478">IF(((D486="")*AND(D487="")),"",(D486-D487)*3)</f>
        <v/>
      </c>
      <c r="E488" s="363" t="str">
        <f t="shared" si="478"/>
        <v/>
      </c>
      <c r="F488" s="363" t="str">
        <f t="shared" si="478"/>
        <v/>
      </c>
      <c r="G488" s="363" t="str">
        <f t="shared" si="478"/>
        <v/>
      </c>
      <c r="H488" s="363" t="str">
        <f t="shared" si="478"/>
        <v/>
      </c>
      <c r="I488" s="363" t="str">
        <f t="shared" si="478"/>
        <v/>
      </c>
      <c r="J488" s="363" t="str">
        <f t="shared" si="478"/>
        <v/>
      </c>
      <c r="K488" s="363" t="str">
        <f t="shared" si="478"/>
        <v/>
      </c>
      <c r="L488" s="363" t="str">
        <f t="shared" si="478"/>
        <v/>
      </c>
      <c r="M488" s="358"/>
      <c r="N488" s="358"/>
      <c r="O488" s="358"/>
      <c r="P488" s="358" t="str">
        <f t="shared" si="454"/>
        <v/>
      </c>
      <c r="Q488" s="473"/>
      <c r="R488" s="473"/>
      <c r="S488" s="359"/>
      <c r="T488" s="359"/>
      <c r="U488" s="475"/>
      <c r="V488" s="477"/>
    </row>
    <row r="489" spans="1:22">
      <c r="A489" s="459"/>
      <c r="B489" s="462" t="s">
        <v>110</v>
      </c>
      <c r="C489" s="354" t="s">
        <v>99</v>
      </c>
      <c r="D489" s="350"/>
      <c r="E489" s="350"/>
      <c r="F489" s="350"/>
      <c r="G489" s="350"/>
      <c r="H489" s="350"/>
      <c r="I489" s="350"/>
      <c r="J489" s="350"/>
      <c r="K489" s="350"/>
      <c r="L489" s="350"/>
      <c r="M489" s="356"/>
      <c r="N489" s="356"/>
      <c r="O489" s="356"/>
      <c r="P489" s="356"/>
      <c r="Q489" s="462" t="str">
        <f t="shared" ref="Q489" si="479">IF((L481=""),"",MAX(D482:L482))</f>
        <v/>
      </c>
      <c r="R489" s="462" t="str">
        <f t="shared" ref="R489" si="480">IF(L481="","",MIN(D482:L482))</f>
        <v/>
      </c>
      <c r="S489" s="360" t="str">
        <f t="shared" ref="S489" si="481">IF((L482=""),"",AVERAGE(D482:L482))</f>
        <v/>
      </c>
      <c r="T489" s="346" t="str">
        <f>IF((L481=""),"",((Q489-R489)/(Q489+R489))*100)</f>
        <v/>
      </c>
      <c r="U489" s="465" t="str">
        <f>IF(L481="","",(IF(T489&lt;7,IF(S489&gt;2800,IF(S489&lt;4500,"Pass","Fail"),"Fail"),"Fail")))</f>
        <v/>
      </c>
      <c r="V489" s="468"/>
    </row>
    <row r="490" spans="1:22">
      <c r="A490" s="460"/>
      <c r="B490" s="463"/>
      <c r="C490" s="354" t="s">
        <v>100</v>
      </c>
      <c r="D490" s="355"/>
      <c r="E490" s="355"/>
      <c r="F490" s="355"/>
      <c r="G490" s="355"/>
      <c r="H490" s="355"/>
      <c r="I490" s="355"/>
      <c r="J490" s="355"/>
      <c r="K490" s="355"/>
      <c r="L490" s="355"/>
      <c r="M490" s="356"/>
      <c r="N490" s="356"/>
      <c r="O490" s="356"/>
      <c r="P490" s="356"/>
      <c r="Q490" s="463"/>
      <c r="R490" s="463"/>
      <c r="S490" s="361"/>
      <c r="T490" s="357"/>
      <c r="U490" s="466"/>
      <c r="V490" s="468"/>
    </row>
    <row r="491" spans="1:22" ht="24.75" thickBot="1">
      <c r="A491" s="461"/>
      <c r="B491" s="464"/>
      <c r="C491" s="362" t="s">
        <v>120</v>
      </c>
      <c r="D491" s="358" t="str">
        <f t="shared" ref="D491:L491" si="482">IF(((D489="")*AND(D490="")),"",(D489-D490)*3)</f>
        <v/>
      </c>
      <c r="E491" s="358" t="str">
        <f t="shared" si="482"/>
        <v/>
      </c>
      <c r="F491" s="358" t="str">
        <f t="shared" si="482"/>
        <v/>
      </c>
      <c r="G491" s="358" t="str">
        <f t="shared" si="482"/>
        <v/>
      </c>
      <c r="H491" s="358" t="str">
        <f t="shared" si="482"/>
        <v/>
      </c>
      <c r="I491" s="358" t="str">
        <f t="shared" si="482"/>
        <v/>
      </c>
      <c r="J491" s="358" t="str">
        <f t="shared" si="482"/>
        <v/>
      </c>
      <c r="K491" s="358" t="str">
        <f t="shared" si="482"/>
        <v/>
      </c>
      <c r="L491" s="358" t="str">
        <f t="shared" si="482"/>
        <v/>
      </c>
      <c r="M491" s="363"/>
      <c r="N491" s="363"/>
      <c r="O491" s="363"/>
      <c r="P491" s="363"/>
      <c r="Q491" s="464"/>
      <c r="R491" s="464"/>
      <c r="S491" s="364"/>
      <c r="T491" s="365"/>
      <c r="U491" s="467"/>
      <c r="V491" s="469"/>
    </row>
    <row r="492" spans="1:22">
      <c r="A492" s="470"/>
      <c r="B492" s="472" t="s">
        <v>210</v>
      </c>
      <c r="C492" s="349" t="s">
        <v>99</v>
      </c>
      <c r="D492" s="355"/>
      <c r="E492" s="355"/>
      <c r="F492" s="355"/>
      <c r="G492" s="355"/>
      <c r="H492" s="355"/>
      <c r="I492" s="355"/>
      <c r="J492" s="355"/>
      <c r="K492" s="355"/>
      <c r="L492" s="355"/>
      <c r="M492" s="351"/>
      <c r="N492" s="351"/>
      <c r="O492" s="351"/>
      <c r="P492" s="351"/>
      <c r="Q492" s="472" t="str">
        <f t="shared" ref="Q492" si="483">IF((L484=""),"",MAX(D485:L485))</f>
        <v/>
      </c>
      <c r="R492" s="472" t="str">
        <f t="shared" ref="R492" si="484">IF(L484="","",MIN(D485:L485))</f>
        <v/>
      </c>
      <c r="S492" s="352" t="str">
        <f t="shared" ref="S492" si="485">IF((L485=""),"",AVERAGE(D485:L485))</f>
        <v/>
      </c>
      <c r="T492" s="352" t="str">
        <f>IF((L484=""),"",((Q492-R492)/(Q492+R492))*100)</f>
        <v/>
      </c>
      <c r="U492" s="474" t="str">
        <f>IF(L484="","",(IF(T492&lt;7,IF(S492&gt;2000,IF(S492&lt;3000,"Pass","Fail"),"Fail"),"Fail")))</f>
        <v/>
      </c>
      <c r="V492" s="476"/>
    </row>
    <row r="493" spans="1:22">
      <c r="A493" s="471"/>
      <c r="B493" s="463"/>
      <c r="C493" s="354" t="s">
        <v>100</v>
      </c>
      <c r="D493" s="355"/>
      <c r="E493" s="355"/>
      <c r="F493" s="355"/>
      <c r="G493" s="355"/>
      <c r="H493" s="355"/>
      <c r="I493" s="355"/>
      <c r="J493" s="355"/>
      <c r="K493" s="355"/>
      <c r="L493" s="355"/>
      <c r="M493" s="356"/>
      <c r="N493" s="356"/>
      <c r="O493" s="356"/>
      <c r="P493" s="356"/>
      <c r="Q493" s="463"/>
      <c r="R493" s="463"/>
      <c r="S493" s="357"/>
      <c r="T493" s="357"/>
      <c r="U493" s="466"/>
      <c r="V493" s="477"/>
    </row>
    <row r="494" spans="1:22" ht="24.75" thickBot="1">
      <c r="A494" s="471"/>
      <c r="B494" s="473"/>
      <c r="C494" s="354" t="s">
        <v>120</v>
      </c>
      <c r="D494" s="363" t="str">
        <f t="shared" ref="D494:L494" si="486">IF(((D492="")*AND(D493="")),"",(D492-D493)*3)</f>
        <v/>
      </c>
      <c r="E494" s="363" t="str">
        <f t="shared" si="486"/>
        <v/>
      </c>
      <c r="F494" s="363" t="str">
        <f t="shared" si="486"/>
        <v/>
      </c>
      <c r="G494" s="363" t="str">
        <f t="shared" si="486"/>
        <v/>
      </c>
      <c r="H494" s="363" t="str">
        <f t="shared" si="486"/>
        <v/>
      </c>
      <c r="I494" s="363" t="str">
        <f t="shared" si="486"/>
        <v/>
      </c>
      <c r="J494" s="363" t="str">
        <f t="shared" si="486"/>
        <v/>
      </c>
      <c r="K494" s="363" t="str">
        <f t="shared" si="486"/>
        <v/>
      </c>
      <c r="L494" s="363" t="str">
        <f t="shared" si="486"/>
        <v/>
      </c>
      <c r="M494" s="358"/>
      <c r="N494" s="358"/>
      <c r="O494" s="358"/>
      <c r="P494" s="358" t="str">
        <f t="shared" si="454"/>
        <v/>
      </c>
      <c r="Q494" s="473"/>
      <c r="R494" s="473"/>
      <c r="S494" s="359"/>
      <c r="T494" s="359"/>
      <c r="U494" s="475"/>
      <c r="V494" s="477"/>
    </row>
    <row r="495" spans="1:22">
      <c r="A495" s="459"/>
      <c r="B495" s="462" t="s">
        <v>110</v>
      </c>
      <c r="C495" s="354" t="s">
        <v>99</v>
      </c>
      <c r="D495" s="350"/>
      <c r="E495" s="350"/>
      <c r="F495" s="350"/>
      <c r="G495" s="350"/>
      <c r="H495" s="350"/>
      <c r="I495" s="350"/>
      <c r="J495" s="350"/>
      <c r="K495" s="350"/>
      <c r="L495" s="350"/>
      <c r="M495" s="356"/>
      <c r="N495" s="356"/>
      <c r="O495" s="356"/>
      <c r="P495" s="356"/>
      <c r="Q495" s="462" t="str">
        <f t="shared" ref="Q495" si="487">IF((L487=""),"",MAX(D488:L488))</f>
        <v/>
      </c>
      <c r="R495" s="462" t="str">
        <f t="shared" ref="R495" si="488">IF(L487="","",MIN(D488:L488))</f>
        <v/>
      </c>
      <c r="S495" s="360" t="str">
        <f t="shared" ref="S495" si="489">IF((L488=""),"",AVERAGE(D488:L488))</f>
        <v/>
      </c>
      <c r="T495" s="346" t="str">
        <f>IF((L487=""),"",((Q495-R495)/(Q495+R495))*100)</f>
        <v/>
      </c>
      <c r="U495" s="465" t="str">
        <f>IF(L487="","",(IF(T495&lt;7,IF(S495&gt;2800,IF(S495&lt;4500,"Pass","Fail"),"Fail"),"Fail")))</f>
        <v/>
      </c>
      <c r="V495" s="468"/>
    </row>
    <row r="496" spans="1:22">
      <c r="A496" s="460"/>
      <c r="B496" s="463"/>
      <c r="C496" s="354" t="s">
        <v>100</v>
      </c>
      <c r="D496" s="355"/>
      <c r="E496" s="355"/>
      <c r="F496" s="355"/>
      <c r="G496" s="355"/>
      <c r="H496" s="355"/>
      <c r="I496" s="355"/>
      <c r="J496" s="355"/>
      <c r="K496" s="355"/>
      <c r="L496" s="355"/>
      <c r="M496" s="356"/>
      <c r="N496" s="356"/>
      <c r="O496" s="356"/>
      <c r="P496" s="356"/>
      <c r="Q496" s="463"/>
      <c r="R496" s="463"/>
      <c r="S496" s="361"/>
      <c r="T496" s="357"/>
      <c r="U496" s="466"/>
      <c r="V496" s="468"/>
    </row>
    <row r="497" spans="1:22" ht="24.75" thickBot="1">
      <c r="A497" s="461"/>
      <c r="B497" s="464"/>
      <c r="C497" s="362" t="s">
        <v>120</v>
      </c>
      <c r="D497" s="358" t="str">
        <f t="shared" ref="D497:L497" si="490">IF(((D495="")*AND(D496="")),"",(D495-D496)*3)</f>
        <v/>
      </c>
      <c r="E497" s="358" t="str">
        <f t="shared" si="490"/>
        <v/>
      </c>
      <c r="F497" s="358" t="str">
        <f t="shared" si="490"/>
        <v/>
      </c>
      <c r="G497" s="358" t="str">
        <f t="shared" si="490"/>
        <v/>
      </c>
      <c r="H497" s="358" t="str">
        <f t="shared" si="490"/>
        <v/>
      </c>
      <c r="I497" s="358" t="str">
        <f t="shared" si="490"/>
        <v/>
      </c>
      <c r="J497" s="358" t="str">
        <f t="shared" si="490"/>
        <v/>
      </c>
      <c r="K497" s="358" t="str">
        <f t="shared" si="490"/>
        <v/>
      </c>
      <c r="L497" s="358" t="str">
        <f t="shared" si="490"/>
        <v/>
      </c>
      <c r="M497" s="363"/>
      <c r="N497" s="363"/>
      <c r="O497" s="363"/>
      <c r="P497" s="363"/>
      <c r="Q497" s="464"/>
      <c r="R497" s="464"/>
      <c r="S497" s="364"/>
      <c r="T497" s="365"/>
      <c r="U497" s="467"/>
      <c r="V497" s="469"/>
    </row>
    <row r="498" spans="1:22">
      <c r="A498" s="470"/>
      <c r="B498" s="472" t="s">
        <v>210</v>
      </c>
      <c r="C498" s="349" t="s">
        <v>99</v>
      </c>
      <c r="D498" s="355"/>
      <c r="E498" s="355"/>
      <c r="F498" s="355"/>
      <c r="G498" s="355"/>
      <c r="H498" s="355"/>
      <c r="I498" s="355"/>
      <c r="J498" s="355"/>
      <c r="K498" s="355"/>
      <c r="L498" s="355"/>
      <c r="M498" s="351"/>
      <c r="N498" s="351"/>
      <c r="O498" s="351"/>
      <c r="P498" s="351"/>
      <c r="Q498" s="472" t="str">
        <f t="shared" ref="Q498" si="491">IF((L490=""),"",MAX(D491:L491))</f>
        <v/>
      </c>
      <c r="R498" s="472" t="str">
        <f t="shared" ref="R498" si="492">IF(L490="","",MIN(D491:L491))</f>
        <v/>
      </c>
      <c r="S498" s="352" t="str">
        <f t="shared" ref="S498" si="493">IF((L491=""),"",AVERAGE(D491:L491))</f>
        <v/>
      </c>
      <c r="T498" s="352" t="str">
        <f>IF((L490=""),"",((Q498-R498)/(Q498+R498))*100)</f>
        <v/>
      </c>
      <c r="U498" s="474" t="str">
        <f>IF(L490="","",(IF(T498&lt;7,IF(S498&gt;2000,IF(S498&lt;3000,"Pass","Fail"),"Fail"),"Fail")))</f>
        <v/>
      </c>
      <c r="V498" s="476"/>
    </row>
    <row r="499" spans="1:22">
      <c r="A499" s="471"/>
      <c r="B499" s="463"/>
      <c r="C499" s="354" t="s">
        <v>100</v>
      </c>
      <c r="D499" s="355"/>
      <c r="E499" s="355"/>
      <c r="F499" s="355"/>
      <c r="G499" s="355"/>
      <c r="H499" s="355"/>
      <c r="I499" s="355"/>
      <c r="J499" s="355"/>
      <c r="K499" s="355"/>
      <c r="L499" s="355"/>
      <c r="M499" s="356"/>
      <c r="N499" s="356"/>
      <c r="O499" s="356"/>
      <c r="P499" s="356"/>
      <c r="Q499" s="463"/>
      <c r="R499" s="463"/>
      <c r="S499" s="357"/>
      <c r="T499" s="357"/>
      <c r="U499" s="466"/>
      <c r="V499" s="477"/>
    </row>
    <row r="500" spans="1:22" ht="24.75" thickBot="1">
      <c r="A500" s="471"/>
      <c r="B500" s="473"/>
      <c r="C500" s="354" t="s">
        <v>120</v>
      </c>
      <c r="D500" s="363" t="str">
        <f t="shared" ref="D500:L500" si="494">IF(((D498="")*AND(D499="")),"",(D498-D499)*3)</f>
        <v/>
      </c>
      <c r="E500" s="363" t="str">
        <f t="shared" si="494"/>
        <v/>
      </c>
      <c r="F500" s="363" t="str">
        <f t="shared" si="494"/>
        <v/>
      </c>
      <c r="G500" s="363" t="str">
        <f t="shared" si="494"/>
        <v/>
      </c>
      <c r="H500" s="363" t="str">
        <f t="shared" si="494"/>
        <v/>
      </c>
      <c r="I500" s="363" t="str">
        <f t="shared" si="494"/>
        <v/>
      </c>
      <c r="J500" s="363" t="str">
        <f t="shared" si="494"/>
        <v/>
      </c>
      <c r="K500" s="363" t="str">
        <f t="shared" si="494"/>
        <v/>
      </c>
      <c r="L500" s="363" t="str">
        <f t="shared" si="494"/>
        <v/>
      </c>
      <c r="M500" s="358"/>
      <c r="N500" s="358"/>
      <c r="O500" s="358"/>
      <c r="P500" s="358" t="str">
        <f t="shared" si="454"/>
        <v/>
      </c>
      <c r="Q500" s="473"/>
      <c r="R500" s="473"/>
      <c r="S500" s="359"/>
      <c r="T500" s="359"/>
      <c r="U500" s="475"/>
      <c r="V500" s="477"/>
    </row>
    <row r="501" spans="1:22">
      <c r="A501" s="459"/>
      <c r="B501" s="462" t="s">
        <v>110</v>
      </c>
      <c r="C501" s="354" t="s">
        <v>99</v>
      </c>
      <c r="D501" s="350"/>
      <c r="E501" s="350"/>
      <c r="F501" s="350"/>
      <c r="G501" s="350"/>
      <c r="H501" s="350"/>
      <c r="I501" s="350"/>
      <c r="J501" s="350"/>
      <c r="K501" s="350"/>
      <c r="L501" s="350"/>
      <c r="M501" s="356"/>
      <c r="N501" s="356"/>
      <c r="O501" s="356"/>
      <c r="P501" s="356"/>
      <c r="Q501" s="462" t="str">
        <f t="shared" ref="Q501" si="495">IF((L493=""),"",MAX(D494:L494))</f>
        <v/>
      </c>
      <c r="R501" s="462" t="str">
        <f t="shared" ref="R501" si="496">IF(L493="","",MIN(D494:L494))</f>
        <v/>
      </c>
      <c r="S501" s="360" t="str">
        <f t="shared" ref="S501" si="497">IF((L494=""),"",AVERAGE(D494:L494))</f>
        <v/>
      </c>
      <c r="T501" s="346" t="str">
        <f>IF((L493=""),"",((Q501-R501)/(Q501+R501))*100)</f>
        <v/>
      </c>
      <c r="U501" s="465" t="str">
        <f>IF(L493="","",(IF(T501&lt;7,IF(S501&gt;2800,IF(S501&lt;4500,"Pass","Fail"),"Fail"),"Fail")))</f>
        <v/>
      </c>
      <c r="V501" s="468"/>
    </row>
    <row r="502" spans="1:22">
      <c r="A502" s="460"/>
      <c r="B502" s="463"/>
      <c r="C502" s="354" t="s">
        <v>100</v>
      </c>
      <c r="D502" s="355"/>
      <c r="E502" s="355"/>
      <c r="F502" s="355"/>
      <c r="G502" s="355"/>
      <c r="H502" s="355"/>
      <c r="I502" s="355"/>
      <c r="J502" s="355"/>
      <c r="K502" s="355"/>
      <c r="L502" s="355"/>
      <c r="M502" s="356"/>
      <c r="N502" s="356"/>
      <c r="O502" s="356"/>
      <c r="P502" s="356"/>
      <c r="Q502" s="463"/>
      <c r="R502" s="463"/>
      <c r="S502" s="361"/>
      <c r="T502" s="357"/>
      <c r="U502" s="466"/>
      <c r="V502" s="468"/>
    </row>
    <row r="503" spans="1:22" ht="24.75" thickBot="1">
      <c r="A503" s="461"/>
      <c r="B503" s="464"/>
      <c r="C503" s="362" t="s">
        <v>120</v>
      </c>
      <c r="D503" s="358" t="str">
        <f t="shared" ref="D503:L503" si="498">IF(((D501="")*AND(D502="")),"",(D501-D502)*3)</f>
        <v/>
      </c>
      <c r="E503" s="358" t="str">
        <f t="shared" si="498"/>
        <v/>
      </c>
      <c r="F503" s="358" t="str">
        <f t="shared" si="498"/>
        <v/>
      </c>
      <c r="G503" s="358" t="str">
        <f t="shared" si="498"/>
        <v/>
      </c>
      <c r="H503" s="358" t="str">
        <f t="shared" si="498"/>
        <v/>
      </c>
      <c r="I503" s="358" t="str">
        <f t="shared" si="498"/>
        <v/>
      </c>
      <c r="J503" s="358" t="str">
        <f t="shared" si="498"/>
        <v/>
      </c>
      <c r="K503" s="358" t="str">
        <f t="shared" si="498"/>
        <v/>
      </c>
      <c r="L503" s="358" t="str">
        <f t="shared" si="498"/>
        <v/>
      </c>
      <c r="M503" s="363"/>
      <c r="N503" s="363"/>
      <c r="O503" s="363"/>
      <c r="P503" s="363"/>
      <c r="Q503" s="464"/>
      <c r="R503" s="464"/>
      <c r="S503" s="364"/>
      <c r="T503" s="365"/>
      <c r="U503" s="467"/>
      <c r="V503" s="469"/>
    </row>
    <row r="504" spans="1:22">
      <c r="A504" s="470"/>
      <c r="B504" s="472" t="s">
        <v>210</v>
      </c>
      <c r="C504" s="349" t="s">
        <v>99</v>
      </c>
      <c r="D504" s="355"/>
      <c r="E504" s="355"/>
      <c r="F504" s="355"/>
      <c r="G504" s="355"/>
      <c r="H504" s="355"/>
      <c r="I504" s="355"/>
      <c r="J504" s="355"/>
      <c r="K504" s="355"/>
      <c r="L504" s="355"/>
      <c r="M504" s="351"/>
      <c r="N504" s="351"/>
      <c r="O504" s="351"/>
      <c r="P504" s="351"/>
      <c r="Q504" s="472" t="str">
        <f t="shared" ref="Q504" si="499">IF((L496=""),"",MAX(D497:L497))</f>
        <v/>
      </c>
      <c r="R504" s="472" t="str">
        <f t="shared" ref="R504" si="500">IF(L496="","",MIN(D497:L497))</f>
        <v/>
      </c>
      <c r="S504" s="352" t="str">
        <f t="shared" ref="S504" si="501">IF((L497=""),"",AVERAGE(D497:L497))</f>
        <v/>
      </c>
      <c r="T504" s="352" t="str">
        <f>IF((L496=""),"",((Q504-R504)/(Q504+R504))*100)</f>
        <v/>
      </c>
      <c r="U504" s="474" t="str">
        <f>IF(L496="","",(IF(T504&lt;7,IF(S504&gt;2000,IF(S504&lt;3000,"Pass","Fail"),"Fail"),"Fail")))</f>
        <v/>
      </c>
      <c r="V504" s="476"/>
    </row>
    <row r="505" spans="1:22">
      <c r="A505" s="471"/>
      <c r="B505" s="463"/>
      <c r="C505" s="354" t="s">
        <v>100</v>
      </c>
      <c r="D505" s="355"/>
      <c r="E505" s="355"/>
      <c r="F505" s="355"/>
      <c r="G505" s="355"/>
      <c r="H505" s="355"/>
      <c r="I505" s="355"/>
      <c r="J505" s="355"/>
      <c r="K505" s="355"/>
      <c r="L505" s="355"/>
      <c r="M505" s="356"/>
      <c r="N505" s="356"/>
      <c r="O505" s="356"/>
      <c r="P505" s="356"/>
      <c r="Q505" s="463"/>
      <c r="R505" s="463"/>
      <c r="S505" s="357"/>
      <c r="T505" s="357"/>
      <c r="U505" s="466"/>
      <c r="V505" s="477"/>
    </row>
    <row r="506" spans="1:22" ht="24.75" thickBot="1">
      <c r="A506" s="471"/>
      <c r="B506" s="473"/>
      <c r="C506" s="354" t="s">
        <v>120</v>
      </c>
      <c r="D506" s="363" t="str">
        <f t="shared" ref="D506:L506" si="502">IF(((D504="")*AND(D505="")),"",(D504-D505)*3)</f>
        <v/>
      </c>
      <c r="E506" s="363" t="str">
        <f t="shared" si="502"/>
        <v/>
      </c>
      <c r="F506" s="363" t="str">
        <f t="shared" si="502"/>
        <v/>
      </c>
      <c r="G506" s="363" t="str">
        <f t="shared" si="502"/>
        <v/>
      </c>
      <c r="H506" s="363" t="str">
        <f t="shared" si="502"/>
        <v/>
      </c>
      <c r="I506" s="363" t="str">
        <f t="shared" si="502"/>
        <v/>
      </c>
      <c r="J506" s="363" t="str">
        <f t="shared" si="502"/>
        <v/>
      </c>
      <c r="K506" s="363" t="str">
        <f t="shared" si="502"/>
        <v/>
      </c>
      <c r="L506" s="363" t="str">
        <f t="shared" si="502"/>
        <v/>
      </c>
      <c r="M506" s="358"/>
      <c r="N506" s="358"/>
      <c r="O506" s="358"/>
      <c r="P506" s="358" t="str">
        <f t="shared" si="454"/>
        <v/>
      </c>
      <c r="Q506" s="473"/>
      <c r="R506" s="473"/>
      <c r="S506" s="359"/>
      <c r="T506" s="359"/>
      <c r="U506" s="475"/>
      <c r="V506" s="477"/>
    </row>
    <row r="507" spans="1:22">
      <c r="A507" s="459"/>
      <c r="B507" s="462" t="s">
        <v>110</v>
      </c>
      <c r="C507" s="354" t="s">
        <v>99</v>
      </c>
      <c r="D507" s="350"/>
      <c r="E507" s="350"/>
      <c r="F507" s="350"/>
      <c r="G507" s="350"/>
      <c r="H507" s="350"/>
      <c r="I507" s="350"/>
      <c r="J507" s="350"/>
      <c r="K507" s="350"/>
      <c r="L507" s="350"/>
      <c r="M507" s="356"/>
      <c r="N507" s="356"/>
      <c r="O507" s="356"/>
      <c r="P507" s="356"/>
      <c r="Q507" s="462" t="str">
        <f t="shared" ref="Q507" si="503">IF((L499=""),"",MAX(D500:L500))</f>
        <v/>
      </c>
      <c r="R507" s="462" t="str">
        <f t="shared" ref="R507" si="504">IF(L499="","",MIN(D500:L500))</f>
        <v/>
      </c>
      <c r="S507" s="360" t="str">
        <f t="shared" ref="S507" si="505">IF((L500=""),"",AVERAGE(D500:L500))</f>
        <v/>
      </c>
      <c r="T507" s="346" t="str">
        <f>IF((L499=""),"",((Q507-R507)/(Q507+R507))*100)</f>
        <v/>
      </c>
      <c r="U507" s="465" t="str">
        <f>IF(L499="","",(IF(T507&lt;7,IF(S507&gt;2800,IF(S507&lt;4500,"Pass","Fail"),"Fail"),"Fail")))</f>
        <v/>
      </c>
      <c r="V507" s="468"/>
    </row>
    <row r="508" spans="1:22">
      <c r="A508" s="460"/>
      <c r="B508" s="463"/>
      <c r="C508" s="354" t="s">
        <v>100</v>
      </c>
      <c r="D508" s="355"/>
      <c r="E508" s="355"/>
      <c r="F508" s="355"/>
      <c r="G508" s="355"/>
      <c r="H508" s="355"/>
      <c r="I508" s="355"/>
      <c r="J508" s="355"/>
      <c r="K508" s="355"/>
      <c r="L508" s="355"/>
      <c r="M508" s="356"/>
      <c r="N508" s="356"/>
      <c r="O508" s="356"/>
      <c r="P508" s="356"/>
      <c r="Q508" s="463"/>
      <c r="R508" s="463"/>
      <c r="S508" s="361"/>
      <c r="T508" s="357"/>
      <c r="U508" s="466"/>
      <c r="V508" s="468"/>
    </row>
    <row r="509" spans="1:22" ht="24.75" thickBot="1">
      <c r="A509" s="461"/>
      <c r="B509" s="464"/>
      <c r="C509" s="362" t="s">
        <v>120</v>
      </c>
      <c r="D509" s="358" t="str">
        <f t="shared" ref="D509:L509" si="506">IF(((D507="")*AND(D508="")),"",(D507-D508)*3)</f>
        <v/>
      </c>
      <c r="E509" s="358" t="str">
        <f t="shared" si="506"/>
        <v/>
      </c>
      <c r="F509" s="358" t="str">
        <f t="shared" si="506"/>
        <v/>
      </c>
      <c r="G509" s="358" t="str">
        <f t="shared" si="506"/>
        <v/>
      </c>
      <c r="H509" s="358" t="str">
        <f t="shared" si="506"/>
        <v/>
      </c>
      <c r="I509" s="358" t="str">
        <f t="shared" si="506"/>
        <v/>
      </c>
      <c r="J509" s="358" t="str">
        <f t="shared" si="506"/>
        <v/>
      </c>
      <c r="K509" s="358" t="str">
        <f t="shared" si="506"/>
        <v/>
      </c>
      <c r="L509" s="358" t="str">
        <f t="shared" si="506"/>
        <v/>
      </c>
      <c r="M509" s="363"/>
      <c r="N509" s="363"/>
      <c r="O509" s="363"/>
      <c r="P509" s="363"/>
      <c r="Q509" s="464"/>
      <c r="R509" s="464"/>
      <c r="S509" s="364"/>
      <c r="T509" s="365"/>
      <c r="U509" s="467"/>
      <c r="V509" s="469"/>
    </row>
    <row r="510" spans="1:22">
      <c r="A510" s="470"/>
      <c r="B510" s="472" t="s">
        <v>210</v>
      </c>
      <c r="C510" s="349" t="s">
        <v>99</v>
      </c>
      <c r="D510" s="355"/>
      <c r="E510" s="355"/>
      <c r="F510" s="355"/>
      <c r="G510" s="355"/>
      <c r="H510" s="355"/>
      <c r="I510" s="355"/>
      <c r="J510" s="355"/>
      <c r="K510" s="355"/>
      <c r="L510" s="355"/>
      <c r="M510" s="351"/>
      <c r="N510" s="351"/>
      <c r="O510" s="351"/>
      <c r="P510" s="351"/>
      <c r="Q510" s="472" t="str">
        <f t="shared" ref="Q510" si="507">IF((L502=""),"",MAX(D503:L503))</f>
        <v/>
      </c>
      <c r="R510" s="472" t="str">
        <f t="shared" ref="R510" si="508">IF(L502="","",MIN(D503:L503))</f>
        <v/>
      </c>
      <c r="S510" s="352" t="str">
        <f t="shared" ref="S510" si="509">IF((L503=""),"",AVERAGE(D503:L503))</f>
        <v/>
      </c>
      <c r="T510" s="352" t="str">
        <f>IF((L502=""),"",((Q510-R510)/(Q510+R510))*100)</f>
        <v/>
      </c>
      <c r="U510" s="474" t="str">
        <f>IF(L502="","",(IF(T510&lt;7,IF(S510&gt;2000,IF(S510&lt;3000,"Pass","Fail"),"Fail"),"Fail")))</f>
        <v/>
      </c>
      <c r="V510" s="476"/>
    </row>
    <row r="511" spans="1:22">
      <c r="A511" s="471"/>
      <c r="B511" s="463"/>
      <c r="C511" s="354" t="s">
        <v>100</v>
      </c>
      <c r="D511" s="355"/>
      <c r="E511" s="355"/>
      <c r="F511" s="355"/>
      <c r="G511" s="355"/>
      <c r="H511" s="355"/>
      <c r="I511" s="355"/>
      <c r="J511" s="355"/>
      <c r="K511" s="355"/>
      <c r="L511" s="355"/>
      <c r="M511" s="356"/>
      <c r="N511" s="356"/>
      <c r="O511" s="356"/>
      <c r="P511" s="356"/>
      <c r="Q511" s="463"/>
      <c r="R511" s="463"/>
      <c r="S511" s="357"/>
      <c r="T511" s="357"/>
      <c r="U511" s="466"/>
      <c r="V511" s="477"/>
    </row>
    <row r="512" spans="1:22" ht="24.75" thickBot="1">
      <c r="A512" s="471"/>
      <c r="B512" s="473"/>
      <c r="C512" s="354" t="s">
        <v>120</v>
      </c>
      <c r="D512" s="363" t="str">
        <f t="shared" ref="D512:L512" si="510">IF(((D510="")*AND(D511="")),"",(D510-D511)*3)</f>
        <v/>
      </c>
      <c r="E512" s="363" t="str">
        <f t="shared" si="510"/>
        <v/>
      </c>
      <c r="F512" s="363" t="str">
        <f t="shared" si="510"/>
        <v/>
      </c>
      <c r="G512" s="363" t="str">
        <f t="shared" si="510"/>
        <v/>
      </c>
      <c r="H512" s="363" t="str">
        <f t="shared" si="510"/>
        <v/>
      </c>
      <c r="I512" s="363" t="str">
        <f t="shared" si="510"/>
        <v/>
      </c>
      <c r="J512" s="363" t="str">
        <f t="shared" si="510"/>
        <v/>
      </c>
      <c r="K512" s="363" t="str">
        <f t="shared" si="510"/>
        <v/>
      </c>
      <c r="L512" s="363" t="str">
        <f t="shared" si="510"/>
        <v/>
      </c>
      <c r="M512" s="358"/>
      <c r="N512" s="358"/>
      <c r="O512" s="358"/>
      <c r="P512" s="358" t="str">
        <f t="shared" si="454"/>
        <v/>
      </c>
      <c r="Q512" s="473"/>
      <c r="R512" s="473"/>
      <c r="S512" s="359"/>
      <c r="T512" s="359"/>
      <c r="U512" s="475"/>
      <c r="V512" s="477"/>
    </row>
    <row r="513" spans="1:22">
      <c r="A513" s="459"/>
      <c r="B513" s="462" t="s">
        <v>110</v>
      </c>
      <c r="C513" s="354" t="s">
        <v>99</v>
      </c>
      <c r="D513" s="350"/>
      <c r="E513" s="350"/>
      <c r="F513" s="350"/>
      <c r="G513" s="350"/>
      <c r="H513" s="350"/>
      <c r="I513" s="350"/>
      <c r="J513" s="350"/>
      <c r="K513" s="350"/>
      <c r="L513" s="350"/>
      <c r="M513" s="356"/>
      <c r="N513" s="356"/>
      <c r="O513" s="356"/>
      <c r="P513" s="356"/>
      <c r="Q513" s="462" t="str">
        <f t="shared" ref="Q513" si="511">IF((L505=""),"",MAX(D506:L506))</f>
        <v/>
      </c>
      <c r="R513" s="462" t="str">
        <f t="shared" ref="R513" si="512">IF(L505="","",MIN(D506:L506))</f>
        <v/>
      </c>
      <c r="S513" s="360" t="str">
        <f t="shared" ref="S513" si="513">IF((L506=""),"",AVERAGE(D506:L506))</f>
        <v/>
      </c>
      <c r="T513" s="346" t="str">
        <f>IF((L505=""),"",((Q513-R513)/(Q513+R513))*100)</f>
        <v/>
      </c>
      <c r="U513" s="465" t="str">
        <f>IF(L505="","",(IF(T513&lt;7,IF(S513&gt;2800,IF(S513&lt;4500,"Pass","Fail"),"Fail"),"Fail")))</f>
        <v/>
      </c>
      <c r="V513" s="468"/>
    </row>
    <row r="514" spans="1:22">
      <c r="A514" s="460"/>
      <c r="B514" s="463"/>
      <c r="C514" s="354" t="s">
        <v>100</v>
      </c>
      <c r="D514" s="355"/>
      <c r="E514" s="355"/>
      <c r="F514" s="355"/>
      <c r="G514" s="355"/>
      <c r="H514" s="355"/>
      <c r="I514" s="355"/>
      <c r="J514" s="355"/>
      <c r="K514" s="355"/>
      <c r="L514" s="355"/>
      <c r="M514" s="356"/>
      <c r="N514" s="356"/>
      <c r="O514" s="356"/>
      <c r="P514" s="356"/>
      <c r="Q514" s="463"/>
      <c r="R514" s="463"/>
      <c r="S514" s="361"/>
      <c r="T514" s="357"/>
      <c r="U514" s="466"/>
      <c r="V514" s="468"/>
    </row>
    <row r="515" spans="1:22" ht="24.75" thickBot="1">
      <c r="A515" s="461"/>
      <c r="B515" s="464"/>
      <c r="C515" s="362" t="s">
        <v>120</v>
      </c>
      <c r="D515" s="358" t="str">
        <f t="shared" ref="D515:L515" si="514">IF(((D513="")*AND(D514="")),"",(D513-D514)*3)</f>
        <v/>
      </c>
      <c r="E515" s="358" t="str">
        <f t="shared" si="514"/>
        <v/>
      </c>
      <c r="F515" s="358" t="str">
        <f t="shared" si="514"/>
        <v/>
      </c>
      <c r="G515" s="358" t="str">
        <f t="shared" si="514"/>
        <v/>
      </c>
      <c r="H515" s="358" t="str">
        <f t="shared" si="514"/>
        <v/>
      </c>
      <c r="I515" s="358" t="str">
        <f t="shared" si="514"/>
        <v/>
      </c>
      <c r="J515" s="358" t="str">
        <f t="shared" si="514"/>
        <v/>
      </c>
      <c r="K515" s="358" t="str">
        <f t="shared" si="514"/>
        <v/>
      </c>
      <c r="L515" s="358" t="str">
        <f t="shared" si="514"/>
        <v/>
      </c>
      <c r="M515" s="363"/>
      <c r="N515" s="363"/>
      <c r="O515" s="363"/>
      <c r="P515" s="363"/>
      <c r="Q515" s="464"/>
      <c r="R515" s="464"/>
      <c r="S515" s="364"/>
      <c r="T515" s="365"/>
      <c r="U515" s="467"/>
      <c r="V515" s="469"/>
    </row>
    <row r="516" spans="1:22">
      <c r="A516" s="470"/>
      <c r="B516" s="472" t="s">
        <v>210</v>
      </c>
      <c r="C516" s="349" t="s">
        <v>99</v>
      </c>
      <c r="D516" s="355"/>
      <c r="E516" s="355"/>
      <c r="F516" s="355"/>
      <c r="G516" s="355"/>
      <c r="H516" s="355"/>
      <c r="I516" s="355"/>
      <c r="J516" s="355"/>
      <c r="K516" s="355"/>
      <c r="L516" s="355"/>
      <c r="M516" s="351"/>
      <c r="N516" s="351"/>
      <c r="O516" s="351"/>
      <c r="P516" s="351"/>
      <c r="Q516" s="472" t="str">
        <f t="shared" ref="Q516" si="515">IF((L508=""),"",MAX(D509:L509))</f>
        <v/>
      </c>
      <c r="R516" s="472" t="str">
        <f t="shared" ref="R516" si="516">IF(L508="","",MIN(D509:L509))</f>
        <v/>
      </c>
      <c r="S516" s="352" t="str">
        <f t="shared" ref="S516" si="517">IF((L509=""),"",AVERAGE(D509:L509))</f>
        <v/>
      </c>
      <c r="T516" s="352" t="str">
        <f>IF((L508=""),"",((Q516-R516)/(Q516+R516))*100)</f>
        <v/>
      </c>
      <c r="U516" s="474" t="str">
        <f>IF(L508="","",(IF(T516&lt;7,IF(S516&gt;2000,IF(S516&lt;3000,"Pass","Fail"),"Fail"),"Fail")))</f>
        <v/>
      </c>
      <c r="V516" s="476"/>
    </row>
    <row r="517" spans="1:22">
      <c r="A517" s="471"/>
      <c r="B517" s="463"/>
      <c r="C517" s="354" t="s">
        <v>100</v>
      </c>
      <c r="D517" s="355"/>
      <c r="E517" s="355"/>
      <c r="F517" s="355"/>
      <c r="G517" s="355"/>
      <c r="H517" s="355"/>
      <c r="I517" s="355"/>
      <c r="J517" s="355"/>
      <c r="K517" s="355"/>
      <c r="L517" s="355"/>
      <c r="M517" s="356"/>
      <c r="N517" s="356"/>
      <c r="O517" s="356"/>
      <c r="P517" s="356"/>
      <c r="Q517" s="463"/>
      <c r="R517" s="463"/>
      <c r="S517" s="357"/>
      <c r="T517" s="357"/>
      <c r="U517" s="466"/>
      <c r="V517" s="477"/>
    </row>
    <row r="518" spans="1:22" ht="24.75" thickBot="1">
      <c r="A518" s="471"/>
      <c r="B518" s="473"/>
      <c r="C518" s="354" t="s">
        <v>120</v>
      </c>
      <c r="D518" s="363" t="str">
        <f t="shared" ref="D518:L518" si="518">IF(((D516="")*AND(D517="")),"",(D516-D517)*3)</f>
        <v/>
      </c>
      <c r="E518" s="363" t="str">
        <f t="shared" si="518"/>
        <v/>
      </c>
      <c r="F518" s="363" t="str">
        <f t="shared" si="518"/>
        <v/>
      </c>
      <c r="G518" s="363" t="str">
        <f t="shared" si="518"/>
        <v/>
      </c>
      <c r="H518" s="363" t="str">
        <f t="shared" si="518"/>
        <v/>
      </c>
      <c r="I518" s="363" t="str">
        <f t="shared" si="518"/>
        <v/>
      </c>
      <c r="J518" s="363" t="str">
        <f t="shared" si="518"/>
        <v/>
      </c>
      <c r="K518" s="363" t="str">
        <f t="shared" si="518"/>
        <v/>
      </c>
      <c r="L518" s="363" t="str">
        <f t="shared" si="518"/>
        <v/>
      </c>
      <c r="M518" s="358"/>
      <c r="N518" s="358"/>
      <c r="O518" s="358"/>
      <c r="P518" s="358" t="str">
        <f t="shared" si="454"/>
        <v/>
      </c>
      <c r="Q518" s="473"/>
      <c r="R518" s="473"/>
      <c r="S518" s="359"/>
      <c r="T518" s="359"/>
      <c r="U518" s="475"/>
      <c r="V518" s="477"/>
    </row>
    <row r="519" spans="1:22">
      <c r="A519" s="459"/>
      <c r="B519" s="462" t="s">
        <v>110</v>
      </c>
      <c r="C519" s="354" t="s">
        <v>99</v>
      </c>
      <c r="D519" s="350"/>
      <c r="E519" s="350"/>
      <c r="F519" s="350"/>
      <c r="G519" s="350"/>
      <c r="H519" s="350"/>
      <c r="I519" s="350"/>
      <c r="J519" s="350"/>
      <c r="K519" s="350"/>
      <c r="L519" s="350"/>
      <c r="M519" s="356"/>
      <c r="N519" s="356"/>
      <c r="O519" s="356"/>
      <c r="P519" s="356"/>
      <c r="Q519" s="462" t="str">
        <f t="shared" ref="Q519" si="519">IF((L511=""),"",MAX(D512:L512))</f>
        <v/>
      </c>
      <c r="R519" s="462" t="str">
        <f t="shared" ref="R519" si="520">IF(L511="","",MIN(D512:L512))</f>
        <v/>
      </c>
      <c r="S519" s="360" t="str">
        <f t="shared" ref="S519" si="521">IF((L512=""),"",AVERAGE(D512:L512))</f>
        <v/>
      </c>
      <c r="T519" s="346" t="str">
        <f>IF((L511=""),"",((Q519-R519)/(Q519+R519))*100)</f>
        <v/>
      </c>
      <c r="U519" s="465" t="str">
        <f>IF(L511="","",(IF(T519&lt;7,IF(S519&gt;2800,IF(S519&lt;4500,"Pass","Fail"),"Fail"),"Fail")))</f>
        <v/>
      </c>
      <c r="V519" s="468"/>
    </row>
    <row r="520" spans="1:22">
      <c r="A520" s="460"/>
      <c r="B520" s="463"/>
      <c r="C520" s="354" t="s">
        <v>100</v>
      </c>
      <c r="D520" s="355"/>
      <c r="E520" s="355"/>
      <c r="F520" s="355"/>
      <c r="G520" s="355"/>
      <c r="H520" s="355"/>
      <c r="I520" s="355"/>
      <c r="J520" s="355"/>
      <c r="K520" s="355"/>
      <c r="L520" s="355"/>
      <c r="M520" s="356"/>
      <c r="N520" s="356"/>
      <c r="O520" s="356"/>
      <c r="P520" s="356"/>
      <c r="Q520" s="463"/>
      <c r="R520" s="463"/>
      <c r="S520" s="361"/>
      <c r="T520" s="357"/>
      <c r="U520" s="466"/>
      <c r="V520" s="468"/>
    </row>
    <row r="521" spans="1:22" ht="24.75" thickBot="1">
      <c r="A521" s="461"/>
      <c r="B521" s="464"/>
      <c r="C521" s="362" t="s">
        <v>120</v>
      </c>
      <c r="D521" s="358" t="str">
        <f t="shared" ref="D521:L521" si="522">IF(((D519="")*AND(D520="")),"",(D519-D520)*3)</f>
        <v/>
      </c>
      <c r="E521" s="358" t="str">
        <f t="shared" si="522"/>
        <v/>
      </c>
      <c r="F521" s="358" t="str">
        <f t="shared" si="522"/>
        <v/>
      </c>
      <c r="G521" s="358" t="str">
        <f t="shared" si="522"/>
        <v/>
      </c>
      <c r="H521" s="358" t="str">
        <f t="shared" si="522"/>
        <v/>
      </c>
      <c r="I521" s="358" t="str">
        <f t="shared" si="522"/>
        <v/>
      </c>
      <c r="J521" s="358" t="str">
        <f t="shared" si="522"/>
        <v/>
      </c>
      <c r="K521" s="358" t="str">
        <f t="shared" si="522"/>
        <v/>
      </c>
      <c r="L521" s="358" t="str">
        <f t="shared" si="522"/>
        <v/>
      </c>
      <c r="M521" s="363"/>
      <c r="N521" s="363"/>
      <c r="O521" s="363"/>
      <c r="P521" s="363"/>
      <c r="Q521" s="464"/>
      <c r="R521" s="464"/>
      <c r="S521" s="364"/>
      <c r="T521" s="365"/>
      <c r="U521" s="467"/>
      <c r="V521" s="469"/>
    </row>
    <row r="522" spans="1:22">
      <c r="A522" s="470"/>
      <c r="B522" s="472" t="s">
        <v>210</v>
      </c>
      <c r="C522" s="349" t="s">
        <v>99</v>
      </c>
      <c r="D522" s="355"/>
      <c r="E522" s="355"/>
      <c r="F522" s="355"/>
      <c r="G522" s="355"/>
      <c r="H522" s="355"/>
      <c r="I522" s="355"/>
      <c r="J522" s="355"/>
      <c r="K522" s="355"/>
      <c r="L522" s="355"/>
      <c r="M522" s="351"/>
      <c r="N522" s="351"/>
      <c r="O522" s="351"/>
      <c r="P522" s="351"/>
      <c r="Q522" s="472" t="str">
        <f t="shared" ref="Q522" si="523">IF((L514=""),"",MAX(D515:L515))</f>
        <v/>
      </c>
      <c r="R522" s="472" t="str">
        <f t="shared" ref="R522" si="524">IF(L514="","",MIN(D515:L515))</f>
        <v/>
      </c>
      <c r="S522" s="352" t="str">
        <f t="shared" ref="S522" si="525">IF((L515=""),"",AVERAGE(D515:L515))</f>
        <v/>
      </c>
      <c r="T522" s="352" t="str">
        <f>IF((L514=""),"",((Q522-R522)/(Q522+R522))*100)</f>
        <v/>
      </c>
      <c r="U522" s="474" t="str">
        <f>IF(L514="","",(IF(T522&lt;7,IF(S522&gt;2000,IF(S522&lt;3000,"Pass","Fail"),"Fail"),"Fail")))</f>
        <v/>
      </c>
      <c r="V522" s="476"/>
    </row>
    <row r="523" spans="1:22">
      <c r="A523" s="471"/>
      <c r="B523" s="463"/>
      <c r="C523" s="354" t="s">
        <v>100</v>
      </c>
      <c r="D523" s="355"/>
      <c r="E523" s="355"/>
      <c r="F523" s="355"/>
      <c r="G523" s="355"/>
      <c r="H523" s="355"/>
      <c r="I523" s="355"/>
      <c r="J523" s="355"/>
      <c r="K523" s="355"/>
      <c r="L523" s="355"/>
      <c r="M523" s="356"/>
      <c r="N523" s="356"/>
      <c r="O523" s="356"/>
      <c r="P523" s="356"/>
      <c r="Q523" s="463"/>
      <c r="R523" s="463"/>
      <c r="S523" s="357"/>
      <c r="T523" s="357"/>
      <c r="U523" s="466"/>
      <c r="V523" s="477"/>
    </row>
    <row r="524" spans="1:22" ht="24.75" thickBot="1">
      <c r="A524" s="471"/>
      <c r="B524" s="473"/>
      <c r="C524" s="354" t="s">
        <v>120</v>
      </c>
      <c r="D524" s="363" t="str">
        <f t="shared" ref="D524:L524" si="526">IF(((D522="")*AND(D523="")),"",(D522-D523)*3)</f>
        <v/>
      </c>
      <c r="E524" s="363" t="str">
        <f t="shared" si="526"/>
        <v/>
      </c>
      <c r="F524" s="363" t="str">
        <f t="shared" si="526"/>
        <v/>
      </c>
      <c r="G524" s="363" t="str">
        <f t="shared" si="526"/>
        <v/>
      </c>
      <c r="H524" s="363" t="str">
        <f t="shared" si="526"/>
        <v/>
      </c>
      <c r="I524" s="363" t="str">
        <f t="shared" si="526"/>
        <v/>
      </c>
      <c r="J524" s="363" t="str">
        <f t="shared" si="526"/>
        <v/>
      </c>
      <c r="K524" s="363" t="str">
        <f t="shared" si="526"/>
        <v/>
      </c>
      <c r="L524" s="363" t="str">
        <f t="shared" si="526"/>
        <v/>
      </c>
      <c r="M524" s="358"/>
      <c r="N524" s="358"/>
      <c r="O524" s="358"/>
      <c r="P524" s="358" t="str">
        <f t="shared" si="454"/>
        <v/>
      </c>
      <c r="Q524" s="473"/>
      <c r="R524" s="473"/>
      <c r="S524" s="359"/>
      <c r="T524" s="359"/>
      <c r="U524" s="475"/>
      <c r="V524" s="477"/>
    </row>
    <row r="525" spans="1:22">
      <c r="A525" s="459"/>
      <c r="B525" s="462" t="s">
        <v>110</v>
      </c>
      <c r="C525" s="354" t="s">
        <v>99</v>
      </c>
      <c r="D525" s="350"/>
      <c r="E525" s="350"/>
      <c r="F525" s="350"/>
      <c r="G525" s="350"/>
      <c r="H525" s="350"/>
      <c r="I525" s="350"/>
      <c r="J525" s="350"/>
      <c r="K525" s="350"/>
      <c r="L525" s="350"/>
      <c r="M525" s="356"/>
      <c r="N525" s="356"/>
      <c r="O525" s="356"/>
      <c r="P525" s="356"/>
      <c r="Q525" s="462" t="str">
        <f t="shared" ref="Q525" si="527">IF((L517=""),"",MAX(D518:L518))</f>
        <v/>
      </c>
      <c r="R525" s="462" t="str">
        <f t="shared" ref="R525" si="528">IF(L517="","",MIN(D518:L518))</f>
        <v/>
      </c>
      <c r="S525" s="360" t="str">
        <f t="shared" ref="S525" si="529">IF((L518=""),"",AVERAGE(D518:L518))</f>
        <v/>
      </c>
      <c r="T525" s="346" t="str">
        <f>IF((L517=""),"",((Q525-R525)/(Q525+R525))*100)</f>
        <v/>
      </c>
      <c r="U525" s="465" t="str">
        <f>IF(L517="","",(IF(T525&lt;7,IF(S525&gt;2800,IF(S525&lt;4500,"Pass","Fail"),"Fail"),"Fail")))</f>
        <v/>
      </c>
      <c r="V525" s="468"/>
    </row>
    <row r="526" spans="1:22">
      <c r="A526" s="460"/>
      <c r="B526" s="463"/>
      <c r="C526" s="354" t="s">
        <v>100</v>
      </c>
      <c r="D526" s="355"/>
      <c r="E526" s="355"/>
      <c r="F526" s="355"/>
      <c r="G526" s="355"/>
      <c r="H526" s="355"/>
      <c r="I526" s="355"/>
      <c r="J526" s="355"/>
      <c r="K526" s="355"/>
      <c r="L526" s="355"/>
      <c r="M526" s="356"/>
      <c r="N526" s="356"/>
      <c r="O526" s="356"/>
      <c r="P526" s="356"/>
      <c r="Q526" s="463"/>
      <c r="R526" s="463"/>
      <c r="S526" s="361"/>
      <c r="T526" s="357"/>
      <c r="U526" s="466"/>
      <c r="V526" s="468"/>
    </row>
    <row r="527" spans="1:22" ht="24.75" thickBot="1">
      <c r="A527" s="461"/>
      <c r="B527" s="464"/>
      <c r="C527" s="362" t="s">
        <v>120</v>
      </c>
      <c r="D527" s="358" t="str">
        <f t="shared" ref="D527:L527" si="530">IF(((D525="")*AND(D526="")),"",(D525-D526)*3)</f>
        <v/>
      </c>
      <c r="E527" s="358" t="str">
        <f t="shared" si="530"/>
        <v/>
      </c>
      <c r="F527" s="358" t="str">
        <f t="shared" si="530"/>
        <v/>
      </c>
      <c r="G527" s="358" t="str">
        <f t="shared" si="530"/>
        <v/>
      </c>
      <c r="H527" s="358" t="str">
        <f t="shared" si="530"/>
        <v/>
      </c>
      <c r="I527" s="358" t="str">
        <f t="shared" si="530"/>
        <v/>
      </c>
      <c r="J527" s="358" t="str">
        <f t="shared" si="530"/>
        <v/>
      </c>
      <c r="K527" s="358" t="str">
        <f t="shared" si="530"/>
        <v/>
      </c>
      <c r="L527" s="358" t="str">
        <f t="shared" si="530"/>
        <v/>
      </c>
      <c r="M527" s="363"/>
      <c r="N527" s="363"/>
      <c r="O527" s="363"/>
      <c r="P527" s="363"/>
      <c r="Q527" s="464"/>
      <c r="R527" s="464"/>
      <c r="S527" s="364"/>
      <c r="T527" s="365"/>
      <c r="U527" s="467"/>
      <c r="V527" s="469"/>
    </row>
    <row r="528" spans="1:22">
      <c r="A528" s="470"/>
      <c r="B528" s="472" t="s">
        <v>210</v>
      </c>
      <c r="C528" s="349" t="s">
        <v>99</v>
      </c>
      <c r="D528" s="355"/>
      <c r="E528" s="355"/>
      <c r="F528" s="355"/>
      <c r="G528" s="355"/>
      <c r="H528" s="355"/>
      <c r="I528" s="355"/>
      <c r="J528" s="355"/>
      <c r="K528" s="355"/>
      <c r="L528" s="355"/>
      <c r="M528" s="351"/>
      <c r="N528" s="351"/>
      <c r="O528" s="351"/>
      <c r="P528" s="351"/>
      <c r="Q528" s="472" t="str">
        <f t="shared" ref="Q528" si="531">IF((L520=""),"",MAX(D521:L521))</f>
        <v/>
      </c>
      <c r="R528" s="472" t="str">
        <f t="shared" ref="R528" si="532">IF(L520="","",MIN(D521:L521))</f>
        <v/>
      </c>
      <c r="S528" s="352" t="str">
        <f t="shared" ref="S528" si="533">IF((L521=""),"",AVERAGE(D521:L521))</f>
        <v/>
      </c>
      <c r="T528" s="352" t="str">
        <f>IF((L520=""),"",((Q528-R528)/(Q528+R528))*100)</f>
        <v/>
      </c>
      <c r="U528" s="474" t="str">
        <f>IF(L520="","",(IF(T528&lt;7,IF(S528&gt;2000,IF(S528&lt;3000,"Pass","Fail"),"Fail"),"Fail")))</f>
        <v/>
      </c>
      <c r="V528" s="476"/>
    </row>
    <row r="529" spans="1:22">
      <c r="A529" s="471"/>
      <c r="B529" s="463"/>
      <c r="C529" s="354" t="s">
        <v>100</v>
      </c>
      <c r="D529" s="355"/>
      <c r="E529" s="355"/>
      <c r="F529" s="355"/>
      <c r="G529" s="355"/>
      <c r="H529" s="355"/>
      <c r="I529" s="355"/>
      <c r="J529" s="355"/>
      <c r="K529" s="355"/>
      <c r="L529" s="355"/>
      <c r="M529" s="356"/>
      <c r="N529" s="356"/>
      <c r="O529" s="356"/>
      <c r="P529" s="356"/>
      <c r="Q529" s="463"/>
      <c r="R529" s="463"/>
      <c r="S529" s="357"/>
      <c r="T529" s="357"/>
      <c r="U529" s="466"/>
      <c r="V529" s="477"/>
    </row>
    <row r="530" spans="1:22" ht="24.75" thickBot="1">
      <c r="A530" s="471"/>
      <c r="B530" s="473"/>
      <c r="C530" s="354" t="s">
        <v>120</v>
      </c>
      <c r="D530" s="363" t="str">
        <f t="shared" ref="D530:L530" si="534">IF(((D528="")*AND(D529="")),"",(D528-D529)*3)</f>
        <v/>
      </c>
      <c r="E530" s="363" t="str">
        <f t="shared" si="534"/>
        <v/>
      </c>
      <c r="F530" s="363" t="str">
        <f t="shared" si="534"/>
        <v/>
      </c>
      <c r="G530" s="363" t="str">
        <f t="shared" si="534"/>
        <v/>
      </c>
      <c r="H530" s="363" t="str">
        <f t="shared" si="534"/>
        <v/>
      </c>
      <c r="I530" s="363" t="str">
        <f t="shared" si="534"/>
        <v/>
      </c>
      <c r="J530" s="363" t="str">
        <f t="shared" si="534"/>
        <v/>
      </c>
      <c r="K530" s="363" t="str">
        <f t="shared" si="534"/>
        <v/>
      </c>
      <c r="L530" s="363" t="str">
        <f t="shared" si="534"/>
        <v/>
      </c>
      <c r="M530" s="358"/>
      <c r="N530" s="358"/>
      <c r="O530" s="358"/>
      <c r="P530" s="358" t="str">
        <f t="shared" si="454"/>
        <v/>
      </c>
      <c r="Q530" s="473"/>
      <c r="R530" s="473"/>
      <c r="S530" s="359"/>
      <c r="T530" s="359"/>
      <c r="U530" s="475"/>
      <c r="V530" s="477"/>
    </row>
    <row r="531" spans="1:22">
      <c r="A531" s="459"/>
      <c r="B531" s="462" t="s">
        <v>110</v>
      </c>
      <c r="C531" s="354" t="s">
        <v>99</v>
      </c>
      <c r="D531" s="350"/>
      <c r="E531" s="350"/>
      <c r="F531" s="350"/>
      <c r="G531" s="350"/>
      <c r="H531" s="350"/>
      <c r="I531" s="350"/>
      <c r="J531" s="350"/>
      <c r="K531" s="350"/>
      <c r="L531" s="350"/>
      <c r="M531" s="356"/>
      <c r="N531" s="356"/>
      <c r="O531" s="356"/>
      <c r="P531" s="356"/>
      <c r="Q531" s="462" t="str">
        <f t="shared" ref="Q531" si="535">IF((L523=""),"",MAX(D524:L524))</f>
        <v/>
      </c>
      <c r="R531" s="462" t="str">
        <f t="shared" ref="R531" si="536">IF(L523="","",MIN(D524:L524))</f>
        <v/>
      </c>
      <c r="S531" s="360" t="str">
        <f t="shared" ref="S531" si="537">IF((L524=""),"",AVERAGE(D524:L524))</f>
        <v/>
      </c>
      <c r="T531" s="346" t="str">
        <f>IF((L523=""),"",((Q531-R531)/(Q531+R531))*100)</f>
        <v/>
      </c>
      <c r="U531" s="465" t="str">
        <f>IF(L523="","",(IF(T531&lt;7,IF(S531&gt;2800,IF(S531&lt;4500,"Pass","Fail"),"Fail"),"Fail")))</f>
        <v/>
      </c>
      <c r="V531" s="468"/>
    </row>
    <row r="532" spans="1:22">
      <c r="A532" s="460"/>
      <c r="B532" s="463"/>
      <c r="C532" s="354" t="s">
        <v>100</v>
      </c>
      <c r="D532" s="355"/>
      <c r="E532" s="355"/>
      <c r="F532" s="355"/>
      <c r="G532" s="355"/>
      <c r="H532" s="355"/>
      <c r="I532" s="355"/>
      <c r="J532" s="355"/>
      <c r="K532" s="355"/>
      <c r="L532" s="355"/>
      <c r="M532" s="356"/>
      <c r="N532" s="356"/>
      <c r="O532" s="356"/>
      <c r="P532" s="356"/>
      <c r="Q532" s="463"/>
      <c r="R532" s="463"/>
      <c r="S532" s="361"/>
      <c r="T532" s="357"/>
      <c r="U532" s="466"/>
      <c r="V532" s="468"/>
    </row>
    <row r="533" spans="1:22" ht="24.75" thickBot="1">
      <c r="A533" s="461"/>
      <c r="B533" s="464"/>
      <c r="C533" s="362" t="s">
        <v>120</v>
      </c>
      <c r="D533" s="358" t="str">
        <f t="shared" ref="D533:L533" si="538">IF(((D531="")*AND(D532="")),"",(D531-D532)*3)</f>
        <v/>
      </c>
      <c r="E533" s="358" t="str">
        <f t="shared" si="538"/>
        <v/>
      </c>
      <c r="F533" s="358" t="str">
        <f t="shared" si="538"/>
        <v/>
      </c>
      <c r="G533" s="358" t="str">
        <f t="shared" si="538"/>
        <v/>
      </c>
      <c r="H533" s="358" t="str">
        <f t="shared" si="538"/>
        <v/>
      </c>
      <c r="I533" s="358" t="str">
        <f t="shared" si="538"/>
        <v/>
      </c>
      <c r="J533" s="358" t="str">
        <f t="shared" si="538"/>
        <v/>
      </c>
      <c r="K533" s="358" t="str">
        <f t="shared" si="538"/>
        <v/>
      </c>
      <c r="L533" s="358" t="str">
        <f t="shared" si="538"/>
        <v/>
      </c>
      <c r="M533" s="363"/>
      <c r="N533" s="363"/>
      <c r="O533" s="363"/>
      <c r="P533" s="363"/>
      <c r="Q533" s="464"/>
      <c r="R533" s="464"/>
      <c r="S533" s="364"/>
      <c r="T533" s="365"/>
      <c r="U533" s="467"/>
      <c r="V533" s="469"/>
    </row>
    <row r="534" spans="1:22">
      <c r="A534" s="470"/>
      <c r="B534" s="472" t="s">
        <v>210</v>
      </c>
      <c r="C534" s="349" t="s">
        <v>99</v>
      </c>
      <c r="D534" s="355"/>
      <c r="E534" s="355"/>
      <c r="F534" s="355"/>
      <c r="G534" s="355"/>
      <c r="H534" s="355"/>
      <c r="I534" s="355"/>
      <c r="J534" s="355"/>
      <c r="K534" s="355"/>
      <c r="L534" s="355"/>
      <c r="M534" s="351"/>
      <c r="N534" s="351"/>
      <c r="O534" s="351"/>
      <c r="P534" s="351"/>
      <c r="Q534" s="472" t="str">
        <f t="shared" ref="Q534" si="539">IF((L526=""),"",MAX(D527:L527))</f>
        <v/>
      </c>
      <c r="R534" s="472" t="str">
        <f t="shared" ref="R534" si="540">IF(L526="","",MIN(D527:L527))</f>
        <v/>
      </c>
      <c r="S534" s="352" t="str">
        <f t="shared" ref="S534" si="541">IF((L527=""),"",AVERAGE(D527:L527))</f>
        <v/>
      </c>
      <c r="T534" s="352" t="str">
        <f>IF((L526=""),"",((Q534-R534)/(Q534+R534))*100)</f>
        <v/>
      </c>
      <c r="U534" s="474" t="str">
        <f>IF(L526="","",(IF(T534&lt;7,IF(S534&gt;2000,IF(S534&lt;3000,"Pass","Fail"),"Fail"),"Fail")))</f>
        <v/>
      </c>
      <c r="V534" s="476"/>
    </row>
    <row r="535" spans="1:22">
      <c r="A535" s="471"/>
      <c r="B535" s="463"/>
      <c r="C535" s="354" t="s">
        <v>100</v>
      </c>
      <c r="D535" s="355"/>
      <c r="E535" s="355"/>
      <c r="F535" s="355"/>
      <c r="G535" s="355"/>
      <c r="H535" s="355"/>
      <c r="I535" s="355"/>
      <c r="J535" s="355"/>
      <c r="K535" s="355"/>
      <c r="L535" s="355"/>
      <c r="M535" s="356"/>
      <c r="N535" s="356"/>
      <c r="O535" s="356"/>
      <c r="P535" s="356"/>
      <c r="Q535" s="463"/>
      <c r="R535" s="463"/>
      <c r="S535" s="357"/>
      <c r="T535" s="357"/>
      <c r="U535" s="466"/>
      <c r="V535" s="477"/>
    </row>
    <row r="536" spans="1:22" ht="24.75" thickBot="1">
      <c r="A536" s="471"/>
      <c r="B536" s="473"/>
      <c r="C536" s="354" t="s">
        <v>120</v>
      </c>
      <c r="D536" s="363" t="str">
        <f t="shared" ref="D536:L536" si="542">IF(((D534="")*AND(D535="")),"",(D534-D535)*3)</f>
        <v/>
      </c>
      <c r="E536" s="363" t="str">
        <f t="shared" si="542"/>
        <v/>
      </c>
      <c r="F536" s="363" t="str">
        <f t="shared" si="542"/>
        <v/>
      </c>
      <c r="G536" s="363" t="str">
        <f t="shared" si="542"/>
        <v/>
      </c>
      <c r="H536" s="363" t="str">
        <f t="shared" si="542"/>
        <v/>
      </c>
      <c r="I536" s="363" t="str">
        <f t="shared" si="542"/>
        <v/>
      </c>
      <c r="J536" s="363" t="str">
        <f t="shared" si="542"/>
        <v/>
      </c>
      <c r="K536" s="363" t="str">
        <f t="shared" si="542"/>
        <v/>
      </c>
      <c r="L536" s="363" t="str">
        <f t="shared" si="542"/>
        <v/>
      </c>
      <c r="M536" s="358"/>
      <c r="N536" s="358"/>
      <c r="O536" s="358"/>
      <c r="P536" s="358" t="str">
        <f t="shared" ref="P536:P596" si="543">IF(((P534="")*AND(P535="")),"",(P534-P535)*4)</f>
        <v/>
      </c>
      <c r="Q536" s="473"/>
      <c r="R536" s="473"/>
      <c r="S536" s="359"/>
      <c r="T536" s="359"/>
      <c r="U536" s="475"/>
      <c r="V536" s="477"/>
    </row>
    <row r="537" spans="1:22">
      <c r="A537" s="459"/>
      <c r="B537" s="462" t="s">
        <v>110</v>
      </c>
      <c r="C537" s="354" t="s">
        <v>99</v>
      </c>
      <c r="D537" s="350"/>
      <c r="E537" s="350"/>
      <c r="F537" s="350"/>
      <c r="G537" s="350"/>
      <c r="H537" s="350"/>
      <c r="I537" s="350"/>
      <c r="J537" s="350"/>
      <c r="K537" s="350"/>
      <c r="L537" s="350"/>
      <c r="M537" s="356"/>
      <c r="N537" s="356"/>
      <c r="O537" s="356"/>
      <c r="P537" s="356"/>
      <c r="Q537" s="462" t="str">
        <f t="shared" ref="Q537" si="544">IF((L529=""),"",MAX(D530:L530))</f>
        <v/>
      </c>
      <c r="R537" s="462" t="str">
        <f t="shared" ref="R537" si="545">IF(L529="","",MIN(D530:L530))</f>
        <v/>
      </c>
      <c r="S537" s="360" t="str">
        <f t="shared" ref="S537" si="546">IF((L530=""),"",AVERAGE(D530:L530))</f>
        <v/>
      </c>
      <c r="T537" s="346" t="str">
        <f>IF((L529=""),"",((Q537-R537)/(Q537+R537))*100)</f>
        <v/>
      </c>
      <c r="U537" s="465" t="str">
        <f>IF(L529="","",(IF(T537&lt;7,IF(S537&gt;2800,IF(S537&lt;4500,"Pass","Fail"),"Fail"),"Fail")))</f>
        <v/>
      </c>
      <c r="V537" s="468"/>
    </row>
    <row r="538" spans="1:22">
      <c r="A538" s="460"/>
      <c r="B538" s="463"/>
      <c r="C538" s="354" t="s">
        <v>100</v>
      </c>
      <c r="D538" s="355"/>
      <c r="E538" s="355"/>
      <c r="F538" s="355"/>
      <c r="G538" s="355"/>
      <c r="H538" s="355"/>
      <c r="I538" s="355"/>
      <c r="J538" s="355"/>
      <c r="K538" s="355"/>
      <c r="L538" s="355"/>
      <c r="M538" s="356"/>
      <c r="N538" s="356"/>
      <c r="O538" s="356"/>
      <c r="P538" s="356"/>
      <c r="Q538" s="463"/>
      <c r="R538" s="463"/>
      <c r="S538" s="361"/>
      <c r="T538" s="357"/>
      <c r="U538" s="466"/>
      <c r="V538" s="468"/>
    </row>
    <row r="539" spans="1:22" ht="24.75" thickBot="1">
      <c r="A539" s="461"/>
      <c r="B539" s="464"/>
      <c r="C539" s="362" t="s">
        <v>120</v>
      </c>
      <c r="D539" s="358" t="str">
        <f t="shared" ref="D539:L539" si="547">IF(((D537="")*AND(D538="")),"",(D537-D538)*3)</f>
        <v/>
      </c>
      <c r="E539" s="358" t="str">
        <f t="shared" si="547"/>
        <v/>
      </c>
      <c r="F539" s="358" t="str">
        <f t="shared" si="547"/>
        <v/>
      </c>
      <c r="G539" s="358" t="str">
        <f t="shared" si="547"/>
        <v/>
      </c>
      <c r="H539" s="358" t="str">
        <f t="shared" si="547"/>
        <v/>
      </c>
      <c r="I539" s="358" t="str">
        <f t="shared" si="547"/>
        <v/>
      </c>
      <c r="J539" s="358" t="str">
        <f t="shared" si="547"/>
        <v/>
      </c>
      <c r="K539" s="358" t="str">
        <f t="shared" si="547"/>
        <v/>
      </c>
      <c r="L539" s="358" t="str">
        <f t="shared" si="547"/>
        <v/>
      </c>
      <c r="M539" s="363"/>
      <c r="N539" s="363"/>
      <c r="O539" s="363"/>
      <c r="P539" s="363"/>
      <c r="Q539" s="464"/>
      <c r="R539" s="464"/>
      <c r="S539" s="364"/>
      <c r="T539" s="365"/>
      <c r="U539" s="467"/>
      <c r="V539" s="469"/>
    </row>
    <row r="540" spans="1:22">
      <c r="A540" s="470"/>
      <c r="B540" s="472" t="s">
        <v>210</v>
      </c>
      <c r="C540" s="349" t="s">
        <v>99</v>
      </c>
      <c r="D540" s="355"/>
      <c r="E540" s="355"/>
      <c r="F540" s="355"/>
      <c r="G540" s="355"/>
      <c r="H540" s="355"/>
      <c r="I540" s="355"/>
      <c r="J540" s="355"/>
      <c r="K540" s="355"/>
      <c r="L540" s="355"/>
      <c r="M540" s="351"/>
      <c r="N540" s="351"/>
      <c r="O540" s="351"/>
      <c r="P540" s="351"/>
      <c r="Q540" s="472" t="str">
        <f t="shared" ref="Q540" si="548">IF((L532=""),"",MAX(D533:L533))</f>
        <v/>
      </c>
      <c r="R540" s="472" t="str">
        <f t="shared" ref="R540" si="549">IF(L532="","",MIN(D533:L533))</f>
        <v/>
      </c>
      <c r="S540" s="352" t="str">
        <f t="shared" ref="S540" si="550">IF((L533=""),"",AVERAGE(D533:L533))</f>
        <v/>
      </c>
      <c r="T540" s="352" t="str">
        <f>IF((L532=""),"",((Q540-R540)/(Q540+R540))*100)</f>
        <v/>
      </c>
      <c r="U540" s="474" t="str">
        <f>IF(L532="","",(IF(T540&lt;7,IF(S540&gt;2000,IF(S540&lt;3000,"Pass","Fail"),"Fail"),"Fail")))</f>
        <v/>
      </c>
      <c r="V540" s="476"/>
    </row>
    <row r="541" spans="1:22">
      <c r="A541" s="471"/>
      <c r="B541" s="463"/>
      <c r="C541" s="354" t="s">
        <v>100</v>
      </c>
      <c r="D541" s="355"/>
      <c r="E541" s="355"/>
      <c r="F541" s="355"/>
      <c r="G541" s="355"/>
      <c r="H541" s="355"/>
      <c r="I541" s="355"/>
      <c r="J541" s="355"/>
      <c r="K541" s="355"/>
      <c r="L541" s="355"/>
      <c r="M541" s="356"/>
      <c r="N541" s="356"/>
      <c r="O541" s="356"/>
      <c r="P541" s="356"/>
      <c r="Q541" s="463"/>
      <c r="R541" s="463"/>
      <c r="S541" s="357"/>
      <c r="T541" s="357"/>
      <c r="U541" s="466"/>
      <c r="V541" s="477"/>
    </row>
    <row r="542" spans="1:22" ht="24.75" thickBot="1">
      <c r="A542" s="471"/>
      <c r="B542" s="473"/>
      <c r="C542" s="354" t="s">
        <v>120</v>
      </c>
      <c r="D542" s="363" t="str">
        <f t="shared" ref="D542:L542" si="551">IF(((D540="")*AND(D541="")),"",(D540-D541)*3)</f>
        <v/>
      </c>
      <c r="E542" s="363" t="str">
        <f t="shared" si="551"/>
        <v/>
      </c>
      <c r="F542" s="363" t="str">
        <f t="shared" si="551"/>
        <v/>
      </c>
      <c r="G542" s="363" t="str">
        <f t="shared" si="551"/>
        <v/>
      </c>
      <c r="H542" s="363" t="str">
        <f t="shared" si="551"/>
        <v/>
      </c>
      <c r="I542" s="363" t="str">
        <f t="shared" si="551"/>
        <v/>
      </c>
      <c r="J542" s="363" t="str">
        <f t="shared" si="551"/>
        <v/>
      </c>
      <c r="K542" s="363" t="str">
        <f t="shared" si="551"/>
        <v/>
      </c>
      <c r="L542" s="363" t="str">
        <f t="shared" si="551"/>
        <v/>
      </c>
      <c r="M542" s="358"/>
      <c r="N542" s="358"/>
      <c r="O542" s="358"/>
      <c r="P542" s="358" t="str">
        <f t="shared" si="543"/>
        <v/>
      </c>
      <c r="Q542" s="473"/>
      <c r="R542" s="473"/>
      <c r="S542" s="359"/>
      <c r="T542" s="359"/>
      <c r="U542" s="475"/>
      <c r="V542" s="477"/>
    </row>
    <row r="543" spans="1:22">
      <c r="A543" s="459"/>
      <c r="B543" s="462" t="s">
        <v>110</v>
      </c>
      <c r="C543" s="354" t="s">
        <v>99</v>
      </c>
      <c r="D543" s="350"/>
      <c r="E543" s="350"/>
      <c r="F543" s="350"/>
      <c r="G543" s="350"/>
      <c r="H543" s="350"/>
      <c r="I543" s="350"/>
      <c r="J543" s="350"/>
      <c r="K543" s="350"/>
      <c r="L543" s="350"/>
      <c r="M543" s="356"/>
      <c r="N543" s="356"/>
      <c r="O543" s="356"/>
      <c r="P543" s="356"/>
      <c r="Q543" s="462" t="str">
        <f t="shared" ref="Q543" si="552">IF((L535=""),"",MAX(D536:L536))</f>
        <v/>
      </c>
      <c r="R543" s="462" t="str">
        <f t="shared" ref="R543" si="553">IF(L535="","",MIN(D536:L536))</f>
        <v/>
      </c>
      <c r="S543" s="360" t="str">
        <f t="shared" ref="S543" si="554">IF((L536=""),"",AVERAGE(D536:L536))</f>
        <v/>
      </c>
      <c r="T543" s="346" t="str">
        <f>IF((L535=""),"",((Q543-R543)/(Q543+R543))*100)</f>
        <v/>
      </c>
      <c r="U543" s="465" t="str">
        <f>IF(L535="","",(IF(T543&lt;7,IF(S543&gt;2800,IF(S543&lt;4500,"Pass","Fail"),"Fail"),"Fail")))</f>
        <v/>
      </c>
      <c r="V543" s="468"/>
    </row>
    <row r="544" spans="1:22">
      <c r="A544" s="460"/>
      <c r="B544" s="463"/>
      <c r="C544" s="354" t="s">
        <v>100</v>
      </c>
      <c r="D544" s="355"/>
      <c r="E544" s="355"/>
      <c r="F544" s="355"/>
      <c r="G544" s="355"/>
      <c r="H544" s="355"/>
      <c r="I544" s="355"/>
      <c r="J544" s="355"/>
      <c r="K544" s="355"/>
      <c r="L544" s="355"/>
      <c r="M544" s="356"/>
      <c r="N544" s="356"/>
      <c r="O544" s="356"/>
      <c r="P544" s="356"/>
      <c r="Q544" s="463"/>
      <c r="R544" s="463"/>
      <c r="S544" s="361"/>
      <c r="T544" s="357"/>
      <c r="U544" s="466"/>
      <c r="V544" s="468"/>
    </row>
    <row r="545" spans="1:22" ht="24.75" thickBot="1">
      <c r="A545" s="461"/>
      <c r="B545" s="464"/>
      <c r="C545" s="362" t="s">
        <v>120</v>
      </c>
      <c r="D545" s="358" t="str">
        <f t="shared" ref="D545:L545" si="555">IF(((D543="")*AND(D544="")),"",(D543-D544)*3)</f>
        <v/>
      </c>
      <c r="E545" s="358" t="str">
        <f t="shared" si="555"/>
        <v/>
      </c>
      <c r="F545" s="358" t="str">
        <f t="shared" si="555"/>
        <v/>
      </c>
      <c r="G545" s="358" t="str">
        <f t="shared" si="555"/>
        <v/>
      </c>
      <c r="H545" s="358" t="str">
        <f t="shared" si="555"/>
        <v/>
      </c>
      <c r="I545" s="358" t="str">
        <f t="shared" si="555"/>
        <v/>
      </c>
      <c r="J545" s="358" t="str">
        <f t="shared" si="555"/>
        <v/>
      </c>
      <c r="K545" s="358" t="str">
        <f t="shared" si="555"/>
        <v/>
      </c>
      <c r="L545" s="358" t="str">
        <f t="shared" si="555"/>
        <v/>
      </c>
      <c r="M545" s="363"/>
      <c r="N545" s="363"/>
      <c r="O545" s="363"/>
      <c r="P545" s="363"/>
      <c r="Q545" s="464"/>
      <c r="R545" s="464"/>
      <c r="S545" s="364"/>
      <c r="T545" s="365"/>
      <c r="U545" s="467"/>
      <c r="V545" s="469"/>
    </row>
    <row r="546" spans="1:22">
      <c r="A546" s="470"/>
      <c r="B546" s="472" t="s">
        <v>210</v>
      </c>
      <c r="C546" s="349" t="s">
        <v>99</v>
      </c>
      <c r="D546" s="355"/>
      <c r="E546" s="355"/>
      <c r="F546" s="355"/>
      <c r="G546" s="355"/>
      <c r="H546" s="355"/>
      <c r="I546" s="355"/>
      <c r="J546" s="355"/>
      <c r="K546" s="355"/>
      <c r="L546" s="355"/>
      <c r="M546" s="351"/>
      <c r="N546" s="351"/>
      <c r="O546" s="351"/>
      <c r="P546" s="351"/>
      <c r="Q546" s="472" t="str">
        <f t="shared" ref="Q546" si="556">IF((L538=""),"",MAX(D539:L539))</f>
        <v/>
      </c>
      <c r="R546" s="472" t="str">
        <f t="shared" ref="R546" si="557">IF(L538="","",MIN(D539:L539))</f>
        <v/>
      </c>
      <c r="S546" s="352" t="str">
        <f t="shared" ref="S546" si="558">IF((L539=""),"",AVERAGE(D539:L539))</f>
        <v/>
      </c>
      <c r="T546" s="352" t="str">
        <f>IF((L538=""),"",((Q546-R546)/(Q546+R546))*100)</f>
        <v/>
      </c>
      <c r="U546" s="474" t="str">
        <f>IF(L538="","",(IF(T546&lt;7,IF(S546&gt;2000,IF(S546&lt;3000,"Pass","Fail"),"Fail"),"Fail")))</f>
        <v/>
      </c>
      <c r="V546" s="476"/>
    </row>
    <row r="547" spans="1:22">
      <c r="A547" s="471"/>
      <c r="B547" s="463"/>
      <c r="C547" s="354" t="s">
        <v>100</v>
      </c>
      <c r="D547" s="355"/>
      <c r="E547" s="355"/>
      <c r="F547" s="355"/>
      <c r="G547" s="355"/>
      <c r="H547" s="355"/>
      <c r="I547" s="355"/>
      <c r="J547" s="355"/>
      <c r="K547" s="355"/>
      <c r="L547" s="355"/>
      <c r="M547" s="356"/>
      <c r="N547" s="356"/>
      <c r="O547" s="356"/>
      <c r="P547" s="356"/>
      <c r="Q547" s="463"/>
      <c r="R547" s="463"/>
      <c r="S547" s="357"/>
      <c r="T547" s="357"/>
      <c r="U547" s="466"/>
      <c r="V547" s="477"/>
    </row>
    <row r="548" spans="1:22" ht="24.75" thickBot="1">
      <c r="A548" s="471"/>
      <c r="B548" s="473"/>
      <c r="C548" s="354" t="s">
        <v>120</v>
      </c>
      <c r="D548" s="363" t="str">
        <f t="shared" ref="D548:L548" si="559">IF(((D546="")*AND(D547="")),"",(D546-D547)*3)</f>
        <v/>
      </c>
      <c r="E548" s="363" t="str">
        <f t="shared" si="559"/>
        <v/>
      </c>
      <c r="F548" s="363" t="str">
        <f t="shared" si="559"/>
        <v/>
      </c>
      <c r="G548" s="363" t="str">
        <f t="shared" si="559"/>
        <v/>
      </c>
      <c r="H548" s="363" t="str">
        <f t="shared" si="559"/>
        <v/>
      </c>
      <c r="I548" s="363" t="str">
        <f t="shared" si="559"/>
        <v/>
      </c>
      <c r="J548" s="363" t="str">
        <f t="shared" si="559"/>
        <v/>
      </c>
      <c r="K548" s="363" t="str">
        <f t="shared" si="559"/>
        <v/>
      </c>
      <c r="L548" s="363" t="str">
        <f t="shared" si="559"/>
        <v/>
      </c>
      <c r="M548" s="358"/>
      <c r="N548" s="358"/>
      <c r="O548" s="358"/>
      <c r="P548" s="358" t="str">
        <f t="shared" si="543"/>
        <v/>
      </c>
      <c r="Q548" s="473"/>
      <c r="R548" s="473"/>
      <c r="S548" s="359"/>
      <c r="T548" s="359"/>
      <c r="U548" s="475"/>
      <c r="V548" s="477"/>
    </row>
    <row r="549" spans="1:22">
      <c r="A549" s="459"/>
      <c r="B549" s="462" t="s">
        <v>110</v>
      </c>
      <c r="C549" s="354" t="s">
        <v>99</v>
      </c>
      <c r="D549" s="350"/>
      <c r="E549" s="350"/>
      <c r="F549" s="350"/>
      <c r="G549" s="350"/>
      <c r="H549" s="350"/>
      <c r="I549" s="350"/>
      <c r="J549" s="350"/>
      <c r="K549" s="350"/>
      <c r="L549" s="350"/>
      <c r="M549" s="356"/>
      <c r="N549" s="356"/>
      <c r="O549" s="356"/>
      <c r="P549" s="356"/>
      <c r="Q549" s="462" t="str">
        <f t="shared" ref="Q549" si="560">IF((L541=""),"",MAX(D542:L542))</f>
        <v/>
      </c>
      <c r="R549" s="462" t="str">
        <f t="shared" ref="R549" si="561">IF(L541="","",MIN(D542:L542))</f>
        <v/>
      </c>
      <c r="S549" s="360" t="str">
        <f t="shared" ref="S549" si="562">IF((L542=""),"",AVERAGE(D542:L542))</f>
        <v/>
      </c>
      <c r="T549" s="346" t="str">
        <f>IF((L541=""),"",((Q549-R549)/(Q549+R549))*100)</f>
        <v/>
      </c>
      <c r="U549" s="465" t="str">
        <f>IF(L541="","",(IF(T549&lt;7,IF(S549&gt;2800,IF(S549&lt;4500,"Pass","Fail"),"Fail"),"Fail")))</f>
        <v/>
      </c>
      <c r="V549" s="468"/>
    </row>
    <row r="550" spans="1:22">
      <c r="A550" s="460"/>
      <c r="B550" s="463"/>
      <c r="C550" s="354" t="s">
        <v>100</v>
      </c>
      <c r="D550" s="355"/>
      <c r="E550" s="355"/>
      <c r="F550" s="355"/>
      <c r="G550" s="355"/>
      <c r="H550" s="355"/>
      <c r="I550" s="355"/>
      <c r="J550" s="355"/>
      <c r="K550" s="355"/>
      <c r="L550" s="355"/>
      <c r="M550" s="356"/>
      <c r="N550" s="356"/>
      <c r="O550" s="356"/>
      <c r="P550" s="356"/>
      <c r="Q550" s="463"/>
      <c r="R550" s="463"/>
      <c r="S550" s="361"/>
      <c r="T550" s="357"/>
      <c r="U550" s="466"/>
      <c r="V550" s="468"/>
    </row>
    <row r="551" spans="1:22" ht="24.75" thickBot="1">
      <c r="A551" s="461"/>
      <c r="B551" s="464"/>
      <c r="C551" s="362" t="s">
        <v>120</v>
      </c>
      <c r="D551" s="358" t="str">
        <f t="shared" ref="D551:L551" si="563">IF(((D549="")*AND(D550="")),"",(D549-D550)*3)</f>
        <v/>
      </c>
      <c r="E551" s="358" t="str">
        <f t="shared" si="563"/>
        <v/>
      </c>
      <c r="F551" s="358" t="str">
        <f t="shared" si="563"/>
        <v/>
      </c>
      <c r="G551" s="358" t="str">
        <f t="shared" si="563"/>
        <v/>
      </c>
      <c r="H551" s="358" t="str">
        <f t="shared" si="563"/>
        <v/>
      </c>
      <c r="I551" s="358" t="str">
        <f t="shared" si="563"/>
        <v/>
      </c>
      <c r="J551" s="358" t="str">
        <f t="shared" si="563"/>
        <v/>
      </c>
      <c r="K551" s="358" t="str">
        <f t="shared" si="563"/>
        <v/>
      </c>
      <c r="L551" s="358" t="str">
        <f t="shared" si="563"/>
        <v/>
      </c>
      <c r="M551" s="363"/>
      <c r="N551" s="363"/>
      <c r="O551" s="363"/>
      <c r="P551" s="363"/>
      <c r="Q551" s="464"/>
      <c r="R551" s="464"/>
      <c r="S551" s="364"/>
      <c r="T551" s="365"/>
      <c r="U551" s="467"/>
      <c r="V551" s="469"/>
    </row>
    <row r="552" spans="1:22">
      <c r="A552" s="470"/>
      <c r="B552" s="472" t="s">
        <v>210</v>
      </c>
      <c r="C552" s="349" t="s">
        <v>99</v>
      </c>
      <c r="D552" s="355"/>
      <c r="E552" s="355"/>
      <c r="F552" s="355"/>
      <c r="G552" s="355"/>
      <c r="H552" s="355"/>
      <c r="I552" s="355"/>
      <c r="J552" s="355"/>
      <c r="K552" s="355"/>
      <c r="L552" s="355"/>
      <c r="M552" s="351"/>
      <c r="N552" s="351"/>
      <c r="O552" s="351"/>
      <c r="P552" s="351"/>
      <c r="Q552" s="472" t="str">
        <f t="shared" ref="Q552" si="564">IF((L544=""),"",MAX(D545:L545))</f>
        <v/>
      </c>
      <c r="R552" s="472" t="str">
        <f t="shared" ref="R552" si="565">IF(L544="","",MIN(D545:L545))</f>
        <v/>
      </c>
      <c r="S552" s="352" t="str">
        <f t="shared" ref="S552" si="566">IF((L545=""),"",AVERAGE(D545:L545))</f>
        <v/>
      </c>
      <c r="T552" s="352" t="str">
        <f>IF((L544=""),"",((Q552-R552)/(Q552+R552))*100)</f>
        <v/>
      </c>
      <c r="U552" s="474" t="str">
        <f>IF(L544="","",(IF(T552&lt;7,IF(S552&gt;2000,IF(S552&lt;3000,"Pass","Fail"),"Fail"),"Fail")))</f>
        <v/>
      </c>
      <c r="V552" s="476"/>
    </row>
    <row r="553" spans="1:22">
      <c r="A553" s="471"/>
      <c r="B553" s="463"/>
      <c r="C553" s="354" t="s">
        <v>100</v>
      </c>
      <c r="D553" s="355"/>
      <c r="E553" s="355"/>
      <c r="F553" s="355"/>
      <c r="G553" s="355"/>
      <c r="H553" s="355"/>
      <c r="I553" s="355"/>
      <c r="J553" s="355"/>
      <c r="K553" s="355"/>
      <c r="L553" s="355"/>
      <c r="M553" s="356"/>
      <c r="N553" s="356"/>
      <c r="O553" s="356"/>
      <c r="P553" s="356"/>
      <c r="Q553" s="463"/>
      <c r="R553" s="463"/>
      <c r="S553" s="357"/>
      <c r="T553" s="357"/>
      <c r="U553" s="466"/>
      <c r="V553" s="477"/>
    </row>
    <row r="554" spans="1:22" ht="24.75" thickBot="1">
      <c r="A554" s="471"/>
      <c r="B554" s="473"/>
      <c r="C554" s="354" t="s">
        <v>120</v>
      </c>
      <c r="D554" s="363" t="str">
        <f t="shared" ref="D554:L554" si="567">IF(((D552="")*AND(D553="")),"",(D552-D553)*3)</f>
        <v/>
      </c>
      <c r="E554" s="363" t="str">
        <f t="shared" si="567"/>
        <v/>
      </c>
      <c r="F554" s="363" t="str">
        <f t="shared" si="567"/>
        <v/>
      </c>
      <c r="G554" s="363" t="str">
        <f t="shared" si="567"/>
        <v/>
      </c>
      <c r="H554" s="363" t="str">
        <f t="shared" si="567"/>
        <v/>
      </c>
      <c r="I554" s="363" t="str">
        <f t="shared" si="567"/>
        <v/>
      </c>
      <c r="J554" s="363" t="str">
        <f t="shared" si="567"/>
        <v/>
      </c>
      <c r="K554" s="363" t="str">
        <f t="shared" si="567"/>
        <v/>
      </c>
      <c r="L554" s="363" t="str">
        <f t="shared" si="567"/>
        <v/>
      </c>
      <c r="M554" s="358"/>
      <c r="N554" s="358"/>
      <c r="O554" s="358"/>
      <c r="P554" s="358" t="str">
        <f t="shared" si="543"/>
        <v/>
      </c>
      <c r="Q554" s="473"/>
      <c r="R554" s="473"/>
      <c r="S554" s="359"/>
      <c r="T554" s="359"/>
      <c r="U554" s="475"/>
      <c r="V554" s="477"/>
    </row>
    <row r="555" spans="1:22">
      <c r="A555" s="459"/>
      <c r="B555" s="462" t="s">
        <v>110</v>
      </c>
      <c r="C555" s="354" t="s">
        <v>99</v>
      </c>
      <c r="D555" s="350"/>
      <c r="E555" s="350"/>
      <c r="F555" s="350"/>
      <c r="G555" s="350"/>
      <c r="H555" s="350"/>
      <c r="I555" s="350"/>
      <c r="J555" s="350"/>
      <c r="K555" s="350"/>
      <c r="L555" s="350"/>
      <c r="M555" s="356"/>
      <c r="N555" s="356"/>
      <c r="O555" s="356"/>
      <c r="P555" s="356"/>
      <c r="Q555" s="462" t="str">
        <f t="shared" ref="Q555" si="568">IF((L547=""),"",MAX(D548:L548))</f>
        <v/>
      </c>
      <c r="R555" s="462" t="str">
        <f t="shared" ref="R555" si="569">IF(L547="","",MIN(D548:L548))</f>
        <v/>
      </c>
      <c r="S555" s="360" t="str">
        <f t="shared" ref="S555" si="570">IF((L548=""),"",AVERAGE(D548:L548))</f>
        <v/>
      </c>
      <c r="T555" s="346" t="str">
        <f>IF((L547=""),"",((Q555-R555)/(Q555+R555))*100)</f>
        <v/>
      </c>
      <c r="U555" s="465" t="str">
        <f>IF(L547="","",(IF(T555&lt;7,IF(S555&gt;2800,IF(S555&lt;4500,"Pass","Fail"),"Fail"),"Fail")))</f>
        <v/>
      </c>
      <c r="V555" s="468"/>
    </row>
    <row r="556" spans="1:22">
      <c r="A556" s="460"/>
      <c r="B556" s="463"/>
      <c r="C556" s="354" t="s">
        <v>100</v>
      </c>
      <c r="D556" s="355"/>
      <c r="E556" s="355"/>
      <c r="F556" s="355"/>
      <c r="G556" s="355"/>
      <c r="H556" s="355"/>
      <c r="I556" s="355"/>
      <c r="J556" s="355"/>
      <c r="K556" s="355"/>
      <c r="L556" s="355"/>
      <c r="M556" s="356"/>
      <c r="N556" s="356"/>
      <c r="O556" s="356"/>
      <c r="P556" s="356"/>
      <c r="Q556" s="463"/>
      <c r="R556" s="463"/>
      <c r="S556" s="361"/>
      <c r="T556" s="357"/>
      <c r="U556" s="466"/>
      <c r="V556" s="468"/>
    </row>
    <row r="557" spans="1:22" ht="24.75" thickBot="1">
      <c r="A557" s="461"/>
      <c r="B557" s="464"/>
      <c r="C557" s="362" t="s">
        <v>120</v>
      </c>
      <c r="D557" s="358" t="str">
        <f t="shared" ref="D557:L557" si="571">IF(((D555="")*AND(D556="")),"",(D555-D556)*3)</f>
        <v/>
      </c>
      <c r="E557" s="358" t="str">
        <f t="shared" si="571"/>
        <v/>
      </c>
      <c r="F557" s="358" t="str">
        <f t="shared" si="571"/>
        <v/>
      </c>
      <c r="G557" s="358" t="str">
        <f t="shared" si="571"/>
        <v/>
      </c>
      <c r="H557" s="358" t="str">
        <f t="shared" si="571"/>
        <v/>
      </c>
      <c r="I557" s="358" t="str">
        <f t="shared" si="571"/>
        <v/>
      </c>
      <c r="J557" s="358" t="str">
        <f t="shared" si="571"/>
        <v/>
      </c>
      <c r="K557" s="358" t="str">
        <f t="shared" si="571"/>
        <v/>
      </c>
      <c r="L557" s="358" t="str">
        <f t="shared" si="571"/>
        <v/>
      </c>
      <c r="M557" s="363"/>
      <c r="N557" s="363"/>
      <c r="O557" s="363"/>
      <c r="P557" s="363"/>
      <c r="Q557" s="464"/>
      <c r="R557" s="464"/>
      <c r="S557" s="364"/>
      <c r="T557" s="365"/>
      <c r="U557" s="467"/>
      <c r="V557" s="469"/>
    </row>
    <row r="558" spans="1:22">
      <c r="A558" s="470"/>
      <c r="B558" s="472" t="s">
        <v>210</v>
      </c>
      <c r="C558" s="349" t="s">
        <v>99</v>
      </c>
      <c r="D558" s="355"/>
      <c r="E558" s="355"/>
      <c r="F558" s="355"/>
      <c r="G558" s="355"/>
      <c r="H558" s="355"/>
      <c r="I558" s="355"/>
      <c r="J558" s="355"/>
      <c r="K558" s="355"/>
      <c r="L558" s="355"/>
      <c r="M558" s="351"/>
      <c r="N558" s="351"/>
      <c r="O558" s="351"/>
      <c r="P558" s="351"/>
      <c r="Q558" s="472" t="str">
        <f t="shared" ref="Q558" si="572">IF((L550=""),"",MAX(D551:L551))</f>
        <v/>
      </c>
      <c r="R558" s="472" t="str">
        <f t="shared" ref="R558" si="573">IF(L550="","",MIN(D551:L551))</f>
        <v/>
      </c>
      <c r="S558" s="352" t="str">
        <f t="shared" ref="S558" si="574">IF((L551=""),"",AVERAGE(D551:L551))</f>
        <v/>
      </c>
      <c r="T558" s="352" t="str">
        <f>IF((L550=""),"",((Q558-R558)/(Q558+R558))*100)</f>
        <v/>
      </c>
      <c r="U558" s="474" t="str">
        <f>IF(L550="","",(IF(T558&lt;7,IF(S558&gt;2000,IF(S558&lt;3000,"Pass","Fail"),"Fail"),"Fail")))</f>
        <v/>
      </c>
      <c r="V558" s="476"/>
    </row>
    <row r="559" spans="1:22">
      <c r="A559" s="471"/>
      <c r="B559" s="463"/>
      <c r="C559" s="354" t="s">
        <v>100</v>
      </c>
      <c r="D559" s="355"/>
      <c r="E559" s="355"/>
      <c r="F559" s="355"/>
      <c r="G559" s="355"/>
      <c r="H559" s="355"/>
      <c r="I559" s="355"/>
      <c r="J559" s="355"/>
      <c r="K559" s="355"/>
      <c r="L559" s="355"/>
      <c r="M559" s="356"/>
      <c r="N559" s="356"/>
      <c r="O559" s="356"/>
      <c r="P559" s="356"/>
      <c r="Q559" s="463"/>
      <c r="R559" s="463"/>
      <c r="S559" s="357"/>
      <c r="T559" s="357"/>
      <c r="U559" s="466"/>
      <c r="V559" s="477"/>
    </row>
    <row r="560" spans="1:22" ht="24.75" thickBot="1">
      <c r="A560" s="471"/>
      <c r="B560" s="473"/>
      <c r="C560" s="354" t="s">
        <v>120</v>
      </c>
      <c r="D560" s="363" t="str">
        <f t="shared" ref="D560:L560" si="575">IF(((D558="")*AND(D559="")),"",(D558-D559)*3)</f>
        <v/>
      </c>
      <c r="E560" s="363" t="str">
        <f t="shared" si="575"/>
        <v/>
      </c>
      <c r="F560" s="363" t="str">
        <f t="shared" si="575"/>
        <v/>
      </c>
      <c r="G560" s="363" t="str">
        <f t="shared" si="575"/>
        <v/>
      </c>
      <c r="H560" s="363" t="str">
        <f t="shared" si="575"/>
        <v/>
      </c>
      <c r="I560" s="363" t="str">
        <f t="shared" si="575"/>
        <v/>
      </c>
      <c r="J560" s="363" t="str">
        <f t="shared" si="575"/>
        <v/>
      </c>
      <c r="K560" s="363" t="str">
        <f t="shared" si="575"/>
        <v/>
      </c>
      <c r="L560" s="363" t="str">
        <f t="shared" si="575"/>
        <v/>
      </c>
      <c r="M560" s="358"/>
      <c r="N560" s="358"/>
      <c r="O560" s="358"/>
      <c r="P560" s="358" t="str">
        <f t="shared" si="543"/>
        <v/>
      </c>
      <c r="Q560" s="473"/>
      <c r="R560" s="473"/>
      <c r="S560" s="359"/>
      <c r="T560" s="359"/>
      <c r="U560" s="475"/>
      <c r="V560" s="477"/>
    </row>
    <row r="561" spans="1:22">
      <c r="A561" s="459"/>
      <c r="B561" s="462" t="s">
        <v>110</v>
      </c>
      <c r="C561" s="354" t="s">
        <v>99</v>
      </c>
      <c r="D561" s="350"/>
      <c r="E561" s="350"/>
      <c r="F561" s="350"/>
      <c r="G561" s="350"/>
      <c r="H561" s="350"/>
      <c r="I561" s="350"/>
      <c r="J561" s="350"/>
      <c r="K561" s="350"/>
      <c r="L561" s="350"/>
      <c r="M561" s="356"/>
      <c r="N561" s="356"/>
      <c r="O561" s="356"/>
      <c r="P561" s="356"/>
      <c r="Q561" s="462" t="str">
        <f t="shared" ref="Q561" si="576">IF((L553=""),"",MAX(D554:L554))</f>
        <v/>
      </c>
      <c r="R561" s="462" t="str">
        <f t="shared" ref="R561" si="577">IF(L553="","",MIN(D554:L554))</f>
        <v/>
      </c>
      <c r="S561" s="360" t="str">
        <f t="shared" ref="S561" si="578">IF((L554=""),"",AVERAGE(D554:L554))</f>
        <v/>
      </c>
      <c r="T561" s="346" t="str">
        <f>IF((L553=""),"",((Q561-R561)/(Q561+R561))*100)</f>
        <v/>
      </c>
      <c r="U561" s="465" t="str">
        <f>IF(L553="","",(IF(T561&lt;7,IF(S561&gt;2800,IF(S561&lt;4500,"Pass","Fail"),"Fail"),"Fail")))</f>
        <v/>
      </c>
      <c r="V561" s="468"/>
    </row>
    <row r="562" spans="1:22">
      <c r="A562" s="460"/>
      <c r="B562" s="463"/>
      <c r="C562" s="354" t="s">
        <v>100</v>
      </c>
      <c r="D562" s="355"/>
      <c r="E562" s="355"/>
      <c r="F562" s="355"/>
      <c r="G562" s="355"/>
      <c r="H562" s="355"/>
      <c r="I562" s="355"/>
      <c r="J562" s="355"/>
      <c r="K562" s="355"/>
      <c r="L562" s="355"/>
      <c r="M562" s="356"/>
      <c r="N562" s="356"/>
      <c r="O562" s="356"/>
      <c r="P562" s="356"/>
      <c r="Q562" s="463"/>
      <c r="R562" s="463"/>
      <c r="S562" s="361"/>
      <c r="T562" s="357"/>
      <c r="U562" s="466"/>
      <c r="V562" s="468"/>
    </row>
    <row r="563" spans="1:22" ht="24.75" thickBot="1">
      <c r="A563" s="461"/>
      <c r="B563" s="464"/>
      <c r="C563" s="362" t="s">
        <v>120</v>
      </c>
      <c r="D563" s="358" t="str">
        <f t="shared" ref="D563:L563" si="579">IF(((D561="")*AND(D562="")),"",(D561-D562)*3)</f>
        <v/>
      </c>
      <c r="E563" s="358" t="str">
        <f t="shared" si="579"/>
        <v/>
      </c>
      <c r="F563" s="358" t="str">
        <f t="shared" si="579"/>
        <v/>
      </c>
      <c r="G563" s="358" t="str">
        <f t="shared" si="579"/>
        <v/>
      </c>
      <c r="H563" s="358" t="str">
        <f t="shared" si="579"/>
        <v/>
      </c>
      <c r="I563" s="358" t="str">
        <f t="shared" si="579"/>
        <v/>
      </c>
      <c r="J563" s="358" t="str">
        <f t="shared" si="579"/>
        <v/>
      </c>
      <c r="K563" s="358" t="str">
        <f t="shared" si="579"/>
        <v/>
      </c>
      <c r="L563" s="358" t="str">
        <f t="shared" si="579"/>
        <v/>
      </c>
      <c r="M563" s="363"/>
      <c r="N563" s="363"/>
      <c r="O563" s="363"/>
      <c r="P563" s="363"/>
      <c r="Q563" s="464"/>
      <c r="R563" s="464"/>
      <c r="S563" s="364"/>
      <c r="T563" s="365"/>
      <c r="U563" s="467"/>
      <c r="V563" s="469"/>
    </row>
    <row r="564" spans="1:22">
      <c r="A564" s="470"/>
      <c r="B564" s="472" t="s">
        <v>210</v>
      </c>
      <c r="C564" s="349" t="s">
        <v>99</v>
      </c>
      <c r="D564" s="355"/>
      <c r="E564" s="355"/>
      <c r="F564" s="355"/>
      <c r="G564" s="355"/>
      <c r="H564" s="355"/>
      <c r="I564" s="355"/>
      <c r="J564" s="355"/>
      <c r="K564" s="355"/>
      <c r="L564" s="355"/>
      <c r="M564" s="351"/>
      <c r="N564" s="351"/>
      <c r="O564" s="351"/>
      <c r="P564" s="351"/>
      <c r="Q564" s="472" t="str">
        <f t="shared" ref="Q564" si="580">IF((L556=""),"",MAX(D557:L557))</f>
        <v/>
      </c>
      <c r="R564" s="472" t="str">
        <f t="shared" ref="R564" si="581">IF(L556="","",MIN(D557:L557))</f>
        <v/>
      </c>
      <c r="S564" s="352" t="str">
        <f t="shared" ref="S564" si="582">IF((L557=""),"",AVERAGE(D557:L557))</f>
        <v/>
      </c>
      <c r="T564" s="352" t="str">
        <f>IF((L556=""),"",((Q564-R564)/(Q564+R564))*100)</f>
        <v/>
      </c>
      <c r="U564" s="474" t="str">
        <f>IF(L556="","",(IF(T564&lt;7,IF(S564&gt;2000,IF(S564&lt;3000,"Pass","Fail"),"Fail"),"Fail")))</f>
        <v/>
      </c>
      <c r="V564" s="476"/>
    </row>
    <row r="565" spans="1:22">
      <c r="A565" s="471"/>
      <c r="B565" s="463"/>
      <c r="C565" s="354" t="s">
        <v>100</v>
      </c>
      <c r="D565" s="355"/>
      <c r="E565" s="355"/>
      <c r="F565" s="355"/>
      <c r="G565" s="355"/>
      <c r="H565" s="355"/>
      <c r="I565" s="355"/>
      <c r="J565" s="355"/>
      <c r="K565" s="355"/>
      <c r="L565" s="355"/>
      <c r="M565" s="356"/>
      <c r="N565" s="356"/>
      <c r="O565" s="356"/>
      <c r="P565" s="356"/>
      <c r="Q565" s="463"/>
      <c r="R565" s="463"/>
      <c r="S565" s="357"/>
      <c r="T565" s="357"/>
      <c r="U565" s="466"/>
      <c r="V565" s="477"/>
    </row>
    <row r="566" spans="1:22" ht="24.75" thickBot="1">
      <c r="A566" s="471"/>
      <c r="B566" s="473"/>
      <c r="C566" s="354" t="s">
        <v>120</v>
      </c>
      <c r="D566" s="363" t="str">
        <f t="shared" ref="D566:L566" si="583">IF(((D564="")*AND(D565="")),"",(D564-D565)*3)</f>
        <v/>
      </c>
      <c r="E566" s="363" t="str">
        <f t="shared" si="583"/>
        <v/>
      </c>
      <c r="F566" s="363" t="str">
        <f t="shared" si="583"/>
        <v/>
      </c>
      <c r="G566" s="363" t="str">
        <f t="shared" si="583"/>
        <v/>
      </c>
      <c r="H566" s="363" t="str">
        <f t="shared" si="583"/>
        <v/>
      </c>
      <c r="I566" s="363" t="str">
        <f t="shared" si="583"/>
        <v/>
      </c>
      <c r="J566" s="363" t="str">
        <f t="shared" si="583"/>
        <v/>
      </c>
      <c r="K566" s="363" t="str">
        <f t="shared" si="583"/>
        <v/>
      </c>
      <c r="L566" s="363" t="str">
        <f t="shared" si="583"/>
        <v/>
      </c>
      <c r="M566" s="358"/>
      <c r="N566" s="358"/>
      <c r="O566" s="358"/>
      <c r="P566" s="358" t="str">
        <f t="shared" si="543"/>
        <v/>
      </c>
      <c r="Q566" s="473"/>
      <c r="R566" s="473"/>
      <c r="S566" s="359"/>
      <c r="T566" s="359"/>
      <c r="U566" s="475"/>
      <c r="V566" s="477"/>
    </row>
    <row r="567" spans="1:22">
      <c r="A567" s="459"/>
      <c r="B567" s="462" t="s">
        <v>110</v>
      </c>
      <c r="C567" s="354" t="s">
        <v>99</v>
      </c>
      <c r="D567" s="350"/>
      <c r="E567" s="350"/>
      <c r="F567" s="350"/>
      <c r="G567" s="350"/>
      <c r="H567" s="350"/>
      <c r="I567" s="350"/>
      <c r="J567" s="350"/>
      <c r="K567" s="350"/>
      <c r="L567" s="350"/>
      <c r="M567" s="356"/>
      <c r="N567" s="356"/>
      <c r="O567" s="356"/>
      <c r="P567" s="356"/>
      <c r="Q567" s="462" t="str">
        <f t="shared" ref="Q567" si="584">IF((L559=""),"",MAX(D560:L560))</f>
        <v/>
      </c>
      <c r="R567" s="462" t="str">
        <f t="shared" ref="R567" si="585">IF(L559="","",MIN(D560:L560))</f>
        <v/>
      </c>
      <c r="S567" s="360" t="str">
        <f t="shared" ref="S567" si="586">IF((L560=""),"",AVERAGE(D560:L560))</f>
        <v/>
      </c>
      <c r="T567" s="346" t="str">
        <f>IF((L559=""),"",((Q567-R567)/(Q567+R567))*100)</f>
        <v/>
      </c>
      <c r="U567" s="465" t="str">
        <f>IF(L559="","",(IF(T567&lt;7,IF(S567&gt;2800,IF(S567&lt;4500,"Pass","Fail"),"Fail"),"Fail")))</f>
        <v/>
      </c>
      <c r="V567" s="468"/>
    </row>
    <row r="568" spans="1:22">
      <c r="A568" s="460"/>
      <c r="B568" s="463"/>
      <c r="C568" s="354" t="s">
        <v>100</v>
      </c>
      <c r="D568" s="355"/>
      <c r="E568" s="355"/>
      <c r="F568" s="355"/>
      <c r="G568" s="355"/>
      <c r="H568" s="355"/>
      <c r="I568" s="355"/>
      <c r="J568" s="355"/>
      <c r="K568" s="355"/>
      <c r="L568" s="355"/>
      <c r="M568" s="356"/>
      <c r="N568" s="356"/>
      <c r="O568" s="356"/>
      <c r="P568" s="356"/>
      <c r="Q568" s="463"/>
      <c r="R568" s="463"/>
      <c r="S568" s="361"/>
      <c r="T568" s="357"/>
      <c r="U568" s="466"/>
      <c r="V568" s="468"/>
    </row>
    <row r="569" spans="1:22" ht="24.75" thickBot="1">
      <c r="A569" s="461"/>
      <c r="B569" s="464"/>
      <c r="C569" s="362" t="s">
        <v>120</v>
      </c>
      <c r="D569" s="358" t="str">
        <f t="shared" ref="D569:L569" si="587">IF(((D567="")*AND(D568="")),"",(D567-D568)*3)</f>
        <v/>
      </c>
      <c r="E569" s="358" t="str">
        <f t="shared" si="587"/>
        <v/>
      </c>
      <c r="F569" s="358" t="str">
        <f t="shared" si="587"/>
        <v/>
      </c>
      <c r="G569" s="358" t="str">
        <f t="shared" si="587"/>
        <v/>
      </c>
      <c r="H569" s="358" t="str">
        <f t="shared" si="587"/>
        <v/>
      </c>
      <c r="I569" s="358" t="str">
        <f t="shared" si="587"/>
        <v/>
      </c>
      <c r="J569" s="358" t="str">
        <f t="shared" si="587"/>
        <v/>
      </c>
      <c r="K569" s="358" t="str">
        <f t="shared" si="587"/>
        <v/>
      </c>
      <c r="L569" s="358" t="str">
        <f t="shared" si="587"/>
        <v/>
      </c>
      <c r="M569" s="363"/>
      <c r="N569" s="363"/>
      <c r="O569" s="363"/>
      <c r="P569" s="363"/>
      <c r="Q569" s="464"/>
      <c r="R569" s="464"/>
      <c r="S569" s="364"/>
      <c r="T569" s="365"/>
      <c r="U569" s="467"/>
      <c r="V569" s="469"/>
    </row>
    <row r="570" spans="1:22">
      <c r="A570" s="470"/>
      <c r="B570" s="472" t="s">
        <v>210</v>
      </c>
      <c r="C570" s="349" t="s">
        <v>99</v>
      </c>
      <c r="D570" s="355"/>
      <c r="E570" s="355"/>
      <c r="F570" s="355"/>
      <c r="G570" s="355"/>
      <c r="H570" s="355"/>
      <c r="I570" s="355"/>
      <c r="J570" s="355"/>
      <c r="K570" s="355"/>
      <c r="L570" s="355"/>
      <c r="M570" s="351"/>
      <c r="N570" s="351"/>
      <c r="O570" s="351"/>
      <c r="P570" s="351"/>
      <c r="Q570" s="472" t="str">
        <f t="shared" ref="Q570" si="588">IF((L562=""),"",MAX(D563:L563))</f>
        <v/>
      </c>
      <c r="R570" s="472" t="str">
        <f t="shared" ref="R570" si="589">IF(L562="","",MIN(D563:L563))</f>
        <v/>
      </c>
      <c r="S570" s="352" t="str">
        <f t="shared" ref="S570" si="590">IF((L563=""),"",AVERAGE(D563:L563))</f>
        <v/>
      </c>
      <c r="T570" s="352" t="str">
        <f>IF((L562=""),"",((Q570-R570)/(Q570+R570))*100)</f>
        <v/>
      </c>
      <c r="U570" s="474" t="str">
        <f>IF(L562="","",(IF(T570&lt;7,IF(S570&gt;2000,IF(S570&lt;3000,"Pass","Fail"),"Fail"),"Fail")))</f>
        <v/>
      </c>
      <c r="V570" s="476"/>
    </row>
    <row r="571" spans="1:22">
      <c r="A571" s="471"/>
      <c r="B571" s="463"/>
      <c r="C571" s="354" t="s">
        <v>100</v>
      </c>
      <c r="D571" s="355"/>
      <c r="E571" s="355"/>
      <c r="F571" s="355"/>
      <c r="G571" s="355"/>
      <c r="H571" s="355"/>
      <c r="I571" s="355"/>
      <c r="J571" s="355"/>
      <c r="K571" s="355"/>
      <c r="L571" s="355"/>
      <c r="M571" s="356"/>
      <c r="N571" s="356"/>
      <c r="O571" s="356"/>
      <c r="P571" s="356"/>
      <c r="Q571" s="463"/>
      <c r="R571" s="463"/>
      <c r="S571" s="357"/>
      <c r="T571" s="357"/>
      <c r="U571" s="466"/>
      <c r="V571" s="477"/>
    </row>
    <row r="572" spans="1:22" ht="24.75" thickBot="1">
      <c r="A572" s="471"/>
      <c r="B572" s="473"/>
      <c r="C572" s="354" t="s">
        <v>120</v>
      </c>
      <c r="D572" s="363" t="str">
        <f t="shared" ref="D572:L572" si="591">IF(((D570="")*AND(D571="")),"",(D570-D571)*3)</f>
        <v/>
      </c>
      <c r="E572" s="363" t="str">
        <f t="shared" si="591"/>
        <v/>
      </c>
      <c r="F572" s="363" t="str">
        <f t="shared" si="591"/>
        <v/>
      </c>
      <c r="G572" s="363" t="str">
        <f t="shared" si="591"/>
        <v/>
      </c>
      <c r="H572" s="363" t="str">
        <f t="shared" si="591"/>
        <v/>
      </c>
      <c r="I572" s="363" t="str">
        <f t="shared" si="591"/>
        <v/>
      </c>
      <c r="J572" s="363" t="str">
        <f t="shared" si="591"/>
        <v/>
      </c>
      <c r="K572" s="363" t="str">
        <f t="shared" si="591"/>
        <v/>
      </c>
      <c r="L572" s="363" t="str">
        <f t="shared" si="591"/>
        <v/>
      </c>
      <c r="M572" s="358"/>
      <c r="N572" s="358"/>
      <c r="O572" s="358"/>
      <c r="P572" s="358" t="str">
        <f t="shared" si="543"/>
        <v/>
      </c>
      <c r="Q572" s="473"/>
      <c r="R572" s="473"/>
      <c r="S572" s="359"/>
      <c r="T572" s="359"/>
      <c r="U572" s="475"/>
      <c r="V572" s="477"/>
    </row>
    <row r="573" spans="1:22">
      <c r="A573" s="459"/>
      <c r="B573" s="462" t="s">
        <v>110</v>
      </c>
      <c r="C573" s="354" t="s">
        <v>99</v>
      </c>
      <c r="D573" s="350"/>
      <c r="E573" s="350"/>
      <c r="F573" s="350"/>
      <c r="G573" s="350"/>
      <c r="H573" s="350"/>
      <c r="I573" s="350"/>
      <c r="J573" s="350"/>
      <c r="K573" s="350"/>
      <c r="L573" s="350"/>
      <c r="M573" s="356"/>
      <c r="N573" s="356"/>
      <c r="O573" s="356"/>
      <c r="P573" s="356"/>
      <c r="Q573" s="462" t="str">
        <f t="shared" ref="Q573" si="592">IF((L565=""),"",MAX(D566:L566))</f>
        <v/>
      </c>
      <c r="R573" s="462" t="str">
        <f t="shared" ref="R573" si="593">IF(L565="","",MIN(D566:L566))</f>
        <v/>
      </c>
      <c r="S573" s="360" t="str">
        <f t="shared" ref="S573" si="594">IF((L566=""),"",AVERAGE(D566:L566))</f>
        <v/>
      </c>
      <c r="T573" s="346" t="str">
        <f>IF((L565=""),"",((Q573-R573)/(Q573+R573))*100)</f>
        <v/>
      </c>
      <c r="U573" s="465" t="str">
        <f>IF(L565="","",(IF(T573&lt;7,IF(S573&gt;2800,IF(S573&lt;4500,"Pass","Fail"),"Fail"),"Fail")))</f>
        <v/>
      </c>
      <c r="V573" s="468"/>
    </row>
    <row r="574" spans="1:22">
      <c r="A574" s="460"/>
      <c r="B574" s="463"/>
      <c r="C574" s="354" t="s">
        <v>100</v>
      </c>
      <c r="D574" s="355"/>
      <c r="E574" s="355"/>
      <c r="F574" s="355"/>
      <c r="G574" s="355"/>
      <c r="H574" s="355"/>
      <c r="I574" s="355"/>
      <c r="J574" s="355"/>
      <c r="K574" s="355"/>
      <c r="L574" s="355"/>
      <c r="M574" s="356"/>
      <c r="N574" s="356"/>
      <c r="O574" s="356"/>
      <c r="P574" s="356"/>
      <c r="Q574" s="463"/>
      <c r="R574" s="463"/>
      <c r="S574" s="361"/>
      <c r="T574" s="357"/>
      <c r="U574" s="466"/>
      <c r="V574" s="468"/>
    </row>
    <row r="575" spans="1:22" ht="24.75" thickBot="1">
      <c r="A575" s="461"/>
      <c r="B575" s="464"/>
      <c r="C575" s="362" t="s">
        <v>120</v>
      </c>
      <c r="D575" s="358" t="str">
        <f t="shared" ref="D575:L575" si="595">IF(((D573="")*AND(D574="")),"",(D573-D574)*3)</f>
        <v/>
      </c>
      <c r="E575" s="358" t="str">
        <f t="shared" si="595"/>
        <v/>
      </c>
      <c r="F575" s="358" t="str">
        <f t="shared" si="595"/>
        <v/>
      </c>
      <c r="G575" s="358" t="str">
        <f t="shared" si="595"/>
        <v/>
      </c>
      <c r="H575" s="358" t="str">
        <f t="shared" si="595"/>
        <v/>
      </c>
      <c r="I575" s="358" t="str">
        <f t="shared" si="595"/>
        <v/>
      </c>
      <c r="J575" s="358" t="str">
        <f t="shared" si="595"/>
        <v/>
      </c>
      <c r="K575" s="358" t="str">
        <f t="shared" si="595"/>
        <v/>
      </c>
      <c r="L575" s="358" t="str">
        <f t="shared" si="595"/>
        <v/>
      </c>
      <c r="M575" s="363"/>
      <c r="N575" s="363"/>
      <c r="O575" s="363"/>
      <c r="P575" s="363"/>
      <c r="Q575" s="464"/>
      <c r="R575" s="464"/>
      <c r="S575" s="364"/>
      <c r="T575" s="365"/>
      <c r="U575" s="467"/>
      <c r="V575" s="469"/>
    </row>
    <row r="576" spans="1:22">
      <c r="A576" s="470"/>
      <c r="B576" s="472" t="s">
        <v>210</v>
      </c>
      <c r="C576" s="349" t="s">
        <v>99</v>
      </c>
      <c r="D576" s="355"/>
      <c r="E576" s="355"/>
      <c r="F576" s="355"/>
      <c r="G576" s="355"/>
      <c r="H576" s="355"/>
      <c r="I576" s="355"/>
      <c r="J576" s="355"/>
      <c r="K576" s="355"/>
      <c r="L576" s="355"/>
      <c r="M576" s="351"/>
      <c r="N576" s="351"/>
      <c r="O576" s="351"/>
      <c r="P576" s="351"/>
      <c r="Q576" s="472" t="str">
        <f t="shared" ref="Q576" si="596">IF((L568=""),"",MAX(D569:L569))</f>
        <v/>
      </c>
      <c r="R576" s="472" t="str">
        <f t="shared" ref="R576" si="597">IF(L568="","",MIN(D569:L569))</f>
        <v/>
      </c>
      <c r="S576" s="352" t="str">
        <f t="shared" ref="S576" si="598">IF((L569=""),"",AVERAGE(D569:L569))</f>
        <v/>
      </c>
      <c r="T576" s="352" t="str">
        <f>IF((L568=""),"",((Q576-R576)/(Q576+R576))*100)</f>
        <v/>
      </c>
      <c r="U576" s="474" t="str">
        <f>IF(L568="","",(IF(T576&lt;7,IF(S576&gt;2000,IF(S576&lt;3000,"Pass","Fail"),"Fail"),"Fail")))</f>
        <v/>
      </c>
      <c r="V576" s="476"/>
    </row>
    <row r="577" spans="1:22">
      <c r="A577" s="471"/>
      <c r="B577" s="463"/>
      <c r="C577" s="354" t="s">
        <v>100</v>
      </c>
      <c r="D577" s="355"/>
      <c r="E577" s="355"/>
      <c r="F577" s="355"/>
      <c r="G577" s="355"/>
      <c r="H577" s="355"/>
      <c r="I577" s="355"/>
      <c r="J577" s="355"/>
      <c r="K577" s="355"/>
      <c r="L577" s="355"/>
      <c r="M577" s="356"/>
      <c r="N577" s="356"/>
      <c r="O577" s="356"/>
      <c r="P577" s="356"/>
      <c r="Q577" s="463"/>
      <c r="R577" s="463"/>
      <c r="S577" s="357"/>
      <c r="T577" s="357"/>
      <c r="U577" s="466"/>
      <c r="V577" s="477"/>
    </row>
    <row r="578" spans="1:22" ht="24.75" thickBot="1">
      <c r="A578" s="471"/>
      <c r="B578" s="473"/>
      <c r="C578" s="354" t="s">
        <v>120</v>
      </c>
      <c r="D578" s="363" t="str">
        <f t="shared" ref="D578:L578" si="599">IF(((D576="")*AND(D577="")),"",(D576-D577)*3)</f>
        <v/>
      </c>
      <c r="E578" s="363" t="str">
        <f t="shared" si="599"/>
        <v/>
      </c>
      <c r="F578" s="363" t="str">
        <f t="shared" si="599"/>
        <v/>
      </c>
      <c r="G578" s="363" t="str">
        <f t="shared" si="599"/>
        <v/>
      </c>
      <c r="H578" s="363" t="str">
        <f t="shared" si="599"/>
        <v/>
      </c>
      <c r="I578" s="363" t="str">
        <f t="shared" si="599"/>
        <v/>
      </c>
      <c r="J578" s="363" t="str">
        <f t="shared" si="599"/>
        <v/>
      </c>
      <c r="K578" s="363" t="str">
        <f t="shared" si="599"/>
        <v/>
      </c>
      <c r="L578" s="363" t="str">
        <f t="shared" si="599"/>
        <v/>
      </c>
      <c r="M578" s="358"/>
      <c r="N578" s="358"/>
      <c r="O578" s="358"/>
      <c r="P578" s="358" t="str">
        <f t="shared" si="543"/>
        <v/>
      </c>
      <c r="Q578" s="473"/>
      <c r="R578" s="473"/>
      <c r="S578" s="359"/>
      <c r="T578" s="359"/>
      <c r="U578" s="475"/>
      <c r="V578" s="477"/>
    </row>
    <row r="579" spans="1:22">
      <c r="A579" s="459"/>
      <c r="B579" s="462" t="s">
        <v>110</v>
      </c>
      <c r="C579" s="354" t="s">
        <v>99</v>
      </c>
      <c r="D579" s="350"/>
      <c r="E579" s="350"/>
      <c r="F579" s="350"/>
      <c r="G579" s="350"/>
      <c r="H579" s="350"/>
      <c r="I579" s="350"/>
      <c r="J579" s="350"/>
      <c r="K579" s="350"/>
      <c r="L579" s="350"/>
      <c r="M579" s="356"/>
      <c r="N579" s="356"/>
      <c r="O579" s="356"/>
      <c r="P579" s="356"/>
      <c r="Q579" s="462" t="str">
        <f t="shared" ref="Q579" si="600">IF((L571=""),"",MAX(D572:L572))</f>
        <v/>
      </c>
      <c r="R579" s="462" t="str">
        <f t="shared" ref="R579" si="601">IF(L571="","",MIN(D572:L572))</f>
        <v/>
      </c>
      <c r="S579" s="360" t="str">
        <f t="shared" ref="S579" si="602">IF((L572=""),"",AVERAGE(D572:L572))</f>
        <v/>
      </c>
      <c r="T579" s="346" t="str">
        <f>IF((L571=""),"",((Q579-R579)/(Q579+R579))*100)</f>
        <v/>
      </c>
      <c r="U579" s="465" t="str">
        <f>IF(L571="","",(IF(T579&lt;7,IF(S579&gt;2800,IF(S579&lt;4500,"Pass","Fail"),"Fail"),"Fail")))</f>
        <v/>
      </c>
      <c r="V579" s="468"/>
    </row>
    <row r="580" spans="1:22">
      <c r="A580" s="460"/>
      <c r="B580" s="463"/>
      <c r="C580" s="354" t="s">
        <v>100</v>
      </c>
      <c r="D580" s="355"/>
      <c r="E580" s="355"/>
      <c r="F580" s="355"/>
      <c r="G580" s="355"/>
      <c r="H580" s="355"/>
      <c r="I580" s="355"/>
      <c r="J580" s="355"/>
      <c r="K580" s="355"/>
      <c r="L580" s="355"/>
      <c r="M580" s="356"/>
      <c r="N580" s="356"/>
      <c r="O580" s="356"/>
      <c r="P580" s="356"/>
      <c r="Q580" s="463"/>
      <c r="R580" s="463"/>
      <c r="S580" s="361"/>
      <c r="T580" s="357"/>
      <c r="U580" s="466"/>
      <c r="V580" s="468"/>
    </row>
    <row r="581" spans="1:22" ht="24.75" thickBot="1">
      <c r="A581" s="461"/>
      <c r="B581" s="464"/>
      <c r="C581" s="362" t="s">
        <v>120</v>
      </c>
      <c r="D581" s="358" t="str">
        <f t="shared" ref="D581:L581" si="603">IF(((D579="")*AND(D580="")),"",(D579-D580)*3)</f>
        <v/>
      </c>
      <c r="E581" s="358" t="str">
        <f t="shared" si="603"/>
        <v/>
      </c>
      <c r="F581" s="358" t="str">
        <f t="shared" si="603"/>
        <v/>
      </c>
      <c r="G581" s="358" t="str">
        <f t="shared" si="603"/>
        <v/>
      </c>
      <c r="H581" s="358" t="str">
        <f t="shared" si="603"/>
        <v/>
      </c>
      <c r="I581" s="358" t="str">
        <f t="shared" si="603"/>
        <v/>
      </c>
      <c r="J581" s="358" t="str">
        <f t="shared" si="603"/>
        <v/>
      </c>
      <c r="K581" s="358" t="str">
        <f t="shared" si="603"/>
        <v/>
      </c>
      <c r="L581" s="358" t="str">
        <f t="shared" si="603"/>
        <v/>
      </c>
      <c r="M581" s="363"/>
      <c r="N581" s="363"/>
      <c r="O581" s="363"/>
      <c r="P581" s="363"/>
      <c r="Q581" s="464"/>
      <c r="R581" s="464"/>
      <c r="S581" s="364"/>
      <c r="T581" s="365"/>
      <c r="U581" s="467"/>
      <c r="V581" s="469"/>
    </row>
    <row r="582" spans="1:22">
      <c r="A582" s="470"/>
      <c r="B582" s="472" t="s">
        <v>210</v>
      </c>
      <c r="C582" s="349" t="s">
        <v>99</v>
      </c>
      <c r="D582" s="355"/>
      <c r="E582" s="355"/>
      <c r="F582" s="355"/>
      <c r="G582" s="355"/>
      <c r="H582" s="355"/>
      <c r="I582" s="355"/>
      <c r="J582" s="355"/>
      <c r="K582" s="355"/>
      <c r="L582" s="355"/>
      <c r="M582" s="351"/>
      <c r="N582" s="351"/>
      <c r="O582" s="351"/>
      <c r="P582" s="351"/>
      <c r="Q582" s="472" t="str">
        <f t="shared" ref="Q582" si="604">IF((L574=""),"",MAX(D575:L575))</f>
        <v/>
      </c>
      <c r="R582" s="472" t="str">
        <f t="shared" ref="R582" si="605">IF(L574="","",MIN(D575:L575))</f>
        <v/>
      </c>
      <c r="S582" s="352" t="str">
        <f t="shared" ref="S582" si="606">IF((L575=""),"",AVERAGE(D575:L575))</f>
        <v/>
      </c>
      <c r="T582" s="352" t="str">
        <f>IF((L574=""),"",((Q582-R582)/(Q582+R582))*100)</f>
        <v/>
      </c>
      <c r="U582" s="474" t="str">
        <f>IF(L574="","",(IF(T582&lt;7,IF(S582&gt;2000,IF(S582&lt;3000,"Pass","Fail"),"Fail"),"Fail")))</f>
        <v/>
      </c>
      <c r="V582" s="476"/>
    </row>
    <row r="583" spans="1:22">
      <c r="A583" s="471"/>
      <c r="B583" s="463"/>
      <c r="C583" s="354" t="s">
        <v>100</v>
      </c>
      <c r="D583" s="355"/>
      <c r="E583" s="355"/>
      <c r="F583" s="355"/>
      <c r="G583" s="355"/>
      <c r="H583" s="355"/>
      <c r="I583" s="355"/>
      <c r="J583" s="355"/>
      <c r="K583" s="355"/>
      <c r="L583" s="355"/>
      <c r="M583" s="356"/>
      <c r="N583" s="356"/>
      <c r="O583" s="356"/>
      <c r="P583" s="356"/>
      <c r="Q583" s="463"/>
      <c r="R583" s="463"/>
      <c r="S583" s="357"/>
      <c r="T583" s="357"/>
      <c r="U583" s="466"/>
      <c r="V583" s="477"/>
    </row>
    <row r="584" spans="1:22" ht="24.75" thickBot="1">
      <c r="A584" s="471"/>
      <c r="B584" s="473"/>
      <c r="C584" s="354" t="s">
        <v>120</v>
      </c>
      <c r="D584" s="363" t="str">
        <f t="shared" ref="D584:L584" si="607">IF(((D582="")*AND(D583="")),"",(D582-D583)*3)</f>
        <v/>
      </c>
      <c r="E584" s="363" t="str">
        <f t="shared" si="607"/>
        <v/>
      </c>
      <c r="F584" s="363" t="str">
        <f t="shared" si="607"/>
        <v/>
      </c>
      <c r="G584" s="363" t="str">
        <f t="shared" si="607"/>
        <v/>
      </c>
      <c r="H584" s="363" t="str">
        <f t="shared" si="607"/>
        <v/>
      </c>
      <c r="I584" s="363" t="str">
        <f t="shared" si="607"/>
        <v/>
      </c>
      <c r="J584" s="363" t="str">
        <f t="shared" si="607"/>
        <v/>
      </c>
      <c r="K584" s="363" t="str">
        <f t="shared" si="607"/>
        <v/>
      </c>
      <c r="L584" s="363" t="str">
        <f t="shared" si="607"/>
        <v/>
      </c>
      <c r="M584" s="358"/>
      <c r="N584" s="358"/>
      <c r="O584" s="358"/>
      <c r="P584" s="358" t="str">
        <f t="shared" si="543"/>
        <v/>
      </c>
      <c r="Q584" s="473"/>
      <c r="R584" s="473"/>
      <c r="S584" s="359"/>
      <c r="T584" s="359"/>
      <c r="U584" s="475"/>
      <c r="V584" s="477"/>
    </row>
    <row r="585" spans="1:22">
      <c r="A585" s="459"/>
      <c r="B585" s="462" t="s">
        <v>110</v>
      </c>
      <c r="C585" s="354" t="s">
        <v>99</v>
      </c>
      <c r="D585" s="350"/>
      <c r="E585" s="350"/>
      <c r="F585" s="350"/>
      <c r="G585" s="350"/>
      <c r="H585" s="350"/>
      <c r="I585" s="350"/>
      <c r="J585" s="350"/>
      <c r="K585" s="350"/>
      <c r="L585" s="350"/>
      <c r="M585" s="356"/>
      <c r="N585" s="356"/>
      <c r="O585" s="356"/>
      <c r="P585" s="356"/>
      <c r="Q585" s="462" t="str">
        <f t="shared" ref="Q585" si="608">IF((L577=""),"",MAX(D578:L578))</f>
        <v/>
      </c>
      <c r="R585" s="462" t="str">
        <f t="shared" ref="R585" si="609">IF(L577="","",MIN(D578:L578))</f>
        <v/>
      </c>
      <c r="S585" s="360" t="str">
        <f t="shared" ref="S585" si="610">IF((L578=""),"",AVERAGE(D578:L578))</f>
        <v/>
      </c>
      <c r="T585" s="346" t="str">
        <f>IF((L577=""),"",((Q585-R585)/(Q585+R585))*100)</f>
        <v/>
      </c>
      <c r="U585" s="465" t="str">
        <f>IF(L577="","",(IF(T585&lt;7,IF(S585&gt;2800,IF(S585&lt;4500,"Pass","Fail"),"Fail"),"Fail")))</f>
        <v/>
      </c>
      <c r="V585" s="468"/>
    </row>
    <row r="586" spans="1:22">
      <c r="A586" s="460"/>
      <c r="B586" s="463"/>
      <c r="C586" s="354" t="s">
        <v>100</v>
      </c>
      <c r="D586" s="355"/>
      <c r="E586" s="355"/>
      <c r="F586" s="355"/>
      <c r="G586" s="355"/>
      <c r="H586" s="355"/>
      <c r="I586" s="355"/>
      <c r="J586" s="355"/>
      <c r="K586" s="355"/>
      <c r="L586" s="355"/>
      <c r="M586" s="356"/>
      <c r="N586" s="356"/>
      <c r="O586" s="356"/>
      <c r="P586" s="356"/>
      <c r="Q586" s="463"/>
      <c r="R586" s="463"/>
      <c r="S586" s="361"/>
      <c r="T586" s="357"/>
      <c r="U586" s="466"/>
      <c r="V586" s="468"/>
    </row>
    <row r="587" spans="1:22" ht="24.75" thickBot="1">
      <c r="A587" s="461"/>
      <c r="B587" s="464"/>
      <c r="C587" s="362" t="s">
        <v>120</v>
      </c>
      <c r="D587" s="358" t="str">
        <f t="shared" ref="D587:L587" si="611">IF(((D585="")*AND(D586="")),"",(D585-D586)*3)</f>
        <v/>
      </c>
      <c r="E587" s="358" t="str">
        <f t="shared" si="611"/>
        <v/>
      </c>
      <c r="F587" s="358" t="str">
        <f t="shared" si="611"/>
        <v/>
      </c>
      <c r="G587" s="358" t="str">
        <f t="shared" si="611"/>
        <v/>
      </c>
      <c r="H587" s="358" t="str">
        <f t="shared" si="611"/>
        <v/>
      </c>
      <c r="I587" s="358" t="str">
        <f t="shared" si="611"/>
        <v/>
      </c>
      <c r="J587" s="358" t="str">
        <f t="shared" si="611"/>
        <v/>
      </c>
      <c r="K587" s="358" t="str">
        <f t="shared" si="611"/>
        <v/>
      </c>
      <c r="L587" s="358" t="str">
        <f t="shared" si="611"/>
        <v/>
      </c>
      <c r="M587" s="363"/>
      <c r="N587" s="363"/>
      <c r="O587" s="363"/>
      <c r="P587" s="363"/>
      <c r="Q587" s="464"/>
      <c r="R587" s="464"/>
      <c r="S587" s="364"/>
      <c r="T587" s="365"/>
      <c r="U587" s="467"/>
      <c r="V587" s="469"/>
    </row>
    <row r="588" spans="1:22">
      <c r="A588" s="470"/>
      <c r="B588" s="472" t="s">
        <v>210</v>
      </c>
      <c r="C588" s="349" t="s">
        <v>99</v>
      </c>
      <c r="D588" s="355"/>
      <c r="E588" s="355"/>
      <c r="F588" s="355"/>
      <c r="G588" s="355"/>
      <c r="H588" s="355"/>
      <c r="I588" s="355"/>
      <c r="J588" s="355"/>
      <c r="K588" s="355"/>
      <c r="L588" s="355"/>
      <c r="M588" s="351"/>
      <c r="N588" s="351"/>
      <c r="O588" s="351"/>
      <c r="P588" s="351"/>
      <c r="Q588" s="472" t="str">
        <f t="shared" ref="Q588" si="612">IF((L580=""),"",MAX(D581:L581))</f>
        <v/>
      </c>
      <c r="R588" s="472" t="str">
        <f t="shared" ref="R588" si="613">IF(L580="","",MIN(D581:L581))</f>
        <v/>
      </c>
      <c r="S588" s="352" t="str">
        <f t="shared" ref="S588" si="614">IF((L581=""),"",AVERAGE(D581:L581))</f>
        <v/>
      </c>
      <c r="T588" s="352" t="str">
        <f>IF((L580=""),"",((Q588-R588)/(Q588+R588))*100)</f>
        <v/>
      </c>
      <c r="U588" s="474" t="str">
        <f>IF(L580="","",(IF(T588&lt;7,IF(S588&gt;2000,IF(S588&lt;3000,"Pass","Fail"),"Fail"),"Fail")))</f>
        <v/>
      </c>
      <c r="V588" s="476"/>
    </row>
    <row r="589" spans="1:22">
      <c r="A589" s="471"/>
      <c r="B589" s="463"/>
      <c r="C589" s="354" t="s">
        <v>100</v>
      </c>
      <c r="D589" s="355"/>
      <c r="E589" s="355"/>
      <c r="F589" s="355"/>
      <c r="G589" s="355"/>
      <c r="H589" s="355"/>
      <c r="I589" s="355"/>
      <c r="J589" s="355"/>
      <c r="K589" s="355"/>
      <c r="L589" s="355"/>
      <c r="M589" s="356"/>
      <c r="N589" s="356"/>
      <c r="O589" s="356"/>
      <c r="P589" s="356"/>
      <c r="Q589" s="463"/>
      <c r="R589" s="463"/>
      <c r="S589" s="357"/>
      <c r="T589" s="357"/>
      <c r="U589" s="466"/>
      <c r="V589" s="477"/>
    </row>
    <row r="590" spans="1:22" ht="24.75" thickBot="1">
      <c r="A590" s="471"/>
      <c r="B590" s="473"/>
      <c r="C590" s="354" t="s">
        <v>120</v>
      </c>
      <c r="D590" s="363" t="str">
        <f t="shared" ref="D590:L590" si="615">IF(((D588="")*AND(D589="")),"",(D588-D589)*3)</f>
        <v/>
      </c>
      <c r="E590" s="363" t="str">
        <f t="shared" si="615"/>
        <v/>
      </c>
      <c r="F590" s="363" t="str">
        <f t="shared" si="615"/>
        <v/>
      </c>
      <c r="G590" s="363" t="str">
        <f t="shared" si="615"/>
        <v/>
      </c>
      <c r="H590" s="363" t="str">
        <f t="shared" si="615"/>
        <v/>
      </c>
      <c r="I590" s="363" t="str">
        <f t="shared" si="615"/>
        <v/>
      </c>
      <c r="J590" s="363" t="str">
        <f t="shared" si="615"/>
        <v/>
      </c>
      <c r="K590" s="363" t="str">
        <f t="shared" si="615"/>
        <v/>
      </c>
      <c r="L590" s="363" t="str">
        <f t="shared" si="615"/>
        <v/>
      </c>
      <c r="M590" s="358"/>
      <c r="N590" s="358"/>
      <c r="O590" s="358"/>
      <c r="P590" s="358" t="str">
        <f t="shared" si="543"/>
        <v/>
      </c>
      <c r="Q590" s="473"/>
      <c r="R590" s="473"/>
      <c r="S590" s="359"/>
      <c r="T590" s="359"/>
      <c r="U590" s="475"/>
      <c r="V590" s="477"/>
    </row>
    <row r="591" spans="1:22">
      <c r="A591" s="459"/>
      <c r="B591" s="462" t="s">
        <v>110</v>
      </c>
      <c r="C591" s="354" t="s">
        <v>99</v>
      </c>
      <c r="D591" s="350"/>
      <c r="E591" s="350"/>
      <c r="F591" s="350"/>
      <c r="G591" s="350"/>
      <c r="H591" s="350"/>
      <c r="I591" s="350"/>
      <c r="J591" s="350"/>
      <c r="K591" s="350"/>
      <c r="L591" s="350"/>
      <c r="M591" s="356"/>
      <c r="N591" s="356"/>
      <c r="O591" s="356"/>
      <c r="P591" s="356"/>
      <c r="Q591" s="462" t="str">
        <f t="shared" ref="Q591" si="616">IF((L583=""),"",MAX(D584:L584))</f>
        <v/>
      </c>
      <c r="R591" s="462" t="str">
        <f t="shared" ref="R591" si="617">IF(L583="","",MIN(D584:L584))</f>
        <v/>
      </c>
      <c r="S591" s="360" t="str">
        <f t="shared" ref="S591" si="618">IF((L584=""),"",AVERAGE(D584:L584))</f>
        <v/>
      </c>
      <c r="T591" s="346" t="str">
        <f>IF((L583=""),"",((Q591-R591)/(Q591+R591))*100)</f>
        <v/>
      </c>
      <c r="U591" s="465" t="str">
        <f>IF(L583="","",(IF(T591&lt;7,IF(S591&gt;2800,IF(S591&lt;4500,"Pass","Fail"),"Fail"),"Fail")))</f>
        <v/>
      </c>
      <c r="V591" s="468"/>
    </row>
    <row r="592" spans="1:22">
      <c r="A592" s="460"/>
      <c r="B592" s="463"/>
      <c r="C592" s="354" t="s">
        <v>100</v>
      </c>
      <c r="D592" s="355"/>
      <c r="E592" s="355"/>
      <c r="F592" s="355"/>
      <c r="G592" s="355"/>
      <c r="H592" s="355"/>
      <c r="I592" s="355"/>
      <c r="J592" s="355"/>
      <c r="K592" s="355"/>
      <c r="L592" s="355"/>
      <c r="M592" s="356"/>
      <c r="N592" s="356"/>
      <c r="O592" s="356"/>
      <c r="P592" s="356"/>
      <c r="Q592" s="463"/>
      <c r="R592" s="463"/>
      <c r="S592" s="361"/>
      <c r="T592" s="357"/>
      <c r="U592" s="466"/>
      <c r="V592" s="468"/>
    </row>
    <row r="593" spans="1:22" ht="24.75" thickBot="1">
      <c r="A593" s="461"/>
      <c r="B593" s="464"/>
      <c r="C593" s="362" t="s">
        <v>120</v>
      </c>
      <c r="D593" s="358" t="str">
        <f t="shared" ref="D593:L593" si="619">IF(((D591="")*AND(D592="")),"",(D591-D592)*3)</f>
        <v/>
      </c>
      <c r="E593" s="358" t="str">
        <f t="shared" si="619"/>
        <v/>
      </c>
      <c r="F593" s="358" t="str">
        <f t="shared" si="619"/>
        <v/>
      </c>
      <c r="G593" s="358" t="str">
        <f t="shared" si="619"/>
        <v/>
      </c>
      <c r="H593" s="358" t="str">
        <f t="shared" si="619"/>
        <v/>
      </c>
      <c r="I593" s="358" t="str">
        <f t="shared" si="619"/>
        <v/>
      </c>
      <c r="J593" s="358" t="str">
        <f t="shared" si="619"/>
        <v/>
      </c>
      <c r="K593" s="358" t="str">
        <f t="shared" si="619"/>
        <v/>
      </c>
      <c r="L593" s="358" t="str">
        <f t="shared" si="619"/>
        <v/>
      </c>
      <c r="M593" s="363"/>
      <c r="N593" s="363"/>
      <c r="O593" s="363"/>
      <c r="P593" s="363"/>
      <c r="Q593" s="464"/>
      <c r="R593" s="464"/>
      <c r="S593" s="364"/>
      <c r="T593" s="365"/>
      <c r="U593" s="467"/>
      <c r="V593" s="469"/>
    </row>
    <row r="594" spans="1:22">
      <c r="A594" s="470"/>
      <c r="B594" s="472" t="s">
        <v>210</v>
      </c>
      <c r="C594" s="349" t="s">
        <v>99</v>
      </c>
      <c r="D594" s="355"/>
      <c r="E594" s="355"/>
      <c r="F594" s="355"/>
      <c r="G594" s="355"/>
      <c r="H594" s="355"/>
      <c r="I594" s="355"/>
      <c r="J594" s="355"/>
      <c r="K594" s="355"/>
      <c r="L594" s="355"/>
      <c r="M594" s="351"/>
      <c r="N594" s="351"/>
      <c r="O594" s="351"/>
      <c r="P594" s="351"/>
      <c r="Q594" s="472" t="str">
        <f t="shared" ref="Q594" si="620">IF((L586=""),"",MAX(D587:L587))</f>
        <v/>
      </c>
      <c r="R594" s="472" t="str">
        <f t="shared" ref="R594" si="621">IF(L586="","",MIN(D587:L587))</f>
        <v/>
      </c>
      <c r="S594" s="352" t="str">
        <f t="shared" ref="S594" si="622">IF((L587=""),"",AVERAGE(D587:L587))</f>
        <v/>
      </c>
      <c r="T594" s="352" t="str">
        <f>IF((L586=""),"",((Q594-R594)/(Q594+R594))*100)</f>
        <v/>
      </c>
      <c r="U594" s="474" t="str">
        <f>IF(L586="","",(IF(T594&lt;7,IF(S594&gt;2000,IF(S594&lt;3000,"Pass","Fail"),"Fail"),"Fail")))</f>
        <v/>
      </c>
      <c r="V594" s="476"/>
    </row>
    <row r="595" spans="1:22">
      <c r="A595" s="471"/>
      <c r="B595" s="463"/>
      <c r="C595" s="354" t="s">
        <v>100</v>
      </c>
      <c r="D595" s="355"/>
      <c r="E595" s="355"/>
      <c r="F595" s="355"/>
      <c r="G595" s="355"/>
      <c r="H595" s="355"/>
      <c r="I595" s="355"/>
      <c r="J595" s="355"/>
      <c r="K595" s="355"/>
      <c r="L595" s="355"/>
      <c r="M595" s="356"/>
      <c r="N595" s="356"/>
      <c r="O595" s="356"/>
      <c r="P595" s="356"/>
      <c r="Q595" s="463"/>
      <c r="R595" s="463"/>
      <c r="S595" s="357"/>
      <c r="T595" s="357"/>
      <c r="U595" s="466"/>
      <c r="V595" s="477"/>
    </row>
    <row r="596" spans="1:22" ht="24.75" thickBot="1">
      <c r="A596" s="471"/>
      <c r="B596" s="473"/>
      <c r="C596" s="354" t="s">
        <v>120</v>
      </c>
      <c r="D596" s="363" t="str">
        <f t="shared" ref="D596:L596" si="623">IF(((D594="")*AND(D595="")),"",(D594-D595)*3)</f>
        <v/>
      </c>
      <c r="E596" s="363" t="str">
        <f t="shared" si="623"/>
        <v/>
      </c>
      <c r="F596" s="363" t="str">
        <f t="shared" si="623"/>
        <v/>
      </c>
      <c r="G596" s="363" t="str">
        <f t="shared" si="623"/>
        <v/>
      </c>
      <c r="H596" s="363" t="str">
        <f t="shared" si="623"/>
        <v/>
      </c>
      <c r="I596" s="363" t="str">
        <f t="shared" si="623"/>
        <v/>
      </c>
      <c r="J596" s="363" t="str">
        <f t="shared" si="623"/>
        <v/>
      </c>
      <c r="K596" s="363" t="str">
        <f t="shared" si="623"/>
        <v/>
      </c>
      <c r="L596" s="363" t="str">
        <f t="shared" si="623"/>
        <v/>
      </c>
      <c r="M596" s="358"/>
      <c r="N596" s="358"/>
      <c r="O596" s="358"/>
      <c r="P596" s="358" t="str">
        <f t="shared" si="543"/>
        <v/>
      </c>
      <c r="Q596" s="473"/>
      <c r="R596" s="473"/>
      <c r="S596" s="359"/>
      <c r="T596" s="359"/>
      <c r="U596" s="475"/>
      <c r="V596" s="477"/>
    </row>
    <row r="597" spans="1:22">
      <c r="A597" s="459"/>
      <c r="B597" s="462" t="s">
        <v>110</v>
      </c>
      <c r="C597" s="354" t="s">
        <v>99</v>
      </c>
      <c r="D597" s="350"/>
      <c r="E597" s="350"/>
      <c r="F597" s="350"/>
      <c r="G597" s="350"/>
      <c r="H597" s="350"/>
      <c r="I597" s="350"/>
      <c r="J597" s="350"/>
      <c r="K597" s="350"/>
      <c r="L597" s="350"/>
      <c r="M597" s="356"/>
      <c r="N597" s="356"/>
      <c r="O597" s="356"/>
      <c r="P597" s="356"/>
      <c r="Q597" s="462" t="str">
        <f t="shared" ref="Q597" si="624">IF((L589=""),"",MAX(D590:L590))</f>
        <v/>
      </c>
      <c r="R597" s="462" t="str">
        <f t="shared" ref="R597" si="625">IF(L589="","",MIN(D590:L590))</f>
        <v/>
      </c>
      <c r="S597" s="360" t="str">
        <f t="shared" ref="S597" si="626">IF((L590=""),"",AVERAGE(D590:L590))</f>
        <v/>
      </c>
      <c r="T597" s="346" t="str">
        <f>IF((L589=""),"",((Q597-R597)/(Q597+R597))*100)</f>
        <v/>
      </c>
      <c r="U597" s="465" t="str">
        <f>IF(L589="","",(IF(T597&lt;7,IF(S597&gt;2800,IF(S597&lt;4500,"Pass","Fail"),"Fail"),"Fail")))</f>
        <v/>
      </c>
      <c r="V597" s="468"/>
    </row>
    <row r="598" spans="1:22">
      <c r="A598" s="460"/>
      <c r="B598" s="463"/>
      <c r="C598" s="354" t="s">
        <v>100</v>
      </c>
      <c r="D598" s="355"/>
      <c r="E598" s="355"/>
      <c r="F598" s="355"/>
      <c r="G598" s="355"/>
      <c r="H598" s="355"/>
      <c r="I598" s="355"/>
      <c r="J598" s="355"/>
      <c r="K598" s="355"/>
      <c r="L598" s="355"/>
      <c r="M598" s="356"/>
      <c r="N598" s="356"/>
      <c r="O598" s="356"/>
      <c r="P598" s="356"/>
      <c r="Q598" s="463"/>
      <c r="R598" s="463"/>
      <c r="S598" s="361"/>
      <c r="T598" s="357"/>
      <c r="U598" s="466"/>
      <c r="V598" s="468"/>
    </row>
    <row r="599" spans="1:22" ht="24.75" thickBot="1">
      <c r="A599" s="461"/>
      <c r="B599" s="464"/>
      <c r="C599" s="362" t="s">
        <v>120</v>
      </c>
      <c r="D599" s="358" t="str">
        <f t="shared" ref="D599:L599" si="627">IF(((D597="")*AND(D598="")),"",(D597-D598)*3)</f>
        <v/>
      </c>
      <c r="E599" s="358" t="str">
        <f t="shared" si="627"/>
        <v/>
      </c>
      <c r="F599" s="358" t="str">
        <f t="shared" si="627"/>
        <v/>
      </c>
      <c r="G599" s="358" t="str">
        <f t="shared" si="627"/>
        <v/>
      </c>
      <c r="H599" s="358" t="str">
        <f t="shared" si="627"/>
        <v/>
      </c>
      <c r="I599" s="358" t="str">
        <f t="shared" si="627"/>
        <v/>
      </c>
      <c r="J599" s="358" t="str">
        <f t="shared" si="627"/>
        <v/>
      </c>
      <c r="K599" s="358" t="str">
        <f t="shared" si="627"/>
        <v/>
      </c>
      <c r="L599" s="358" t="str">
        <f t="shared" si="627"/>
        <v/>
      </c>
      <c r="M599" s="363"/>
      <c r="N599" s="363"/>
      <c r="O599" s="363"/>
      <c r="P599" s="363"/>
      <c r="Q599" s="464"/>
      <c r="R599" s="464"/>
      <c r="S599" s="364"/>
      <c r="T599" s="365"/>
      <c r="U599" s="467"/>
      <c r="V599" s="469"/>
    </row>
    <row r="600" spans="1:22">
      <c r="A600" s="470"/>
      <c r="B600" s="472" t="s">
        <v>210</v>
      </c>
      <c r="C600" s="349" t="s">
        <v>99</v>
      </c>
      <c r="D600" s="355"/>
      <c r="E600" s="355"/>
      <c r="F600" s="355"/>
      <c r="G600" s="355"/>
      <c r="H600" s="355"/>
      <c r="I600" s="355"/>
      <c r="J600" s="355"/>
      <c r="K600" s="355"/>
      <c r="L600" s="355"/>
      <c r="M600" s="351"/>
      <c r="N600" s="351"/>
      <c r="O600" s="351"/>
      <c r="P600" s="351"/>
      <c r="Q600" s="472" t="str">
        <f t="shared" ref="Q600" si="628">IF((L592=""),"",MAX(D593:L593))</f>
        <v/>
      </c>
      <c r="R600" s="472" t="str">
        <f t="shared" ref="R600" si="629">IF(L592="","",MIN(D593:L593))</f>
        <v/>
      </c>
      <c r="S600" s="352" t="str">
        <f t="shared" ref="S600" si="630">IF((L593=""),"",AVERAGE(D593:L593))</f>
        <v/>
      </c>
      <c r="T600" s="352" t="str">
        <f>IF((L592=""),"",((Q600-R600)/(Q600+R600))*100)</f>
        <v/>
      </c>
      <c r="U600" s="474" t="str">
        <f>IF(L592="","",(IF(T600&lt;7,IF(S600&gt;2000,IF(S600&lt;3000,"Pass","Fail"),"Fail"),"Fail")))</f>
        <v/>
      </c>
      <c r="V600" s="476"/>
    </row>
    <row r="601" spans="1:22">
      <c r="A601" s="471"/>
      <c r="B601" s="463"/>
      <c r="C601" s="354" t="s">
        <v>100</v>
      </c>
      <c r="D601" s="355"/>
      <c r="E601" s="355"/>
      <c r="F601" s="355"/>
      <c r="G601" s="355"/>
      <c r="H601" s="355"/>
      <c r="I601" s="355"/>
      <c r="J601" s="355"/>
      <c r="K601" s="355"/>
      <c r="L601" s="355"/>
      <c r="M601" s="356"/>
      <c r="N601" s="356"/>
      <c r="O601" s="356"/>
      <c r="P601" s="356"/>
      <c r="Q601" s="463"/>
      <c r="R601" s="463"/>
      <c r="S601" s="357"/>
      <c r="T601" s="357"/>
      <c r="U601" s="466"/>
      <c r="V601" s="477"/>
    </row>
    <row r="602" spans="1:22" ht="24.75" thickBot="1">
      <c r="A602" s="471"/>
      <c r="B602" s="473"/>
      <c r="C602" s="354" t="s">
        <v>120</v>
      </c>
      <c r="D602" s="363" t="str">
        <f t="shared" ref="D602:L602" si="631">IF(((D600="")*AND(D601="")),"",(D600-D601)*3)</f>
        <v/>
      </c>
      <c r="E602" s="363" t="str">
        <f t="shared" si="631"/>
        <v/>
      </c>
      <c r="F602" s="363" t="str">
        <f t="shared" si="631"/>
        <v/>
      </c>
      <c r="G602" s="363" t="str">
        <f t="shared" si="631"/>
        <v/>
      </c>
      <c r="H602" s="363" t="str">
        <f t="shared" si="631"/>
        <v/>
      </c>
      <c r="I602" s="363" t="str">
        <f t="shared" si="631"/>
        <v/>
      </c>
      <c r="J602" s="363" t="str">
        <f t="shared" si="631"/>
        <v/>
      </c>
      <c r="K602" s="363" t="str">
        <f t="shared" si="631"/>
        <v/>
      </c>
      <c r="L602" s="363" t="str">
        <f t="shared" si="631"/>
        <v/>
      </c>
      <c r="M602" s="358"/>
      <c r="N602" s="358"/>
      <c r="O602" s="358"/>
      <c r="P602" s="358" t="str">
        <f t="shared" ref="P602:P662" si="632">IF(((P600="")*AND(P601="")),"",(P600-P601)*4)</f>
        <v/>
      </c>
      <c r="Q602" s="473"/>
      <c r="R602" s="473"/>
      <c r="S602" s="359"/>
      <c r="T602" s="359"/>
      <c r="U602" s="475"/>
      <c r="V602" s="477"/>
    </row>
    <row r="603" spans="1:22">
      <c r="A603" s="459"/>
      <c r="B603" s="462" t="s">
        <v>110</v>
      </c>
      <c r="C603" s="354" t="s">
        <v>99</v>
      </c>
      <c r="D603" s="350"/>
      <c r="E603" s="350"/>
      <c r="F603" s="350"/>
      <c r="G603" s="350"/>
      <c r="H603" s="350"/>
      <c r="I603" s="350"/>
      <c r="J603" s="350"/>
      <c r="K603" s="350"/>
      <c r="L603" s="350"/>
      <c r="M603" s="356"/>
      <c r="N603" s="356"/>
      <c r="O603" s="356"/>
      <c r="P603" s="356"/>
      <c r="Q603" s="462" t="str">
        <f t="shared" ref="Q603" si="633">IF((L595=""),"",MAX(D596:L596))</f>
        <v/>
      </c>
      <c r="R603" s="462" t="str">
        <f t="shared" ref="R603" si="634">IF(L595="","",MIN(D596:L596))</f>
        <v/>
      </c>
      <c r="S603" s="360" t="str">
        <f t="shared" ref="S603" si="635">IF((L596=""),"",AVERAGE(D596:L596))</f>
        <v/>
      </c>
      <c r="T603" s="346" t="str">
        <f>IF((L595=""),"",((Q603-R603)/(Q603+R603))*100)</f>
        <v/>
      </c>
      <c r="U603" s="465" t="str">
        <f>IF(L595="","",(IF(T603&lt;7,IF(S603&gt;2800,IF(S603&lt;4500,"Pass","Fail"),"Fail"),"Fail")))</f>
        <v/>
      </c>
      <c r="V603" s="468"/>
    </row>
    <row r="604" spans="1:22">
      <c r="A604" s="460"/>
      <c r="B604" s="463"/>
      <c r="C604" s="354" t="s">
        <v>100</v>
      </c>
      <c r="D604" s="355"/>
      <c r="E604" s="355"/>
      <c r="F604" s="355"/>
      <c r="G604" s="355"/>
      <c r="H604" s="355"/>
      <c r="I604" s="355"/>
      <c r="J604" s="355"/>
      <c r="K604" s="355"/>
      <c r="L604" s="355"/>
      <c r="M604" s="356"/>
      <c r="N604" s="356"/>
      <c r="O604" s="356"/>
      <c r="P604" s="356"/>
      <c r="Q604" s="463"/>
      <c r="R604" s="463"/>
      <c r="S604" s="361"/>
      <c r="T604" s="357"/>
      <c r="U604" s="466"/>
      <c r="V604" s="468"/>
    </row>
    <row r="605" spans="1:22" ht="24.75" thickBot="1">
      <c r="A605" s="461"/>
      <c r="B605" s="464"/>
      <c r="C605" s="362" t="s">
        <v>120</v>
      </c>
      <c r="D605" s="358" t="str">
        <f t="shared" ref="D605:L605" si="636">IF(((D603="")*AND(D604="")),"",(D603-D604)*3)</f>
        <v/>
      </c>
      <c r="E605" s="358" t="str">
        <f t="shared" si="636"/>
        <v/>
      </c>
      <c r="F605" s="358" t="str">
        <f t="shared" si="636"/>
        <v/>
      </c>
      <c r="G605" s="358" t="str">
        <f t="shared" si="636"/>
        <v/>
      </c>
      <c r="H605" s="358" t="str">
        <f t="shared" si="636"/>
        <v/>
      </c>
      <c r="I605" s="358" t="str">
        <f t="shared" si="636"/>
        <v/>
      </c>
      <c r="J605" s="358" t="str">
        <f t="shared" si="636"/>
        <v/>
      </c>
      <c r="K605" s="358" t="str">
        <f t="shared" si="636"/>
        <v/>
      </c>
      <c r="L605" s="358" t="str">
        <f t="shared" si="636"/>
        <v/>
      </c>
      <c r="M605" s="363"/>
      <c r="N605" s="363"/>
      <c r="O605" s="363"/>
      <c r="P605" s="363"/>
      <c r="Q605" s="464"/>
      <c r="R605" s="464"/>
      <c r="S605" s="364"/>
      <c r="T605" s="365"/>
      <c r="U605" s="467"/>
      <c r="V605" s="469"/>
    </row>
    <row r="606" spans="1:22">
      <c r="A606" s="470"/>
      <c r="B606" s="472" t="s">
        <v>210</v>
      </c>
      <c r="C606" s="349" t="s">
        <v>99</v>
      </c>
      <c r="D606" s="355"/>
      <c r="E606" s="355"/>
      <c r="F606" s="355"/>
      <c r="G606" s="355"/>
      <c r="H606" s="355"/>
      <c r="I606" s="355"/>
      <c r="J606" s="355"/>
      <c r="K606" s="355"/>
      <c r="L606" s="355"/>
      <c r="M606" s="351"/>
      <c r="N606" s="351"/>
      <c r="O606" s="351"/>
      <c r="P606" s="351"/>
      <c r="Q606" s="472" t="str">
        <f t="shared" ref="Q606" si="637">IF((L598=""),"",MAX(D599:L599))</f>
        <v/>
      </c>
      <c r="R606" s="472" t="str">
        <f t="shared" ref="R606" si="638">IF(L598="","",MIN(D599:L599))</f>
        <v/>
      </c>
      <c r="S606" s="352" t="str">
        <f t="shared" ref="S606" si="639">IF((L599=""),"",AVERAGE(D599:L599))</f>
        <v/>
      </c>
      <c r="T606" s="352" t="str">
        <f>IF((L598=""),"",((Q606-R606)/(Q606+R606))*100)</f>
        <v/>
      </c>
      <c r="U606" s="474" t="str">
        <f>IF(L598="","",(IF(T606&lt;7,IF(S606&gt;2000,IF(S606&lt;3000,"Pass","Fail"),"Fail"),"Fail")))</f>
        <v/>
      </c>
      <c r="V606" s="476"/>
    </row>
    <row r="607" spans="1:22">
      <c r="A607" s="471"/>
      <c r="B607" s="463"/>
      <c r="C607" s="354" t="s">
        <v>100</v>
      </c>
      <c r="D607" s="355"/>
      <c r="E607" s="355"/>
      <c r="F607" s="355"/>
      <c r="G607" s="355"/>
      <c r="H607" s="355"/>
      <c r="I607" s="355"/>
      <c r="J607" s="355"/>
      <c r="K607" s="355"/>
      <c r="L607" s="355"/>
      <c r="M607" s="356"/>
      <c r="N607" s="356"/>
      <c r="O607" s="356"/>
      <c r="P607" s="356"/>
      <c r="Q607" s="463"/>
      <c r="R607" s="463"/>
      <c r="S607" s="357"/>
      <c r="T607" s="357"/>
      <c r="U607" s="466"/>
      <c r="V607" s="477"/>
    </row>
    <row r="608" spans="1:22" ht="24.75" thickBot="1">
      <c r="A608" s="471"/>
      <c r="B608" s="473"/>
      <c r="C608" s="354" t="s">
        <v>120</v>
      </c>
      <c r="D608" s="363" t="str">
        <f t="shared" ref="D608:L608" si="640">IF(((D606="")*AND(D607="")),"",(D606-D607)*3)</f>
        <v/>
      </c>
      <c r="E608" s="363" t="str">
        <f t="shared" si="640"/>
        <v/>
      </c>
      <c r="F608" s="363" t="str">
        <f t="shared" si="640"/>
        <v/>
      </c>
      <c r="G608" s="363" t="str">
        <f t="shared" si="640"/>
        <v/>
      </c>
      <c r="H608" s="363" t="str">
        <f t="shared" si="640"/>
        <v/>
      </c>
      <c r="I608" s="363" t="str">
        <f t="shared" si="640"/>
        <v/>
      </c>
      <c r="J608" s="363" t="str">
        <f t="shared" si="640"/>
        <v/>
      </c>
      <c r="K608" s="363" t="str">
        <f t="shared" si="640"/>
        <v/>
      </c>
      <c r="L608" s="363" t="str">
        <f t="shared" si="640"/>
        <v/>
      </c>
      <c r="M608" s="358"/>
      <c r="N608" s="358"/>
      <c r="O608" s="358"/>
      <c r="P608" s="358" t="str">
        <f t="shared" si="632"/>
        <v/>
      </c>
      <c r="Q608" s="473"/>
      <c r="R608" s="473"/>
      <c r="S608" s="359"/>
      <c r="T608" s="359"/>
      <c r="U608" s="475"/>
      <c r="V608" s="477"/>
    </row>
    <row r="609" spans="1:22">
      <c r="A609" s="459"/>
      <c r="B609" s="462" t="s">
        <v>110</v>
      </c>
      <c r="C609" s="354" t="s">
        <v>99</v>
      </c>
      <c r="D609" s="350"/>
      <c r="E609" s="350"/>
      <c r="F609" s="350"/>
      <c r="G609" s="350"/>
      <c r="H609" s="350"/>
      <c r="I609" s="350"/>
      <c r="J609" s="350"/>
      <c r="K609" s="350"/>
      <c r="L609" s="350"/>
      <c r="M609" s="356"/>
      <c r="N609" s="356"/>
      <c r="O609" s="356"/>
      <c r="P609" s="356"/>
      <c r="Q609" s="462" t="str">
        <f t="shared" ref="Q609" si="641">IF((L601=""),"",MAX(D602:L602))</f>
        <v/>
      </c>
      <c r="R609" s="462" t="str">
        <f t="shared" ref="R609" si="642">IF(L601="","",MIN(D602:L602))</f>
        <v/>
      </c>
      <c r="S609" s="360" t="str">
        <f t="shared" ref="S609" si="643">IF((L602=""),"",AVERAGE(D602:L602))</f>
        <v/>
      </c>
      <c r="T609" s="346" t="str">
        <f>IF((L601=""),"",((Q609-R609)/(Q609+R609))*100)</f>
        <v/>
      </c>
      <c r="U609" s="465" t="str">
        <f>IF(L601="","",(IF(T609&lt;7,IF(S609&gt;2800,IF(S609&lt;4500,"Pass","Fail"),"Fail"),"Fail")))</f>
        <v/>
      </c>
      <c r="V609" s="468"/>
    </row>
    <row r="610" spans="1:22">
      <c r="A610" s="460"/>
      <c r="B610" s="463"/>
      <c r="C610" s="354" t="s">
        <v>100</v>
      </c>
      <c r="D610" s="355"/>
      <c r="E610" s="355"/>
      <c r="F610" s="355"/>
      <c r="G610" s="355"/>
      <c r="H610" s="355"/>
      <c r="I610" s="355"/>
      <c r="J610" s="355"/>
      <c r="K610" s="355"/>
      <c r="L610" s="355"/>
      <c r="M610" s="356"/>
      <c r="N610" s="356"/>
      <c r="O610" s="356"/>
      <c r="P610" s="356"/>
      <c r="Q610" s="463"/>
      <c r="R610" s="463"/>
      <c r="S610" s="361"/>
      <c r="T610" s="357"/>
      <c r="U610" s="466"/>
      <c r="V610" s="468"/>
    </row>
    <row r="611" spans="1:22" ht="24.75" thickBot="1">
      <c r="A611" s="461"/>
      <c r="B611" s="464"/>
      <c r="C611" s="362" t="s">
        <v>120</v>
      </c>
      <c r="D611" s="358" t="str">
        <f t="shared" ref="D611:L611" si="644">IF(((D609="")*AND(D610="")),"",(D609-D610)*3)</f>
        <v/>
      </c>
      <c r="E611" s="358" t="str">
        <f t="shared" si="644"/>
        <v/>
      </c>
      <c r="F611" s="358" t="str">
        <f t="shared" si="644"/>
        <v/>
      </c>
      <c r="G611" s="358" t="str">
        <f t="shared" si="644"/>
        <v/>
      </c>
      <c r="H611" s="358" t="str">
        <f t="shared" si="644"/>
        <v/>
      </c>
      <c r="I611" s="358" t="str">
        <f t="shared" si="644"/>
        <v/>
      </c>
      <c r="J611" s="358" t="str">
        <f t="shared" si="644"/>
        <v/>
      </c>
      <c r="K611" s="358" t="str">
        <f t="shared" si="644"/>
        <v/>
      </c>
      <c r="L611" s="358" t="str">
        <f t="shared" si="644"/>
        <v/>
      </c>
      <c r="M611" s="363"/>
      <c r="N611" s="363"/>
      <c r="O611" s="363"/>
      <c r="P611" s="363"/>
      <c r="Q611" s="464"/>
      <c r="R611" s="464"/>
      <c r="S611" s="364"/>
      <c r="T611" s="365"/>
      <c r="U611" s="467"/>
      <c r="V611" s="469"/>
    </row>
    <row r="612" spans="1:22">
      <c r="A612" s="470"/>
      <c r="B612" s="472" t="s">
        <v>210</v>
      </c>
      <c r="C612" s="349" t="s">
        <v>99</v>
      </c>
      <c r="D612" s="355"/>
      <c r="E612" s="355"/>
      <c r="F612" s="355"/>
      <c r="G612" s="355"/>
      <c r="H612" s="355"/>
      <c r="I612" s="355"/>
      <c r="J612" s="355"/>
      <c r="K612" s="355"/>
      <c r="L612" s="355"/>
      <c r="M612" s="351"/>
      <c r="N612" s="351"/>
      <c r="O612" s="351"/>
      <c r="P612" s="351"/>
      <c r="Q612" s="472" t="str">
        <f t="shared" ref="Q612" si="645">IF((L604=""),"",MAX(D605:L605))</f>
        <v/>
      </c>
      <c r="R612" s="472" t="str">
        <f t="shared" ref="R612" si="646">IF(L604="","",MIN(D605:L605))</f>
        <v/>
      </c>
      <c r="S612" s="352" t="str">
        <f t="shared" ref="S612" si="647">IF((L605=""),"",AVERAGE(D605:L605))</f>
        <v/>
      </c>
      <c r="T612" s="352" t="str">
        <f>IF((L604=""),"",((Q612-R612)/(Q612+R612))*100)</f>
        <v/>
      </c>
      <c r="U612" s="474" t="str">
        <f>IF(L604="","",(IF(T612&lt;7,IF(S612&gt;2000,IF(S612&lt;3000,"Pass","Fail"),"Fail"),"Fail")))</f>
        <v/>
      </c>
      <c r="V612" s="476"/>
    </row>
    <row r="613" spans="1:22">
      <c r="A613" s="471"/>
      <c r="B613" s="463"/>
      <c r="C613" s="354" t="s">
        <v>100</v>
      </c>
      <c r="D613" s="355"/>
      <c r="E613" s="355"/>
      <c r="F613" s="355"/>
      <c r="G613" s="355"/>
      <c r="H613" s="355"/>
      <c r="I613" s="355"/>
      <c r="J613" s="355"/>
      <c r="K613" s="355"/>
      <c r="L613" s="355"/>
      <c r="M613" s="356"/>
      <c r="N613" s="356"/>
      <c r="O613" s="356"/>
      <c r="P613" s="356"/>
      <c r="Q613" s="463"/>
      <c r="R613" s="463"/>
      <c r="S613" s="357"/>
      <c r="T613" s="357"/>
      <c r="U613" s="466"/>
      <c r="V613" s="477"/>
    </row>
    <row r="614" spans="1:22" ht="24.75" thickBot="1">
      <c r="A614" s="471"/>
      <c r="B614" s="473"/>
      <c r="C614" s="354" t="s">
        <v>120</v>
      </c>
      <c r="D614" s="363" t="str">
        <f t="shared" ref="D614:L614" si="648">IF(((D612="")*AND(D613="")),"",(D612-D613)*3)</f>
        <v/>
      </c>
      <c r="E614" s="363" t="str">
        <f t="shared" si="648"/>
        <v/>
      </c>
      <c r="F614" s="363" t="str">
        <f t="shared" si="648"/>
        <v/>
      </c>
      <c r="G614" s="363" t="str">
        <f t="shared" si="648"/>
        <v/>
      </c>
      <c r="H614" s="363" t="str">
        <f t="shared" si="648"/>
        <v/>
      </c>
      <c r="I614" s="363" t="str">
        <f t="shared" si="648"/>
        <v/>
      </c>
      <c r="J614" s="363" t="str">
        <f t="shared" si="648"/>
        <v/>
      </c>
      <c r="K614" s="363" t="str">
        <f t="shared" si="648"/>
        <v/>
      </c>
      <c r="L614" s="363" t="str">
        <f t="shared" si="648"/>
        <v/>
      </c>
      <c r="M614" s="358"/>
      <c r="N614" s="358"/>
      <c r="O614" s="358"/>
      <c r="P614" s="358" t="str">
        <f t="shared" si="632"/>
        <v/>
      </c>
      <c r="Q614" s="473"/>
      <c r="R614" s="473"/>
      <c r="S614" s="359"/>
      <c r="T614" s="359"/>
      <c r="U614" s="475"/>
      <c r="V614" s="477"/>
    </row>
    <row r="615" spans="1:22">
      <c r="A615" s="459"/>
      <c r="B615" s="462" t="s">
        <v>110</v>
      </c>
      <c r="C615" s="354" t="s">
        <v>99</v>
      </c>
      <c r="D615" s="350"/>
      <c r="E615" s="350"/>
      <c r="F615" s="350"/>
      <c r="G615" s="350"/>
      <c r="H615" s="350"/>
      <c r="I615" s="350"/>
      <c r="J615" s="350"/>
      <c r="K615" s="350"/>
      <c r="L615" s="350"/>
      <c r="M615" s="356"/>
      <c r="N615" s="356"/>
      <c r="O615" s="356"/>
      <c r="P615" s="356"/>
      <c r="Q615" s="462" t="str">
        <f t="shared" ref="Q615" si="649">IF((L607=""),"",MAX(D608:L608))</f>
        <v/>
      </c>
      <c r="R615" s="462" t="str">
        <f t="shared" ref="R615" si="650">IF(L607="","",MIN(D608:L608))</f>
        <v/>
      </c>
      <c r="S615" s="360" t="str">
        <f t="shared" ref="S615" si="651">IF((L608=""),"",AVERAGE(D608:L608))</f>
        <v/>
      </c>
      <c r="T615" s="346" t="str">
        <f>IF((L607=""),"",((Q615-R615)/(Q615+R615))*100)</f>
        <v/>
      </c>
      <c r="U615" s="465" t="str">
        <f>IF(L607="","",(IF(T615&lt;7,IF(S615&gt;2800,IF(S615&lt;4500,"Pass","Fail"),"Fail"),"Fail")))</f>
        <v/>
      </c>
      <c r="V615" s="468"/>
    </row>
    <row r="616" spans="1:22">
      <c r="A616" s="460"/>
      <c r="B616" s="463"/>
      <c r="C616" s="354" t="s">
        <v>100</v>
      </c>
      <c r="D616" s="355"/>
      <c r="E616" s="355"/>
      <c r="F616" s="355"/>
      <c r="G616" s="355"/>
      <c r="H616" s="355"/>
      <c r="I616" s="355"/>
      <c r="J616" s="355"/>
      <c r="K616" s="355"/>
      <c r="L616" s="355"/>
      <c r="M616" s="356"/>
      <c r="N616" s="356"/>
      <c r="O616" s="356"/>
      <c r="P616" s="356"/>
      <c r="Q616" s="463"/>
      <c r="R616" s="463"/>
      <c r="S616" s="361"/>
      <c r="T616" s="357"/>
      <c r="U616" s="466"/>
      <c r="V616" s="468"/>
    </row>
    <row r="617" spans="1:22" ht="24.75" thickBot="1">
      <c r="A617" s="461"/>
      <c r="B617" s="464"/>
      <c r="C617" s="362" t="s">
        <v>120</v>
      </c>
      <c r="D617" s="358" t="str">
        <f t="shared" ref="D617:L617" si="652">IF(((D615="")*AND(D616="")),"",(D615-D616)*3)</f>
        <v/>
      </c>
      <c r="E617" s="358" t="str">
        <f t="shared" si="652"/>
        <v/>
      </c>
      <c r="F617" s="358" t="str">
        <f t="shared" si="652"/>
        <v/>
      </c>
      <c r="G617" s="358" t="str">
        <f t="shared" si="652"/>
        <v/>
      </c>
      <c r="H617" s="358" t="str">
        <f t="shared" si="652"/>
        <v/>
      </c>
      <c r="I617" s="358" t="str">
        <f t="shared" si="652"/>
        <v/>
      </c>
      <c r="J617" s="358" t="str">
        <f t="shared" si="652"/>
        <v/>
      </c>
      <c r="K617" s="358" t="str">
        <f t="shared" si="652"/>
        <v/>
      </c>
      <c r="L617" s="358" t="str">
        <f t="shared" si="652"/>
        <v/>
      </c>
      <c r="M617" s="363"/>
      <c r="N617" s="363"/>
      <c r="O617" s="363"/>
      <c r="P617" s="363"/>
      <c r="Q617" s="464"/>
      <c r="R617" s="464"/>
      <c r="S617" s="364"/>
      <c r="T617" s="365"/>
      <c r="U617" s="467"/>
      <c r="V617" s="469"/>
    </row>
    <row r="618" spans="1:22">
      <c r="A618" s="470"/>
      <c r="B618" s="472" t="s">
        <v>210</v>
      </c>
      <c r="C618" s="349" t="s">
        <v>99</v>
      </c>
      <c r="D618" s="355"/>
      <c r="E618" s="355"/>
      <c r="F618" s="355"/>
      <c r="G618" s="355"/>
      <c r="H618" s="355"/>
      <c r="I618" s="355"/>
      <c r="J618" s="355"/>
      <c r="K618" s="355"/>
      <c r="L618" s="355"/>
      <c r="M618" s="351"/>
      <c r="N618" s="351"/>
      <c r="O618" s="351"/>
      <c r="P618" s="351"/>
      <c r="Q618" s="472" t="str">
        <f t="shared" ref="Q618" si="653">IF((L610=""),"",MAX(D611:L611))</f>
        <v/>
      </c>
      <c r="R618" s="472" t="str">
        <f t="shared" ref="R618" si="654">IF(L610="","",MIN(D611:L611))</f>
        <v/>
      </c>
      <c r="S618" s="352" t="str">
        <f t="shared" ref="S618" si="655">IF((L611=""),"",AVERAGE(D611:L611))</f>
        <v/>
      </c>
      <c r="T618" s="352" t="str">
        <f>IF((L610=""),"",((Q618-R618)/(Q618+R618))*100)</f>
        <v/>
      </c>
      <c r="U618" s="474" t="str">
        <f>IF(L610="","",(IF(T618&lt;7,IF(S618&gt;2000,IF(S618&lt;3000,"Pass","Fail"),"Fail"),"Fail")))</f>
        <v/>
      </c>
      <c r="V618" s="476"/>
    </row>
    <row r="619" spans="1:22">
      <c r="A619" s="471"/>
      <c r="B619" s="463"/>
      <c r="C619" s="354" t="s">
        <v>100</v>
      </c>
      <c r="D619" s="355"/>
      <c r="E619" s="355"/>
      <c r="F619" s="355"/>
      <c r="G619" s="355"/>
      <c r="H619" s="355"/>
      <c r="I619" s="355"/>
      <c r="J619" s="355"/>
      <c r="K619" s="355"/>
      <c r="L619" s="355"/>
      <c r="M619" s="356"/>
      <c r="N619" s="356"/>
      <c r="O619" s="356"/>
      <c r="P619" s="356"/>
      <c r="Q619" s="463"/>
      <c r="R619" s="463"/>
      <c r="S619" s="357"/>
      <c r="T619" s="357"/>
      <c r="U619" s="466"/>
      <c r="V619" s="477"/>
    </row>
    <row r="620" spans="1:22" ht="24.75" thickBot="1">
      <c r="A620" s="471"/>
      <c r="B620" s="473"/>
      <c r="C620" s="354" t="s">
        <v>120</v>
      </c>
      <c r="D620" s="363" t="str">
        <f t="shared" ref="D620:L620" si="656">IF(((D618="")*AND(D619="")),"",(D618-D619)*3)</f>
        <v/>
      </c>
      <c r="E620" s="363" t="str">
        <f t="shared" si="656"/>
        <v/>
      </c>
      <c r="F620" s="363" t="str">
        <f t="shared" si="656"/>
        <v/>
      </c>
      <c r="G620" s="363" t="str">
        <f t="shared" si="656"/>
        <v/>
      </c>
      <c r="H620" s="363" t="str">
        <f t="shared" si="656"/>
        <v/>
      </c>
      <c r="I620" s="363" t="str">
        <f t="shared" si="656"/>
        <v/>
      </c>
      <c r="J620" s="363" t="str">
        <f t="shared" si="656"/>
        <v/>
      </c>
      <c r="K620" s="363" t="str">
        <f t="shared" si="656"/>
        <v/>
      </c>
      <c r="L620" s="363" t="str">
        <f t="shared" si="656"/>
        <v/>
      </c>
      <c r="M620" s="358"/>
      <c r="N620" s="358"/>
      <c r="O620" s="358"/>
      <c r="P620" s="358" t="str">
        <f t="shared" si="632"/>
        <v/>
      </c>
      <c r="Q620" s="473"/>
      <c r="R620" s="473"/>
      <c r="S620" s="359"/>
      <c r="T620" s="359"/>
      <c r="U620" s="475"/>
      <c r="V620" s="477"/>
    </row>
    <row r="621" spans="1:22">
      <c r="A621" s="459"/>
      <c r="B621" s="462" t="s">
        <v>110</v>
      </c>
      <c r="C621" s="354" t="s">
        <v>99</v>
      </c>
      <c r="D621" s="350"/>
      <c r="E621" s="350"/>
      <c r="F621" s="350"/>
      <c r="G621" s="350"/>
      <c r="H621" s="350"/>
      <c r="I621" s="350"/>
      <c r="J621" s="350"/>
      <c r="K621" s="350"/>
      <c r="L621" s="350"/>
      <c r="M621" s="356"/>
      <c r="N621" s="356"/>
      <c r="O621" s="356"/>
      <c r="P621" s="356"/>
      <c r="Q621" s="462" t="str">
        <f t="shared" ref="Q621" si="657">IF((L613=""),"",MAX(D614:L614))</f>
        <v/>
      </c>
      <c r="R621" s="462" t="str">
        <f t="shared" ref="R621" si="658">IF(L613="","",MIN(D614:L614))</f>
        <v/>
      </c>
      <c r="S621" s="360" t="str">
        <f t="shared" ref="S621" si="659">IF((L614=""),"",AVERAGE(D614:L614))</f>
        <v/>
      </c>
      <c r="T621" s="346" t="str">
        <f>IF((L613=""),"",((Q621-R621)/(Q621+R621))*100)</f>
        <v/>
      </c>
      <c r="U621" s="465" t="str">
        <f>IF(L613="","",(IF(T621&lt;7,IF(S621&gt;2800,IF(S621&lt;4500,"Pass","Fail"),"Fail"),"Fail")))</f>
        <v/>
      </c>
      <c r="V621" s="468"/>
    </row>
    <row r="622" spans="1:22">
      <c r="A622" s="460"/>
      <c r="B622" s="463"/>
      <c r="C622" s="354" t="s">
        <v>100</v>
      </c>
      <c r="D622" s="355"/>
      <c r="E622" s="355"/>
      <c r="F622" s="355"/>
      <c r="G622" s="355"/>
      <c r="H622" s="355"/>
      <c r="I622" s="355"/>
      <c r="J622" s="355"/>
      <c r="K622" s="355"/>
      <c r="L622" s="355"/>
      <c r="M622" s="356"/>
      <c r="N622" s="356"/>
      <c r="O622" s="356"/>
      <c r="P622" s="356"/>
      <c r="Q622" s="463"/>
      <c r="R622" s="463"/>
      <c r="S622" s="361"/>
      <c r="T622" s="357"/>
      <c r="U622" s="466"/>
      <c r="V622" s="468"/>
    </row>
    <row r="623" spans="1:22" ht="24.75" thickBot="1">
      <c r="A623" s="461"/>
      <c r="B623" s="464"/>
      <c r="C623" s="362" t="s">
        <v>120</v>
      </c>
      <c r="D623" s="358" t="str">
        <f t="shared" ref="D623:L623" si="660">IF(((D621="")*AND(D622="")),"",(D621-D622)*3)</f>
        <v/>
      </c>
      <c r="E623" s="358" t="str">
        <f t="shared" si="660"/>
        <v/>
      </c>
      <c r="F623" s="358" t="str">
        <f t="shared" si="660"/>
        <v/>
      </c>
      <c r="G623" s="358" t="str">
        <f t="shared" si="660"/>
        <v/>
      </c>
      <c r="H623" s="358" t="str">
        <f t="shared" si="660"/>
        <v/>
      </c>
      <c r="I623" s="358" t="str">
        <f t="shared" si="660"/>
        <v/>
      </c>
      <c r="J623" s="358" t="str">
        <f t="shared" si="660"/>
        <v/>
      </c>
      <c r="K623" s="358" t="str">
        <f t="shared" si="660"/>
        <v/>
      </c>
      <c r="L623" s="358" t="str">
        <f t="shared" si="660"/>
        <v/>
      </c>
      <c r="M623" s="363"/>
      <c r="N623" s="363"/>
      <c r="O623" s="363"/>
      <c r="P623" s="363"/>
      <c r="Q623" s="464"/>
      <c r="R623" s="464"/>
      <c r="S623" s="364"/>
      <c r="T623" s="365"/>
      <c r="U623" s="467"/>
      <c r="V623" s="469"/>
    </row>
    <row r="624" spans="1:22">
      <c r="A624" s="470"/>
      <c r="B624" s="472" t="s">
        <v>210</v>
      </c>
      <c r="C624" s="349" t="s">
        <v>99</v>
      </c>
      <c r="D624" s="355"/>
      <c r="E624" s="355"/>
      <c r="F624" s="355"/>
      <c r="G624" s="355"/>
      <c r="H624" s="355"/>
      <c r="I624" s="355"/>
      <c r="J624" s="355"/>
      <c r="K624" s="355"/>
      <c r="L624" s="355"/>
      <c r="M624" s="351"/>
      <c r="N624" s="351"/>
      <c r="O624" s="351"/>
      <c r="P624" s="351"/>
      <c r="Q624" s="472" t="str">
        <f t="shared" ref="Q624" si="661">IF((L616=""),"",MAX(D617:L617))</f>
        <v/>
      </c>
      <c r="R624" s="472" t="str">
        <f t="shared" ref="R624" si="662">IF(L616="","",MIN(D617:L617))</f>
        <v/>
      </c>
      <c r="S624" s="352" t="str">
        <f t="shared" ref="S624" si="663">IF((L617=""),"",AVERAGE(D617:L617))</f>
        <v/>
      </c>
      <c r="T624" s="352" t="str">
        <f>IF((L616=""),"",((Q624-R624)/(Q624+R624))*100)</f>
        <v/>
      </c>
      <c r="U624" s="474" t="str">
        <f>IF(L616="","",(IF(T624&lt;7,IF(S624&gt;2000,IF(S624&lt;3000,"Pass","Fail"),"Fail"),"Fail")))</f>
        <v/>
      </c>
      <c r="V624" s="476"/>
    </row>
    <row r="625" spans="1:22">
      <c r="A625" s="471"/>
      <c r="B625" s="463"/>
      <c r="C625" s="354" t="s">
        <v>100</v>
      </c>
      <c r="D625" s="355"/>
      <c r="E625" s="355"/>
      <c r="F625" s="355"/>
      <c r="G625" s="355"/>
      <c r="H625" s="355"/>
      <c r="I625" s="355"/>
      <c r="J625" s="355"/>
      <c r="K625" s="355"/>
      <c r="L625" s="355"/>
      <c r="M625" s="356"/>
      <c r="N625" s="356"/>
      <c r="O625" s="356"/>
      <c r="P625" s="356"/>
      <c r="Q625" s="463"/>
      <c r="R625" s="463"/>
      <c r="S625" s="357"/>
      <c r="T625" s="357"/>
      <c r="U625" s="466"/>
      <c r="V625" s="477"/>
    </row>
    <row r="626" spans="1:22" ht="24.75" thickBot="1">
      <c r="A626" s="471"/>
      <c r="B626" s="473"/>
      <c r="C626" s="354" t="s">
        <v>120</v>
      </c>
      <c r="D626" s="363" t="str">
        <f t="shared" ref="D626:L626" si="664">IF(((D624="")*AND(D625="")),"",(D624-D625)*3)</f>
        <v/>
      </c>
      <c r="E626" s="363" t="str">
        <f t="shared" si="664"/>
        <v/>
      </c>
      <c r="F626" s="363" t="str">
        <f t="shared" si="664"/>
        <v/>
      </c>
      <c r="G626" s="363" t="str">
        <f t="shared" si="664"/>
        <v/>
      </c>
      <c r="H626" s="363" t="str">
        <f t="shared" si="664"/>
        <v/>
      </c>
      <c r="I626" s="363" t="str">
        <f t="shared" si="664"/>
        <v/>
      </c>
      <c r="J626" s="363" t="str">
        <f t="shared" si="664"/>
        <v/>
      </c>
      <c r="K626" s="363" t="str">
        <f t="shared" si="664"/>
        <v/>
      </c>
      <c r="L626" s="363" t="str">
        <f t="shared" si="664"/>
        <v/>
      </c>
      <c r="M626" s="358"/>
      <c r="N626" s="358"/>
      <c r="O626" s="358"/>
      <c r="P626" s="358" t="str">
        <f t="shared" si="632"/>
        <v/>
      </c>
      <c r="Q626" s="473"/>
      <c r="R626" s="473"/>
      <c r="S626" s="359"/>
      <c r="T626" s="359"/>
      <c r="U626" s="475"/>
      <c r="V626" s="477"/>
    </row>
    <row r="627" spans="1:22">
      <c r="A627" s="459"/>
      <c r="B627" s="462" t="s">
        <v>110</v>
      </c>
      <c r="C627" s="354" t="s">
        <v>99</v>
      </c>
      <c r="D627" s="350"/>
      <c r="E627" s="350"/>
      <c r="F627" s="350"/>
      <c r="G627" s="350"/>
      <c r="H627" s="350"/>
      <c r="I627" s="350"/>
      <c r="J627" s="350"/>
      <c r="K627" s="350"/>
      <c r="L627" s="350"/>
      <c r="M627" s="356"/>
      <c r="N627" s="356"/>
      <c r="O627" s="356"/>
      <c r="P627" s="356"/>
      <c r="Q627" s="462" t="str">
        <f t="shared" ref="Q627" si="665">IF((L619=""),"",MAX(D620:L620))</f>
        <v/>
      </c>
      <c r="R627" s="462" t="str">
        <f t="shared" ref="R627" si="666">IF(L619="","",MIN(D620:L620))</f>
        <v/>
      </c>
      <c r="S627" s="360" t="str">
        <f t="shared" ref="S627" si="667">IF((L620=""),"",AVERAGE(D620:L620))</f>
        <v/>
      </c>
      <c r="T627" s="346" t="str">
        <f>IF((L619=""),"",((Q627-R627)/(Q627+R627))*100)</f>
        <v/>
      </c>
      <c r="U627" s="465" t="str">
        <f>IF(L619="","",(IF(T627&lt;7,IF(S627&gt;2800,IF(S627&lt;4500,"Pass","Fail"),"Fail"),"Fail")))</f>
        <v/>
      </c>
      <c r="V627" s="468"/>
    </row>
    <row r="628" spans="1:22">
      <c r="A628" s="460"/>
      <c r="B628" s="463"/>
      <c r="C628" s="354" t="s">
        <v>100</v>
      </c>
      <c r="D628" s="355"/>
      <c r="E628" s="355"/>
      <c r="F628" s="355"/>
      <c r="G628" s="355"/>
      <c r="H628" s="355"/>
      <c r="I628" s="355"/>
      <c r="J628" s="355"/>
      <c r="K628" s="355"/>
      <c r="L628" s="355"/>
      <c r="M628" s="356"/>
      <c r="N628" s="356"/>
      <c r="O628" s="356"/>
      <c r="P628" s="356"/>
      <c r="Q628" s="463"/>
      <c r="R628" s="463"/>
      <c r="S628" s="361"/>
      <c r="T628" s="357"/>
      <c r="U628" s="466"/>
      <c r="V628" s="468"/>
    </row>
    <row r="629" spans="1:22" ht="24.75" thickBot="1">
      <c r="A629" s="461"/>
      <c r="B629" s="464"/>
      <c r="C629" s="362" t="s">
        <v>120</v>
      </c>
      <c r="D629" s="358" t="str">
        <f t="shared" ref="D629:L629" si="668">IF(((D627="")*AND(D628="")),"",(D627-D628)*3)</f>
        <v/>
      </c>
      <c r="E629" s="358" t="str">
        <f t="shared" si="668"/>
        <v/>
      </c>
      <c r="F629" s="358" t="str">
        <f t="shared" si="668"/>
        <v/>
      </c>
      <c r="G629" s="358" t="str">
        <f t="shared" si="668"/>
        <v/>
      </c>
      <c r="H629" s="358" t="str">
        <f t="shared" si="668"/>
        <v/>
      </c>
      <c r="I629" s="358" t="str">
        <f t="shared" si="668"/>
        <v/>
      </c>
      <c r="J629" s="358" t="str">
        <f t="shared" si="668"/>
        <v/>
      </c>
      <c r="K629" s="358" t="str">
        <f t="shared" si="668"/>
        <v/>
      </c>
      <c r="L629" s="358" t="str">
        <f t="shared" si="668"/>
        <v/>
      </c>
      <c r="M629" s="363"/>
      <c r="N629" s="363"/>
      <c r="O629" s="363"/>
      <c r="P629" s="363"/>
      <c r="Q629" s="464"/>
      <c r="R629" s="464"/>
      <c r="S629" s="364"/>
      <c r="T629" s="365"/>
      <c r="U629" s="467"/>
      <c r="V629" s="469"/>
    </row>
    <row r="630" spans="1:22">
      <c r="A630" s="470"/>
      <c r="B630" s="472" t="s">
        <v>210</v>
      </c>
      <c r="C630" s="349" t="s">
        <v>99</v>
      </c>
      <c r="D630" s="355"/>
      <c r="E630" s="355"/>
      <c r="F630" s="355"/>
      <c r="G630" s="355"/>
      <c r="H630" s="355"/>
      <c r="I630" s="355"/>
      <c r="J630" s="355"/>
      <c r="K630" s="355"/>
      <c r="L630" s="355"/>
      <c r="M630" s="351"/>
      <c r="N630" s="351"/>
      <c r="O630" s="351"/>
      <c r="P630" s="351"/>
      <c r="Q630" s="472" t="str">
        <f t="shared" ref="Q630" si="669">IF((L622=""),"",MAX(D623:L623))</f>
        <v/>
      </c>
      <c r="R630" s="472" t="str">
        <f t="shared" ref="R630" si="670">IF(L622="","",MIN(D623:L623))</f>
        <v/>
      </c>
      <c r="S630" s="352" t="str">
        <f t="shared" ref="S630" si="671">IF((L623=""),"",AVERAGE(D623:L623))</f>
        <v/>
      </c>
      <c r="T630" s="352" t="str">
        <f>IF((L622=""),"",((Q630-R630)/(Q630+R630))*100)</f>
        <v/>
      </c>
      <c r="U630" s="474" t="str">
        <f>IF(L622="","",(IF(T630&lt;7,IF(S630&gt;2000,IF(S630&lt;3000,"Pass","Fail"),"Fail"),"Fail")))</f>
        <v/>
      </c>
      <c r="V630" s="476"/>
    </row>
    <row r="631" spans="1:22">
      <c r="A631" s="471"/>
      <c r="B631" s="463"/>
      <c r="C631" s="354" t="s">
        <v>100</v>
      </c>
      <c r="D631" s="355"/>
      <c r="E631" s="355"/>
      <c r="F631" s="355"/>
      <c r="G631" s="355"/>
      <c r="H631" s="355"/>
      <c r="I631" s="355"/>
      <c r="J631" s="355"/>
      <c r="K631" s="355"/>
      <c r="L631" s="355"/>
      <c r="M631" s="356"/>
      <c r="N631" s="356"/>
      <c r="O631" s="356"/>
      <c r="P631" s="356"/>
      <c r="Q631" s="463"/>
      <c r="R631" s="463"/>
      <c r="S631" s="357"/>
      <c r="T631" s="357"/>
      <c r="U631" s="466"/>
      <c r="V631" s="477"/>
    </row>
    <row r="632" spans="1:22" ht="24.75" thickBot="1">
      <c r="A632" s="471"/>
      <c r="B632" s="473"/>
      <c r="C632" s="354" t="s">
        <v>120</v>
      </c>
      <c r="D632" s="363" t="str">
        <f t="shared" ref="D632:L632" si="672">IF(((D630="")*AND(D631="")),"",(D630-D631)*3)</f>
        <v/>
      </c>
      <c r="E632" s="363" t="str">
        <f t="shared" si="672"/>
        <v/>
      </c>
      <c r="F632" s="363" t="str">
        <f t="shared" si="672"/>
        <v/>
      </c>
      <c r="G632" s="363" t="str">
        <f t="shared" si="672"/>
        <v/>
      </c>
      <c r="H632" s="363" t="str">
        <f t="shared" si="672"/>
        <v/>
      </c>
      <c r="I632" s="363" t="str">
        <f t="shared" si="672"/>
        <v/>
      </c>
      <c r="J632" s="363" t="str">
        <f t="shared" si="672"/>
        <v/>
      </c>
      <c r="K632" s="363" t="str">
        <f t="shared" si="672"/>
        <v/>
      </c>
      <c r="L632" s="363" t="str">
        <f t="shared" si="672"/>
        <v/>
      </c>
      <c r="M632" s="358"/>
      <c r="N632" s="358"/>
      <c r="O632" s="358"/>
      <c r="P632" s="358" t="str">
        <f t="shared" si="632"/>
        <v/>
      </c>
      <c r="Q632" s="473"/>
      <c r="R632" s="473"/>
      <c r="S632" s="359"/>
      <c r="T632" s="359"/>
      <c r="U632" s="475"/>
      <c r="V632" s="477"/>
    </row>
    <row r="633" spans="1:22">
      <c r="A633" s="459"/>
      <c r="B633" s="462" t="s">
        <v>110</v>
      </c>
      <c r="C633" s="354" t="s">
        <v>99</v>
      </c>
      <c r="D633" s="350"/>
      <c r="E633" s="350"/>
      <c r="F633" s="350"/>
      <c r="G633" s="350"/>
      <c r="H633" s="350"/>
      <c r="I633" s="350"/>
      <c r="J633" s="350"/>
      <c r="K633" s="350"/>
      <c r="L633" s="350"/>
      <c r="M633" s="356"/>
      <c r="N633" s="356"/>
      <c r="O633" s="356"/>
      <c r="P633" s="356"/>
      <c r="Q633" s="462" t="str">
        <f t="shared" ref="Q633" si="673">IF((L625=""),"",MAX(D626:L626))</f>
        <v/>
      </c>
      <c r="R633" s="462" t="str">
        <f t="shared" ref="R633" si="674">IF(L625="","",MIN(D626:L626))</f>
        <v/>
      </c>
      <c r="S633" s="360" t="str">
        <f t="shared" ref="S633" si="675">IF((L626=""),"",AVERAGE(D626:L626))</f>
        <v/>
      </c>
      <c r="T633" s="346" t="str">
        <f>IF((L625=""),"",((Q633-R633)/(Q633+R633))*100)</f>
        <v/>
      </c>
      <c r="U633" s="465" t="str">
        <f>IF(L625="","",(IF(T633&lt;7,IF(S633&gt;2800,IF(S633&lt;4500,"Pass","Fail"),"Fail"),"Fail")))</f>
        <v/>
      </c>
      <c r="V633" s="468"/>
    </row>
    <row r="634" spans="1:22">
      <c r="A634" s="460"/>
      <c r="B634" s="463"/>
      <c r="C634" s="354" t="s">
        <v>100</v>
      </c>
      <c r="D634" s="355"/>
      <c r="E634" s="355"/>
      <c r="F634" s="355"/>
      <c r="G634" s="355"/>
      <c r="H634" s="355"/>
      <c r="I634" s="355"/>
      <c r="J634" s="355"/>
      <c r="K634" s="355"/>
      <c r="L634" s="355"/>
      <c r="M634" s="356"/>
      <c r="N634" s="356"/>
      <c r="O634" s="356"/>
      <c r="P634" s="356"/>
      <c r="Q634" s="463"/>
      <c r="R634" s="463"/>
      <c r="S634" s="361"/>
      <c r="T634" s="357"/>
      <c r="U634" s="466"/>
      <c r="V634" s="468"/>
    </row>
    <row r="635" spans="1:22" ht="24.75" thickBot="1">
      <c r="A635" s="461"/>
      <c r="B635" s="464"/>
      <c r="C635" s="362" t="s">
        <v>120</v>
      </c>
      <c r="D635" s="358" t="str">
        <f t="shared" ref="D635:L635" si="676">IF(((D633="")*AND(D634="")),"",(D633-D634)*3)</f>
        <v/>
      </c>
      <c r="E635" s="358" t="str">
        <f t="shared" si="676"/>
        <v/>
      </c>
      <c r="F635" s="358" t="str">
        <f t="shared" si="676"/>
        <v/>
      </c>
      <c r="G635" s="358" t="str">
        <f t="shared" si="676"/>
        <v/>
      </c>
      <c r="H635" s="358" t="str">
        <f t="shared" si="676"/>
        <v/>
      </c>
      <c r="I635" s="358" t="str">
        <f t="shared" si="676"/>
        <v/>
      </c>
      <c r="J635" s="358" t="str">
        <f t="shared" si="676"/>
        <v/>
      </c>
      <c r="K635" s="358" t="str">
        <f t="shared" si="676"/>
        <v/>
      </c>
      <c r="L635" s="358" t="str">
        <f t="shared" si="676"/>
        <v/>
      </c>
      <c r="M635" s="363"/>
      <c r="N635" s="363"/>
      <c r="O635" s="363"/>
      <c r="P635" s="363"/>
      <c r="Q635" s="464"/>
      <c r="R635" s="464"/>
      <c r="S635" s="364"/>
      <c r="T635" s="365"/>
      <c r="U635" s="467"/>
      <c r="V635" s="469"/>
    </row>
    <row r="636" spans="1:22">
      <c r="A636" s="470"/>
      <c r="B636" s="472" t="s">
        <v>210</v>
      </c>
      <c r="C636" s="349" t="s">
        <v>99</v>
      </c>
      <c r="D636" s="355"/>
      <c r="E636" s="355"/>
      <c r="F636" s="355"/>
      <c r="G636" s="355"/>
      <c r="H636" s="355"/>
      <c r="I636" s="355"/>
      <c r="J636" s="355"/>
      <c r="K636" s="355"/>
      <c r="L636" s="355"/>
      <c r="M636" s="351"/>
      <c r="N636" s="351"/>
      <c r="O636" s="351"/>
      <c r="P636" s="351"/>
      <c r="Q636" s="472" t="str">
        <f t="shared" ref="Q636" si="677">IF((L628=""),"",MAX(D629:L629))</f>
        <v/>
      </c>
      <c r="R636" s="472" t="str">
        <f t="shared" ref="R636" si="678">IF(L628="","",MIN(D629:L629))</f>
        <v/>
      </c>
      <c r="S636" s="352" t="str">
        <f t="shared" ref="S636" si="679">IF((L629=""),"",AVERAGE(D629:L629))</f>
        <v/>
      </c>
      <c r="T636" s="352" t="str">
        <f>IF((L628=""),"",((Q636-R636)/(Q636+R636))*100)</f>
        <v/>
      </c>
      <c r="U636" s="474" t="str">
        <f>IF(L628="","",(IF(T636&lt;7,IF(S636&gt;2000,IF(S636&lt;3000,"Pass","Fail"),"Fail"),"Fail")))</f>
        <v/>
      </c>
      <c r="V636" s="476"/>
    </row>
    <row r="637" spans="1:22">
      <c r="A637" s="471"/>
      <c r="B637" s="463"/>
      <c r="C637" s="354" t="s">
        <v>100</v>
      </c>
      <c r="D637" s="355"/>
      <c r="E637" s="355"/>
      <c r="F637" s="355"/>
      <c r="G637" s="355"/>
      <c r="H637" s="355"/>
      <c r="I637" s="355"/>
      <c r="J637" s="355"/>
      <c r="K637" s="355"/>
      <c r="L637" s="355"/>
      <c r="M637" s="356"/>
      <c r="N637" s="356"/>
      <c r="O637" s="356"/>
      <c r="P637" s="356"/>
      <c r="Q637" s="463"/>
      <c r="R637" s="463"/>
      <c r="S637" s="357"/>
      <c r="T637" s="357"/>
      <c r="U637" s="466"/>
      <c r="V637" s="477"/>
    </row>
    <row r="638" spans="1:22" ht="24.75" thickBot="1">
      <c r="A638" s="471"/>
      <c r="B638" s="473"/>
      <c r="C638" s="354" t="s">
        <v>120</v>
      </c>
      <c r="D638" s="363" t="str">
        <f t="shared" ref="D638:L638" si="680">IF(((D636="")*AND(D637="")),"",(D636-D637)*3)</f>
        <v/>
      </c>
      <c r="E638" s="363" t="str">
        <f t="shared" si="680"/>
        <v/>
      </c>
      <c r="F638" s="363" t="str">
        <f t="shared" si="680"/>
        <v/>
      </c>
      <c r="G638" s="363" t="str">
        <f t="shared" si="680"/>
        <v/>
      </c>
      <c r="H638" s="363" t="str">
        <f t="shared" si="680"/>
        <v/>
      </c>
      <c r="I638" s="363" t="str">
        <f t="shared" si="680"/>
        <v/>
      </c>
      <c r="J638" s="363" t="str">
        <f t="shared" si="680"/>
        <v/>
      </c>
      <c r="K638" s="363" t="str">
        <f t="shared" si="680"/>
        <v/>
      </c>
      <c r="L638" s="363" t="str">
        <f t="shared" si="680"/>
        <v/>
      </c>
      <c r="M638" s="358"/>
      <c r="N638" s="358"/>
      <c r="O638" s="358"/>
      <c r="P638" s="358" t="str">
        <f t="shared" si="632"/>
        <v/>
      </c>
      <c r="Q638" s="473"/>
      <c r="R638" s="473"/>
      <c r="S638" s="359"/>
      <c r="T638" s="359"/>
      <c r="U638" s="475"/>
      <c r="V638" s="477"/>
    </row>
    <row r="639" spans="1:22">
      <c r="A639" s="459"/>
      <c r="B639" s="462" t="s">
        <v>110</v>
      </c>
      <c r="C639" s="354" t="s">
        <v>99</v>
      </c>
      <c r="D639" s="350"/>
      <c r="E639" s="350"/>
      <c r="F639" s="350"/>
      <c r="G639" s="350"/>
      <c r="H639" s="350"/>
      <c r="I639" s="350"/>
      <c r="J639" s="350"/>
      <c r="K639" s="350"/>
      <c r="L639" s="350"/>
      <c r="M639" s="356"/>
      <c r="N639" s="356"/>
      <c r="O639" s="356"/>
      <c r="P639" s="356"/>
      <c r="Q639" s="462" t="str">
        <f t="shared" ref="Q639" si="681">IF((L631=""),"",MAX(D632:L632))</f>
        <v/>
      </c>
      <c r="R639" s="462" t="str">
        <f t="shared" ref="R639" si="682">IF(L631="","",MIN(D632:L632))</f>
        <v/>
      </c>
      <c r="S639" s="360" t="str">
        <f t="shared" ref="S639" si="683">IF((L632=""),"",AVERAGE(D632:L632))</f>
        <v/>
      </c>
      <c r="T639" s="346" t="str">
        <f>IF((L631=""),"",((Q639-R639)/(Q639+R639))*100)</f>
        <v/>
      </c>
      <c r="U639" s="465" t="str">
        <f>IF(L631="","",(IF(T639&lt;7,IF(S639&gt;2800,IF(S639&lt;4500,"Pass","Fail"),"Fail"),"Fail")))</f>
        <v/>
      </c>
      <c r="V639" s="468"/>
    </row>
    <row r="640" spans="1:22">
      <c r="A640" s="460"/>
      <c r="B640" s="463"/>
      <c r="C640" s="354" t="s">
        <v>100</v>
      </c>
      <c r="D640" s="355"/>
      <c r="E640" s="355"/>
      <c r="F640" s="355"/>
      <c r="G640" s="355"/>
      <c r="H640" s="355"/>
      <c r="I640" s="355"/>
      <c r="J640" s="355"/>
      <c r="K640" s="355"/>
      <c r="L640" s="355"/>
      <c r="M640" s="356"/>
      <c r="N640" s="356"/>
      <c r="O640" s="356"/>
      <c r="P640" s="356"/>
      <c r="Q640" s="463"/>
      <c r="R640" s="463"/>
      <c r="S640" s="361"/>
      <c r="T640" s="357"/>
      <c r="U640" s="466"/>
      <c r="V640" s="468"/>
    </row>
    <row r="641" spans="1:22" ht="24.75" thickBot="1">
      <c r="A641" s="461"/>
      <c r="B641" s="464"/>
      <c r="C641" s="362" t="s">
        <v>120</v>
      </c>
      <c r="D641" s="358" t="str">
        <f t="shared" ref="D641:L641" si="684">IF(((D639="")*AND(D640="")),"",(D639-D640)*3)</f>
        <v/>
      </c>
      <c r="E641" s="358" t="str">
        <f t="shared" si="684"/>
        <v/>
      </c>
      <c r="F641" s="358" t="str">
        <f t="shared" si="684"/>
        <v/>
      </c>
      <c r="G641" s="358" t="str">
        <f t="shared" si="684"/>
        <v/>
      </c>
      <c r="H641" s="358" t="str">
        <f t="shared" si="684"/>
        <v/>
      </c>
      <c r="I641" s="358" t="str">
        <f t="shared" si="684"/>
        <v/>
      </c>
      <c r="J641" s="358" t="str">
        <f t="shared" si="684"/>
        <v/>
      </c>
      <c r="K641" s="358" t="str">
        <f t="shared" si="684"/>
        <v/>
      </c>
      <c r="L641" s="358" t="str">
        <f t="shared" si="684"/>
        <v/>
      </c>
      <c r="M641" s="363"/>
      <c r="N641" s="363"/>
      <c r="O641" s="363"/>
      <c r="P641" s="363"/>
      <c r="Q641" s="464"/>
      <c r="R641" s="464"/>
      <c r="S641" s="364"/>
      <c r="T641" s="365"/>
      <c r="U641" s="467"/>
      <c r="V641" s="469"/>
    </row>
    <row r="642" spans="1:22">
      <c r="A642" s="470"/>
      <c r="B642" s="472" t="s">
        <v>210</v>
      </c>
      <c r="C642" s="349" t="s">
        <v>99</v>
      </c>
      <c r="D642" s="355"/>
      <c r="E642" s="355"/>
      <c r="F642" s="355"/>
      <c r="G642" s="355"/>
      <c r="H642" s="355"/>
      <c r="I642" s="355"/>
      <c r="J642" s="355"/>
      <c r="K642" s="355"/>
      <c r="L642" s="355"/>
      <c r="M642" s="351"/>
      <c r="N642" s="351"/>
      <c r="O642" s="351"/>
      <c r="P642" s="351"/>
      <c r="Q642" s="472" t="str">
        <f t="shared" ref="Q642" si="685">IF((L634=""),"",MAX(D635:L635))</f>
        <v/>
      </c>
      <c r="R642" s="472" t="str">
        <f t="shared" ref="R642" si="686">IF(L634="","",MIN(D635:L635))</f>
        <v/>
      </c>
      <c r="S642" s="352" t="str">
        <f t="shared" ref="S642" si="687">IF((L635=""),"",AVERAGE(D635:L635))</f>
        <v/>
      </c>
      <c r="T642" s="352" t="str">
        <f>IF((L634=""),"",((Q642-R642)/(Q642+R642))*100)</f>
        <v/>
      </c>
      <c r="U642" s="474" t="str">
        <f>IF(L634="","",(IF(T642&lt;7,IF(S642&gt;2000,IF(S642&lt;3000,"Pass","Fail"),"Fail"),"Fail")))</f>
        <v/>
      </c>
      <c r="V642" s="476"/>
    </row>
    <row r="643" spans="1:22">
      <c r="A643" s="471"/>
      <c r="B643" s="463"/>
      <c r="C643" s="354" t="s">
        <v>100</v>
      </c>
      <c r="D643" s="355"/>
      <c r="E643" s="355"/>
      <c r="F643" s="355"/>
      <c r="G643" s="355"/>
      <c r="H643" s="355"/>
      <c r="I643" s="355"/>
      <c r="J643" s="355"/>
      <c r="K643" s="355"/>
      <c r="L643" s="355"/>
      <c r="M643" s="356"/>
      <c r="N643" s="356"/>
      <c r="O643" s="356"/>
      <c r="P643" s="356"/>
      <c r="Q643" s="463"/>
      <c r="R643" s="463"/>
      <c r="S643" s="357"/>
      <c r="T643" s="357"/>
      <c r="U643" s="466"/>
      <c r="V643" s="477"/>
    </row>
    <row r="644" spans="1:22" ht="24.75" thickBot="1">
      <c r="A644" s="471"/>
      <c r="B644" s="473"/>
      <c r="C644" s="354" t="s">
        <v>120</v>
      </c>
      <c r="D644" s="363" t="str">
        <f t="shared" ref="D644:L644" si="688">IF(((D642="")*AND(D643="")),"",(D642-D643)*3)</f>
        <v/>
      </c>
      <c r="E644" s="363" t="str">
        <f t="shared" si="688"/>
        <v/>
      </c>
      <c r="F644" s="363" t="str">
        <f t="shared" si="688"/>
        <v/>
      </c>
      <c r="G644" s="363" t="str">
        <f t="shared" si="688"/>
        <v/>
      </c>
      <c r="H644" s="363" t="str">
        <f t="shared" si="688"/>
        <v/>
      </c>
      <c r="I644" s="363" t="str">
        <f t="shared" si="688"/>
        <v/>
      </c>
      <c r="J644" s="363" t="str">
        <f t="shared" si="688"/>
        <v/>
      </c>
      <c r="K644" s="363" t="str">
        <f t="shared" si="688"/>
        <v/>
      </c>
      <c r="L644" s="363" t="str">
        <f t="shared" si="688"/>
        <v/>
      </c>
      <c r="M644" s="358"/>
      <c r="N644" s="358"/>
      <c r="O644" s="358"/>
      <c r="P644" s="358" t="str">
        <f t="shared" si="632"/>
        <v/>
      </c>
      <c r="Q644" s="473"/>
      <c r="R644" s="473"/>
      <c r="S644" s="359"/>
      <c r="T644" s="359"/>
      <c r="U644" s="475"/>
      <c r="V644" s="477"/>
    </row>
    <row r="645" spans="1:22">
      <c r="A645" s="459"/>
      <c r="B645" s="462" t="s">
        <v>110</v>
      </c>
      <c r="C645" s="354" t="s">
        <v>99</v>
      </c>
      <c r="D645" s="350"/>
      <c r="E645" s="350"/>
      <c r="F645" s="350"/>
      <c r="G645" s="350"/>
      <c r="H645" s="350"/>
      <c r="I645" s="350"/>
      <c r="J645" s="350"/>
      <c r="K645" s="350"/>
      <c r="L645" s="350"/>
      <c r="M645" s="356"/>
      <c r="N645" s="356"/>
      <c r="O645" s="356"/>
      <c r="P645" s="356"/>
      <c r="Q645" s="462" t="str">
        <f t="shared" ref="Q645" si="689">IF((L637=""),"",MAX(D638:L638))</f>
        <v/>
      </c>
      <c r="R645" s="462" t="str">
        <f t="shared" ref="R645" si="690">IF(L637="","",MIN(D638:L638))</f>
        <v/>
      </c>
      <c r="S645" s="360" t="str">
        <f t="shared" ref="S645" si="691">IF((L638=""),"",AVERAGE(D638:L638))</f>
        <v/>
      </c>
      <c r="T645" s="346" t="str">
        <f>IF((L637=""),"",((Q645-R645)/(Q645+R645))*100)</f>
        <v/>
      </c>
      <c r="U645" s="465" t="str">
        <f>IF(L637="","",(IF(T645&lt;7,IF(S645&gt;2800,IF(S645&lt;4500,"Pass","Fail"),"Fail"),"Fail")))</f>
        <v/>
      </c>
      <c r="V645" s="468"/>
    </row>
    <row r="646" spans="1:22">
      <c r="A646" s="460"/>
      <c r="B646" s="463"/>
      <c r="C646" s="354" t="s">
        <v>100</v>
      </c>
      <c r="D646" s="355"/>
      <c r="E646" s="355"/>
      <c r="F646" s="355"/>
      <c r="G646" s="355"/>
      <c r="H646" s="355"/>
      <c r="I646" s="355"/>
      <c r="J646" s="355"/>
      <c r="K646" s="355"/>
      <c r="L646" s="355"/>
      <c r="M646" s="356"/>
      <c r="N646" s="356"/>
      <c r="O646" s="356"/>
      <c r="P646" s="356"/>
      <c r="Q646" s="463"/>
      <c r="R646" s="463"/>
      <c r="S646" s="361"/>
      <c r="T646" s="357"/>
      <c r="U646" s="466"/>
      <c r="V646" s="468"/>
    </row>
    <row r="647" spans="1:22" ht="24.75" thickBot="1">
      <c r="A647" s="461"/>
      <c r="B647" s="464"/>
      <c r="C647" s="362" t="s">
        <v>120</v>
      </c>
      <c r="D647" s="358" t="str">
        <f t="shared" ref="D647:L647" si="692">IF(((D645="")*AND(D646="")),"",(D645-D646)*3)</f>
        <v/>
      </c>
      <c r="E647" s="358" t="str">
        <f t="shared" si="692"/>
        <v/>
      </c>
      <c r="F647" s="358" t="str">
        <f t="shared" si="692"/>
        <v/>
      </c>
      <c r="G647" s="358" t="str">
        <f t="shared" si="692"/>
        <v/>
      </c>
      <c r="H647" s="358" t="str">
        <f t="shared" si="692"/>
        <v/>
      </c>
      <c r="I647" s="358" t="str">
        <f t="shared" si="692"/>
        <v/>
      </c>
      <c r="J647" s="358" t="str">
        <f t="shared" si="692"/>
        <v/>
      </c>
      <c r="K647" s="358" t="str">
        <f t="shared" si="692"/>
        <v/>
      </c>
      <c r="L647" s="358" t="str">
        <f t="shared" si="692"/>
        <v/>
      </c>
      <c r="M647" s="363"/>
      <c r="N647" s="363"/>
      <c r="O647" s="363"/>
      <c r="P647" s="363"/>
      <c r="Q647" s="464"/>
      <c r="R647" s="464"/>
      <c r="S647" s="364"/>
      <c r="T647" s="365"/>
      <c r="U647" s="467"/>
      <c r="V647" s="469"/>
    </row>
    <row r="648" spans="1:22">
      <c r="A648" s="470"/>
      <c r="B648" s="472" t="s">
        <v>210</v>
      </c>
      <c r="C648" s="349" t="s">
        <v>99</v>
      </c>
      <c r="D648" s="355"/>
      <c r="E648" s="355"/>
      <c r="F648" s="355"/>
      <c r="G648" s="355"/>
      <c r="H648" s="355"/>
      <c r="I648" s="355"/>
      <c r="J648" s="355"/>
      <c r="K648" s="355"/>
      <c r="L648" s="355"/>
      <c r="M648" s="351"/>
      <c r="N648" s="351"/>
      <c r="O648" s="351"/>
      <c r="P648" s="351"/>
      <c r="Q648" s="472" t="str">
        <f t="shared" ref="Q648" si="693">IF((L640=""),"",MAX(D641:L641))</f>
        <v/>
      </c>
      <c r="R648" s="472" t="str">
        <f t="shared" ref="R648" si="694">IF(L640="","",MIN(D641:L641))</f>
        <v/>
      </c>
      <c r="S648" s="352" t="str">
        <f t="shared" ref="S648" si="695">IF((L641=""),"",AVERAGE(D641:L641))</f>
        <v/>
      </c>
      <c r="T648" s="352" t="str">
        <f>IF((L640=""),"",((Q648-R648)/(Q648+R648))*100)</f>
        <v/>
      </c>
      <c r="U648" s="474" t="str">
        <f>IF(L640="","",(IF(T648&lt;7,IF(S648&gt;2000,IF(S648&lt;3000,"Pass","Fail"),"Fail"),"Fail")))</f>
        <v/>
      </c>
      <c r="V648" s="476"/>
    </row>
    <row r="649" spans="1:22">
      <c r="A649" s="471"/>
      <c r="B649" s="463"/>
      <c r="C649" s="354" t="s">
        <v>100</v>
      </c>
      <c r="D649" s="355"/>
      <c r="E649" s="355"/>
      <c r="F649" s="355"/>
      <c r="G649" s="355"/>
      <c r="H649" s="355"/>
      <c r="I649" s="355"/>
      <c r="J649" s="355"/>
      <c r="K649" s="355"/>
      <c r="L649" s="355"/>
      <c r="M649" s="356"/>
      <c r="N649" s="356"/>
      <c r="O649" s="356"/>
      <c r="P649" s="356"/>
      <c r="Q649" s="463"/>
      <c r="R649" s="463"/>
      <c r="S649" s="357"/>
      <c r="T649" s="357"/>
      <c r="U649" s="466"/>
      <c r="V649" s="477"/>
    </row>
    <row r="650" spans="1:22" ht="24.75" thickBot="1">
      <c r="A650" s="471"/>
      <c r="B650" s="473"/>
      <c r="C650" s="354" t="s">
        <v>120</v>
      </c>
      <c r="D650" s="363" t="str">
        <f t="shared" ref="D650:L650" si="696">IF(((D648="")*AND(D649="")),"",(D648-D649)*3)</f>
        <v/>
      </c>
      <c r="E650" s="363" t="str">
        <f t="shared" si="696"/>
        <v/>
      </c>
      <c r="F650" s="363" t="str">
        <f t="shared" si="696"/>
        <v/>
      </c>
      <c r="G650" s="363" t="str">
        <f t="shared" si="696"/>
        <v/>
      </c>
      <c r="H650" s="363" t="str">
        <f t="shared" si="696"/>
        <v/>
      </c>
      <c r="I650" s="363" t="str">
        <f t="shared" si="696"/>
        <v/>
      </c>
      <c r="J650" s="363" t="str">
        <f t="shared" si="696"/>
        <v/>
      </c>
      <c r="K650" s="363" t="str">
        <f t="shared" si="696"/>
        <v/>
      </c>
      <c r="L650" s="363" t="str">
        <f t="shared" si="696"/>
        <v/>
      </c>
      <c r="M650" s="358"/>
      <c r="N650" s="358"/>
      <c r="O650" s="358"/>
      <c r="P650" s="358" t="str">
        <f t="shared" si="632"/>
        <v/>
      </c>
      <c r="Q650" s="473"/>
      <c r="R650" s="473"/>
      <c r="S650" s="359"/>
      <c r="T650" s="359"/>
      <c r="U650" s="475"/>
      <c r="V650" s="477"/>
    </row>
    <row r="651" spans="1:22">
      <c r="A651" s="459"/>
      <c r="B651" s="462" t="s">
        <v>110</v>
      </c>
      <c r="C651" s="354" t="s">
        <v>99</v>
      </c>
      <c r="D651" s="350"/>
      <c r="E651" s="350"/>
      <c r="F651" s="350"/>
      <c r="G651" s="350"/>
      <c r="H651" s="350"/>
      <c r="I651" s="350"/>
      <c r="J651" s="350"/>
      <c r="K651" s="350"/>
      <c r="L651" s="350"/>
      <c r="M651" s="356"/>
      <c r="N651" s="356"/>
      <c r="O651" s="356"/>
      <c r="P651" s="356"/>
      <c r="Q651" s="462" t="str">
        <f t="shared" ref="Q651" si="697">IF((L643=""),"",MAX(D644:L644))</f>
        <v/>
      </c>
      <c r="R651" s="462" t="str">
        <f t="shared" ref="R651" si="698">IF(L643="","",MIN(D644:L644))</f>
        <v/>
      </c>
      <c r="S651" s="360" t="str">
        <f t="shared" ref="S651" si="699">IF((L644=""),"",AVERAGE(D644:L644))</f>
        <v/>
      </c>
      <c r="T651" s="346" t="str">
        <f>IF((L643=""),"",((Q651-R651)/(Q651+R651))*100)</f>
        <v/>
      </c>
      <c r="U651" s="465" t="str">
        <f>IF(L643="","",(IF(T651&lt;7,IF(S651&gt;2800,IF(S651&lt;4500,"Pass","Fail"),"Fail"),"Fail")))</f>
        <v/>
      </c>
      <c r="V651" s="468"/>
    </row>
    <row r="652" spans="1:22">
      <c r="A652" s="460"/>
      <c r="B652" s="463"/>
      <c r="C652" s="354" t="s">
        <v>100</v>
      </c>
      <c r="D652" s="355"/>
      <c r="E652" s="355"/>
      <c r="F652" s="355"/>
      <c r="G652" s="355"/>
      <c r="H652" s="355"/>
      <c r="I652" s="355"/>
      <c r="J652" s="355"/>
      <c r="K652" s="355"/>
      <c r="L652" s="355"/>
      <c r="M652" s="356"/>
      <c r="N652" s="356"/>
      <c r="O652" s="356"/>
      <c r="P652" s="356"/>
      <c r="Q652" s="463"/>
      <c r="R652" s="463"/>
      <c r="S652" s="361"/>
      <c r="T652" s="357"/>
      <c r="U652" s="466"/>
      <c r="V652" s="468"/>
    </row>
    <row r="653" spans="1:22" ht="24.75" thickBot="1">
      <c r="A653" s="461"/>
      <c r="B653" s="464"/>
      <c r="C653" s="362" t="s">
        <v>120</v>
      </c>
      <c r="D653" s="358" t="str">
        <f t="shared" ref="D653:L653" si="700">IF(((D651="")*AND(D652="")),"",(D651-D652)*3)</f>
        <v/>
      </c>
      <c r="E653" s="358" t="str">
        <f t="shared" si="700"/>
        <v/>
      </c>
      <c r="F653" s="358" t="str">
        <f t="shared" si="700"/>
        <v/>
      </c>
      <c r="G653" s="358" t="str">
        <f t="shared" si="700"/>
        <v/>
      </c>
      <c r="H653" s="358" t="str">
        <f t="shared" si="700"/>
        <v/>
      </c>
      <c r="I653" s="358" t="str">
        <f t="shared" si="700"/>
        <v/>
      </c>
      <c r="J653" s="358" t="str">
        <f t="shared" si="700"/>
        <v/>
      </c>
      <c r="K653" s="358" t="str">
        <f t="shared" si="700"/>
        <v/>
      </c>
      <c r="L653" s="358" t="str">
        <f t="shared" si="700"/>
        <v/>
      </c>
      <c r="M653" s="363"/>
      <c r="N653" s="363"/>
      <c r="O653" s="363"/>
      <c r="P653" s="363"/>
      <c r="Q653" s="464"/>
      <c r="R653" s="464"/>
      <c r="S653" s="364"/>
      <c r="T653" s="365"/>
      <c r="U653" s="467"/>
      <c r="V653" s="469"/>
    </row>
    <row r="654" spans="1:22">
      <c r="A654" s="470"/>
      <c r="B654" s="472" t="s">
        <v>210</v>
      </c>
      <c r="C654" s="349" t="s">
        <v>99</v>
      </c>
      <c r="D654" s="355"/>
      <c r="E654" s="355"/>
      <c r="F654" s="355"/>
      <c r="G654" s="355"/>
      <c r="H654" s="355"/>
      <c r="I654" s="355"/>
      <c r="J654" s="355"/>
      <c r="K654" s="355"/>
      <c r="L654" s="355"/>
      <c r="M654" s="351"/>
      <c r="N654" s="351"/>
      <c r="O654" s="351"/>
      <c r="P654" s="351"/>
      <c r="Q654" s="472" t="str">
        <f t="shared" ref="Q654" si="701">IF((L646=""),"",MAX(D647:L647))</f>
        <v/>
      </c>
      <c r="R654" s="472" t="str">
        <f t="shared" ref="R654" si="702">IF(L646="","",MIN(D647:L647))</f>
        <v/>
      </c>
      <c r="S654" s="352" t="str">
        <f t="shared" ref="S654" si="703">IF((L647=""),"",AVERAGE(D647:L647))</f>
        <v/>
      </c>
      <c r="T654" s="352" t="str">
        <f>IF((L646=""),"",((Q654-R654)/(Q654+R654))*100)</f>
        <v/>
      </c>
      <c r="U654" s="474" t="str">
        <f>IF(L646="","",(IF(T654&lt;7,IF(S654&gt;2000,IF(S654&lt;3000,"Pass","Fail"),"Fail"),"Fail")))</f>
        <v/>
      </c>
      <c r="V654" s="476"/>
    </row>
    <row r="655" spans="1:22">
      <c r="A655" s="471"/>
      <c r="B655" s="463"/>
      <c r="C655" s="354" t="s">
        <v>100</v>
      </c>
      <c r="D655" s="355"/>
      <c r="E655" s="355"/>
      <c r="F655" s="355"/>
      <c r="G655" s="355"/>
      <c r="H655" s="355"/>
      <c r="I655" s="355"/>
      <c r="J655" s="355"/>
      <c r="K655" s="355"/>
      <c r="L655" s="355"/>
      <c r="M655" s="356"/>
      <c r="N655" s="356"/>
      <c r="O655" s="356"/>
      <c r="P655" s="356"/>
      <c r="Q655" s="463"/>
      <c r="R655" s="463"/>
      <c r="S655" s="357"/>
      <c r="T655" s="357"/>
      <c r="U655" s="466"/>
      <c r="V655" s="477"/>
    </row>
    <row r="656" spans="1:22" ht="24.75" thickBot="1">
      <c r="A656" s="471"/>
      <c r="B656" s="473"/>
      <c r="C656" s="354" t="s">
        <v>120</v>
      </c>
      <c r="D656" s="363" t="str">
        <f t="shared" ref="D656:L656" si="704">IF(((D654="")*AND(D655="")),"",(D654-D655)*3)</f>
        <v/>
      </c>
      <c r="E656" s="363" t="str">
        <f t="shared" si="704"/>
        <v/>
      </c>
      <c r="F656" s="363" t="str">
        <f t="shared" si="704"/>
        <v/>
      </c>
      <c r="G656" s="363" t="str">
        <f t="shared" si="704"/>
        <v/>
      </c>
      <c r="H656" s="363" t="str">
        <f t="shared" si="704"/>
        <v/>
      </c>
      <c r="I656" s="363" t="str">
        <f t="shared" si="704"/>
        <v/>
      </c>
      <c r="J656" s="363" t="str">
        <f t="shared" si="704"/>
        <v/>
      </c>
      <c r="K656" s="363" t="str">
        <f t="shared" si="704"/>
        <v/>
      </c>
      <c r="L656" s="363" t="str">
        <f t="shared" si="704"/>
        <v/>
      </c>
      <c r="M656" s="358"/>
      <c r="N656" s="358"/>
      <c r="O656" s="358"/>
      <c r="P656" s="358" t="str">
        <f t="shared" si="632"/>
        <v/>
      </c>
      <c r="Q656" s="473"/>
      <c r="R656" s="473"/>
      <c r="S656" s="359"/>
      <c r="T656" s="359"/>
      <c r="U656" s="475"/>
      <c r="V656" s="477"/>
    </row>
    <row r="657" spans="1:22">
      <c r="A657" s="459"/>
      <c r="B657" s="462" t="s">
        <v>110</v>
      </c>
      <c r="C657" s="354" t="s">
        <v>99</v>
      </c>
      <c r="D657" s="350"/>
      <c r="E657" s="350"/>
      <c r="F657" s="350"/>
      <c r="G657" s="350"/>
      <c r="H657" s="350"/>
      <c r="I657" s="350"/>
      <c r="J657" s="350"/>
      <c r="K657" s="350"/>
      <c r="L657" s="350"/>
      <c r="M657" s="356"/>
      <c r="N657" s="356"/>
      <c r="O657" s="356"/>
      <c r="P657" s="356"/>
      <c r="Q657" s="462" t="str">
        <f t="shared" ref="Q657" si="705">IF((L649=""),"",MAX(D650:L650))</f>
        <v/>
      </c>
      <c r="R657" s="462" t="str">
        <f t="shared" ref="R657" si="706">IF(L649="","",MIN(D650:L650))</f>
        <v/>
      </c>
      <c r="S657" s="360" t="str">
        <f t="shared" ref="S657" si="707">IF((L650=""),"",AVERAGE(D650:L650))</f>
        <v/>
      </c>
      <c r="T657" s="346" t="str">
        <f>IF((L649=""),"",((Q657-R657)/(Q657+R657))*100)</f>
        <v/>
      </c>
      <c r="U657" s="465" t="str">
        <f>IF(L649="","",(IF(T657&lt;7,IF(S657&gt;2800,IF(S657&lt;4500,"Pass","Fail"),"Fail"),"Fail")))</f>
        <v/>
      </c>
      <c r="V657" s="468"/>
    </row>
    <row r="658" spans="1:22">
      <c r="A658" s="460"/>
      <c r="B658" s="463"/>
      <c r="C658" s="354" t="s">
        <v>100</v>
      </c>
      <c r="D658" s="355"/>
      <c r="E658" s="355"/>
      <c r="F658" s="355"/>
      <c r="G658" s="355"/>
      <c r="H658" s="355"/>
      <c r="I658" s="355"/>
      <c r="J658" s="355"/>
      <c r="K658" s="355"/>
      <c r="L658" s="355"/>
      <c r="M658" s="356"/>
      <c r="N658" s="356"/>
      <c r="O658" s="356"/>
      <c r="P658" s="356"/>
      <c r="Q658" s="463"/>
      <c r="R658" s="463"/>
      <c r="S658" s="361"/>
      <c r="T658" s="357"/>
      <c r="U658" s="466"/>
      <c r="V658" s="468"/>
    </row>
    <row r="659" spans="1:22" ht="24.75" thickBot="1">
      <c r="A659" s="461"/>
      <c r="B659" s="464"/>
      <c r="C659" s="362" t="s">
        <v>120</v>
      </c>
      <c r="D659" s="358" t="str">
        <f t="shared" ref="D659:L659" si="708">IF(((D657="")*AND(D658="")),"",(D657-D658)*3)</f>
        <v/>
      </c>
      <c r="E659" s="358" t="str">
        <f t="shared" si="708"/>
        <v/>
      </c>
      <c r="F659" s="358" t="str">
        <f t="shared" si="708"/>
        <v/>
      </c>
      <c r="G659" s="358" t="str">
        <f t="shared" si="708"/>
        <v/>
      </c>
      <c r="H659" s="358" t="str">
        <f t="shared" si="708"/>
        <v/>
      </c>
      <c r="I659" s="358" t="str">
        <f t="shared" si="708"/>
        <v/>
      </c>
      <c r="J659" s="358" t="str">
        <f t="shared" si="708"/>
        <v/>
      </c>
      <c r="K659" s="358" t="str">
        <f t="shared" si="708"/>
        <v/>
      </c>
      <c r="L659" s="358" t="str">
        <f t="shared" si="708"/>
        <v/>
      </c>
      <c r="M659" s="363"/>
      <c r="N659" s="363"/>
      <c r="O659" s="363"/>
      <c r="P659" s="363"/>
      <c r="Q659" s="464"/>
      <c r="R659" s="464"/>
      <c r="S659" s="364"/>
      <c r="T659" s="365"/>
      <c r="U659" s="467"/>
      <c r="V659" s="469"/>
    </row>
    <row r="660" spans="1:22">
      <c r="A660" s="470"/>
      <c r="B660" s="472" t="s">
        <v>210</v>
      </c>
      <c r="C660" s="349" t="s">
        <v>99</v>
      </c>
      <c r="D660" s="355"/>
      <c r="E660" s="355"/>
      <c r="F660" s="355"/>
      <c r="G660" s="355"/>
      <c r="H660" s="355"/>
      <c r="I660" s="355"/>
      <c r="J660" s="355"/>
      <c r="K660" s="355"/>
      <c r="L660" s="355"/>
      <c r="M660" s="351"/>
      <c r="N660" s="351"/>
      <c r="O660" s="351"/>
      <c r="P660" s="351"/>
      <c r="Q660" s="472" t="str">
        <f t="shared" ref="Q660" si="709">IF((L652=""),"",MAX(D653:L653))</f>
        <v/>
      </c>
      <c r="R660" s="472" t="str">
        <f t="shared" ref="R660" si="710">IF(L652="","",MIN(D653:L653))</f>
        <v/>
      </c>
      <c r="S660" s="352" t="str">
        <f t="shared" ref="S660" si="711">IF((L653=""),"",AVERAGE(D653:L653))</f>
        <v/>
      </c>
      <c r="T660" s="352" t="str">
        <f>IF((L652=""),"",((Q660-R660)/(Q660+R660))*100)</f>
        <v/>
      </c>
      <c r="U660" s="474" t="str">
        <f>IF(L652="","",(IF(T660&lt;7,IF(S660&gt;2000,IF(S660&lt;3000,"Pass","Fail"),"Fail"),"Fail")))</f>
        <v/>
      </c>
      <c r="V660" s="476"/>
    </row>
    <row r="661" spans="1:22">
      <c r="A661" s="471"/>
      <c r="B661" s="463"/>
      <c r="C661" s="354" t="s">
        <v>100</v>
      </c>
      <c r="D661" s="355"/>
      <c r="E661" s="355"/>
      <c r="F661" s="355"/>
      <c r="G661" s="355"/>
      <c r="H661" s="355"/>
      <c r="I661" s="355"/>
      <c r="J661" s="355"/>
      <c r="K661" s="355"/>
      <c r="L661" s="355"/>
      <c r="M661" s="356"/>
      <c r="N661" s="356"/>
      <c r="O661" s="356"/>
      <c r="P661" s="356"/>
      <c r="Q661" s="463"/>
      <c r="R661" s="463"/>
      <c r="S661" s="357"/>
      <c r="T661" s="357"/>
      <c r="U661" s="466"/>
      <c r="V661" s="477"/>
    </row>
    <row r="662" spans="1:22" ht="24.75" thickBot="1">
      <c r="A662" s="471"/>
      <c r="B662" s="473"/>
      <c r="C662" s="354" t="s">
        <v>120</v>
      </c>
      <c r="D662" s="363" t="str">
        <f t="shared" ref="D662:L662" si="712">IF(((D660="")*AND(D661="")),"",(D660-D661)*3)</f>
        <v/>
      </c>
      <c r="E662" s="363" t="str">
        <f t="shared" si="712"/>
        <v/>
      </c>
      <c r="F662" s="363" t="str">
        <f t="shared" si="712"/>
        <v/>
      </c>
      <c r="G662" s="363" t="str">
        <f t="shared" si="712"/>
        <v/>
      </c>
      <c r="H662" s="363" t="str">
        <f t="shared" si="712"/>
        <v/>
      </c>
      <c r="I662" s="363" t="str">
        <f t="shared" si="712"/>
        <v/>
      </c>
      <c r="J662" s="363" t="str">
        <f t="shared" si="712"/>
        <v/>
      </c>
      <c r="K662" s="363" t="str">
        <f t="shared" si="712"/>
        <v/>
      </c>
      <c r="L662" s="363" t="str">
        <f t="shared" si="712"/>
        <v/>
      </c>
      <c r="M662" s="358"/>
      <c r="N662" s="358"/>
      <c r="O662" s="358"/>
      <c r="P662" s="358" t="str">
        <f t="shared" si="632"/>
        <v/>
      </c>
      <c r="Q662" s="473"/>
      <c r="R662" s="473"/>
      <c r="S662" s="359"/>
      <c r="T662" s="359"/>
      <c r="U662" s="475"/>
      <c r="V662" s="477"/>
    </row>
    <row r="663" spans="1:22">
      <c r="A663" s="459"/>
      <c r="B663" s="462" t="s">
        <v>110</v>
      </c>
      <c r="C663" s="354" t="s">
        <v>99</v>
      </c>
      <c r="D663" s="350"/>
      <c r="E663" s="350"/>
      <c r="F663" s="350"/>
      <c r="G663" s="350"/>
      <c r="H663" s="350"/>
      <c r="I663" s="350"/>
      <c r="J663" s="350"/>
      <c r="K663" s="350"/>
      <c r="L663" s="350"/>
      <c r="M663" s="356"/>
      <c r="N663" s="356"/>
      <c r="O663" s="356"/>
      <c r="P663" s="356"/>
      <c r="Q663" s="462" t="str">
        <f t="shared" ref="Q663" si="713">IF((L655=""),"",MAX(D656:L656))</f>
        <v/>
      </c>
      <c r="R663" s="462" t="str">
        <f t="shared" ref="R663" si="714">IF(L655="","",MIN(D656:L656))</f>
        <v/>
      </c>
      <c r="S663" s="360" t="str">
        <f t="shared" ref="S663" si="715">IF((L656=""),"",AVERAGE(D656:L656))</f>
        <v/>
      </c>
      <c r="T663" s="346" t="str">
        <f>IF((L655=""),"",((Q663-R663)/(Q663+R663))*100)</f>
        <v/>
      </c>
      <c r="U663" s="465" t="str">
        <f>IF(L655="","",(IF(T663&lt;7,IF(S663&gt;2800,IF(S663&lt;4500,"Pass","Fail"),"Fail"),"Fail")))</f>
        <v/>
      </c>
      <c r="V663" s="468"/>
    </row>
    <row r="664" spans="1:22">
      <c r="A664" s="460"/>
      <c r="B664" s="463"/>
      <c r="C664" s="354" t="s">
        <v>100</v>
      </c>
      <c r="D664" s="355"/>
      <c r="E664" s="355"/>
      <c r="F664" s="355"/>
      <c r="G664" s="355"/>
      <c r="H664" s="355"/>
      <c r="I664" s="355"/>
      <c r="J664" s="355"/>
      <c r="K664" s="355"/>
      <c r="L664" s="355"/>
      <c r="M664" s="356"/>
      <c r="N664" s="356"/>
      <c r="O664" s="356"/>
      <c r="P664" s="356"/>
      <c r="Q664" s="463"/>
      <c r="R664" s="463"/>
      <c r="S664" s="361"/>
      <c r="T664" s="357"/>
      <c r="U664" s="466"/>
      <c r="V664" s="468"/>
    </row>
    <row r="665" spans="1:22" ht="24.75" thickBot="1">
      <c r="A665" s="461"/>
      <c r="B665" s="464"/>
      <c r="C665" s="362" t="s">
        <v>120</v>
      </c>
      <c r="D665" s="358" t="str">
        <f t="shared" ref="D665:L665" si="716">IF(((D663="")*AND(D664="")),"",(D663-D664)*3)</f>
        <v/>
      </c>
      <c r="E665" s="358" t="str">
        <f t="shared" si="716"/>
        <v/>
      </c>
      <c r="F665" s="358" t="str">
        <f t="shared" si="716"/>
        <v/>
      </c>
      <c r="G665" s="358" t="str">
        <f t="shared" si="716"/>
        <v/>
      </c>
      <c r="H665" s="358" t="str">
        <f t="shared" si="716"/>
        <v/>
      </c>
      <c r="I665" s="358" t="str">
        <f t="shared" si="716"/>
        <v/>
      </c>
      <c r="J665" s="358" t="str">
        <f t="shared" si="716"/>
        <v/>
      </c>
      <c r="K665" s="358" t="str">
        <f t="shared" si="716"/>
        <v/>
      </c>
      <c r="L665" s="358" t="str">
        <f t="shared" si="716"/>
        <v/>
      </c>
      <c r="M665" s="363"/>
      <c r="N665" s="363"/>
      <c r="O665" s="363"/>
      <c r="P665" s="363"/>
      <c r="Q665" s="464"/>
      <c r="R665" s="464"/>
      <c r="S665" s="364"/>
      <c r="T665" s="365"/>
      <c r="U665" s="467"/>
      <c r="V665" s="469"/>
    </row>
    <row r="666" spans="1:22">
      <c r="A666" s="470"/>
      <c r="B666" s="472" t="s">
        <v>210</v>
      </c>
      <c r="C666" s="349" t="s">
        <v>99</v>
      </c>
      <c r="D666" s="355"/>
      <c r="E666" s="355"/>
      <c r="F666" s="355"/>
      <c r="G666" s="355"/>
      <c r="H666" s="355"/>
      <c r="I666" s="355"/>
      <c r="J666" s="355"/>
      <c r="K666" s="355"/>
      <c r="L666" s="355"/>
      <c r="M666" s="351"/>
      <c r="N666" s="351"/>
      <c r="O666" s="351"/>
      <c r="P666" s="351"/>
      <c r="Q666" s="472" t="str">
        <f t="shared" ref="Q666" si="717">IF((L658=""),"",MAX(D659:L659))</f>
        <v/>
      </c>
      <c r="R666" s="472" t="str">
        <f t="shared" ref="R666" si="718">IF(L658="","",MIN(D659:L659))</f>
        <v/>
      </c>
      <c r="S666" s="352" t="str">
        <f t="shared" ref="S666" si="719">IF((L659=""),"",AVERAGE(D659:L659))</f>
        <v/>
      </c>
      <c r="T666" s="352" t="str">
        <f>IF((L658=""),"",((Q666-R666)/(Q666+R666))*100)</f>
        <v/>
      </c>
      <c r="U666" s="474" t="str">
        <f>IF(L658="","",(IF(T666&lt;7,IF(S666&gt;2000,IF(S666&lt;3000,"Pass","Fail"),"Fail"),"Fail")))</f>
        <v/>
      </c>
      <c r="V666" s="476"/>
    </row>
    <row r="667" spans="1:22">
      <c r="A667" s="471"/>
      <c r="B667" s="463"/>
      <c r="C667" s="354" t="s">
        <v>100</v>
      </c>
      <c r="D667" s="355"/>
      <c r="E667" s="355"/>
      <c r="F667" s="355"/>
      <c r="G667" s="355"/>
      <c r="H667" s="355"/>
      <c r="I667" s="355"/>
      <c r="J667" s="355"/>
      <c r="K667" s="355"/>
      <c r="L667" s="355"/>
      <c r="M667" s="356"/>
      <c r="N667" s="356"/>
      <c r="O667" s="356"/>
      <c r="P667" s="356"/>
      <c r="Q667" s="463"/>
      <c r="R667" s="463"/>
      <c r="S667" s="357"/>
      <c r="T667" s="357"/>
      <c r="U667" s="466"/>
      <c r="V667" s="477"/>
    </row>
    <row r="668" spans="1:22" ht="24.75" thickBot="1">
      <c r="A668" s="471"/>
      <c r="B668" s="473"/>
      <c r="C668" s="354" t="s">
        <v>120</v>
      </c>
      <c r="D668" s="363" t="str">
        <f t="shared" ref="D668:L668" si="720">IF(((D666="")*AND(D667="")),"",(D666-D667)*3)</f>
        <v/>
      </c>
      <c r="E668" s="363" t="str">
        <f t="shared" si="720"/>
        <v/>
      </c>
      <c r="F668" s="363" t="str">
        <f t="shared" si="720"/>
        <v/>
      </c>
      <c r="G668" s="363" t="str">
        <f t="shared" si="720"/>
        <v/>
      </c>
      <c r="H668" s="363" t="str">
        <f t="shared" si="720"/>
        <v/>
      </c>
      <c r="I668" s="363" t="str">
        <f t="shared" si="720"/>
        <v/>
      </c>
      <c r="J668" s="363" t="str">
        <f t="shared" si="720"/>
        <v/>
      </c>
      <c r="K668" s="363" t="str">
        <f t="shared" si="720"/>
        <v/>
      </c>
      <c r="L668" s="363" t="str">
        <f t="shared" si="720"/>
        <v/>
      </c>
      <c r="M668" s="358"/>
      <c r="N668" s="358"/>
      <c r="O668" s="358"/>
      <c r="P668" s="358" t="str">
        <f t="shared" ref="P668:P728" si="721">IF(((P666="")*AND(P667="")),"",(P666-P667)*4)</f>
        <v/>
      </c>
      <c r="Q668" s="473"/>
      <c r="R668" s="473"/>
      <c r="S668" s="359"/>
      <c r="T668" s="359"/>
      <c r="U668" s="475"/>
      <c r="V668" s="477"/>
    </row>
    <row r="669" spans="1:22">
      <c r="A669" s="459"/>
      <c r="B669" s="462" t="s">
        <v>110</v>
      </c>
      <c r="C669" s="354" t="s">
        <v>99</v>
      </c>
      <c r="D669" s="350"/>
      <c r="E669" s="350"/>
      <c r="F669" s="350"/>
      <c r="G669" s="350"/>
      <c r="H669" s="350"/>
      <c r="I669" s="350"/>
      <c r="J669" s="350"/>
      <c r="K669" s="350"/>
      <c r="L669" s="350"/>
      <c r="M669" s="356"/>
      <c r="N669" s="356"/>
      <c r="O669" s="356"/>
      <c r="P669" s="356"/>
      <c r="Q669" s="462" t="str">
        <f t="shared" ref="Q669" si="722">IF((L661=""),"",MAX(D662:L662))</f>
        <v/>
      </c>
      <c r="R669" s="462" t="str">
        <f t="shared" ref="R669" si="723">IF(L661="","",MIN(D662:L662))</f>
        <v/>
      </c>
      <c r="S669" s="360" t="str">
        <f t="shared" ref="S669" si="724">IF((L662=""),"",AVERAGE(D662:L662))</f>
        <v/>
      </c>
      <c r="T669" s="346" t="str">
        <f>IF((L661=""),"",((Q669-R669)/(Q669+R669))*100)</f>
        <v/>
      </c>
      <c r="U669" s="465" t="str">
        <f>IF(L661="","",(IF(T669&lt;7,IF(S669&gt;2800,IF(S669&lt;4500,"Pass","Fail"),"Fail"),"Fail")))</f>
        <v/>
      </c>
      <c r="V669" s="468"/>
    </row>
    <row r="670" spans="1:22">
      <c r="A670" s="460"/>
      <c r="B670" s="463"/>
      <c r="C670" s="354" t="s">
        <v>100</v>
      </c>
      <c r="D670" s="355"/>
      <c r="E670" s="355"/>
      <c r="F670" s="355"/>
      <c r="G670" s="355"/>
      <c r="H670" s="355"/>
      <c r="I670" s="355"/>
      <c r="J670" s="355"/>
      <c r="K670" s="355"/>
      <c r="L670" s="355"/>
      <c r="M670" s="356"/>
      <c r="N670" s="356"/>
      <c r="O670" s="356"/>
      <c r="P670" s="356"/>
      <c r="Q670" s="463"/>
      <c r="R670" s="463"/>
      <c r="S670" s="361"/>
      <c r="T670" s="357"/>
      <c r="U670" s="466"/>
      <c r="V670" s="468"/>
    </row>
    <row r="671" spans="1:22" ht="24.75" thickBot="1">
      <c r="A671" s="461"/>
      <c r="B671" s="464"/>
      <c r="C671" s="362" t="s">
        <v>120</v>
      </c>
      <c r="D671" s="358" t="str">
        <f t="shared" ref="D671:L671" si="725">IF(((D669="")*AND(D670="")),"",(D669-D670)*3)</f>
        <v/>
      </c>
      <c r="E671" s="358" t="str">
        <f t="shared" si="725"/>
        <v/>
      </c>
      <c r="F671" s="358" t="str">
        <f t="shared" si="725"/>
        <v/>
      </c>
      <c r="G671" s="358" t="str">
        <f t="shared" si="725"/>
        <v/>
      </c>
      <c r="H671" s="358" t="str">
        <f t="shared" si="725"/>
        <v/>
      </c>
      <c r="I671" s="358" t="str">
        <f t="shared" si="725"/>
        <v/>
      </c>
      <c r="J671" s="358" t="str">
        <f t="shared" si="725"/>
        <v/>
      </c>
      <c r="K671" s="358" t="str">
        <f t="shared" si="725"/>
        <v/>
      </c>
      <c r="L671" s="358" t="str">
        <f t="shared" si="725"/>
        <v/>
      </c>
      <c r="M671" s="363"/>
      <c r="N671" s="363"/>
      <c r="O671" s="363"/>
      <c r="P671" s="363"/>
      <c r="Q671" s="464"/>
      <c r="R671" s="464"/>
      <c r="S671" s="364"/>
      <c r="T671" s="365"/>
      <c r="U671" s="467"/>
      <c r="V671" s="469"/>
    </row>
    <row r="672" spans="1:22">
      <c r="A672" s="470"/>
      <c r="B672" s="472" t="s">
        <v>210</v>
      </c>
      <c r="C672" s="349" t="s">
        <v>99</v>
      </c>
      <c r="D672" s="355"/>
      <c r="E672" s="355"/>
      <c r="F672" s="355"/>
      <c r="G672" s="355"/>
      <c r="H672" s="355"/>
      <c r="I672" s="355"/>
      <c r="J672" s="355"/>
      <c r="K672" s="355"/>
      <c r="L672" s="355"/>
      <c r="M672" s="351"/>
      <c r="N672" s="351"/>
      <c r="O672" s="351"/>
      <c r="P672" s="351"/>
      <c r="Q672" s="472" t="str">
        <f t="shared" ref="Q672" si="726">IF((L664=""),"",MAX(D665:L665))</f>
        <v/>
      </c>
      <c r="R672" s="472" t="str">
        <f t="shared" ref="R672" si="727">IF(L664="","",MIN(D665:L665))</f>
        <v/>
      </c>
      <c r="S672" s="352" t="str">
        <f t="shared" ref="S672" si="728">IF((L665=""),"",AVERAGE(D665:L665))</f>
        <v/>
      </c>
      <c r="T672" s="352" t="str">
        <f>IF((L664=""),"",((Q672-R672)/(Q672+R672))*100)</f>
        <v/>
      </c>
      <c r="U672" s="474" t="str">
        <f>IF(L664="","",(IF(T672&lt;7,IF(S672&gt;2000,IF(S672&lt;3000,"Pass","Fail"),"Fail"),"Fail")))</f>
        <v/>
      </c>
      <c r="V672" s="476"/>
    </row>
    <row r="673" spans="1:22">
      <c r="A673" s="471"/>
      <c r="B673" s="463"/>
      <c r="C673" s="354" t="s">
        <v>100</v>
      </c>
      <c r="D673" s="355"/>
      <c r="E673" s="355"/>
      <c r="F673" s="355"/>
      <c r="G673" s="355"/>
      <c r="H673" s="355"/>
      <c r="I673" s="355"/>
      <c r="J673" s="355"/>
      <c r="K673" s="355"/>
      <c r="L673" s="355"/>
      <c r="M673" s="356"/>
      <c r="N673" s="356"/>
      <c r="O673" s="356"/>
      <c r="P673" s="356"/>
      <c r="Q673" s="463"/>
      <c r="R673" s="463"/>
      <c r="S673" s="357"/>
      <c r="T673" s="357"/>
      <c r="U673" s="466"/>
      <c r="V673" s="477"/>
    </row>
    <row r="674" spans="1:22" ht="24.75" thickBot="1">
      <c r="A674" s="471"/>
      <c r="B674" s="473"/>
      <c r="C674" s="354" t="s">
        <v>120</v>
      </c>
      <c r="D674" s="363" t="str">
        <f t="shared" ref="D674:L674" si="729">IF(((D672="")*AND(D673="")),"",(D672-D673)*3)</f>
        <v/>
      </c>
      <c r="E674" s="363" t="str">
        <f t="shared" si="729"/>
        <v/>
      </c>
      <c r="F674" s="363" t="str">
        <f t="shared" si="729"/>
        <v/>
      </c>
      <c r="G674" s="363" t="str">
        <f t="shared" si="729"/>
        <v/>
      </c>
      <c r="H674" s="363" t="str">
        <f t="shared" si="729"/>
        <v/>
      </c>
      <c r="I674" s="363" t="str">
        <f t="shared" si="729"/>
        <v/>
      </c>
      <c r="J674" s="363" t="str">
        <f t="shared" si="729"/>
        <v/>
      </c>
      <c r="K674" s="363" t="str">
        <f t="shared" si="729"/>
        <v/>
      </c>
      <c r="L674" s="363" t="str">
        <f t="shared" si="729"/>
        <v/>
      </c>
      <c r="M674" s="358"/>
      <c r="N674" s="358"/>
      <c r="O674" s="358"/>
      <c r="P674" s="358" t="str">
        <f t="shared" si="721"/>
        <v/>
      </c>
      <c r="Q674" s="473"/>
      <c r="R674" s="473"/>
      <c r="S674" s="359"/>
      <c r="T674" s="359"/>
      <c r="U674" s="475"/>
      <c r="V674" s="477"/>
    </row>
    <row r="675" spans="1:22">
      <c r="A675" s="459"/>
      <c r="B675" s="462" t="s">
        <v>110</v>
      </c>
      <c r="C675" s="354" t="s">
        <v>99</v>
      </c>
      <c r="D675" s="350"/>
      <c r="E675" s="350"/>
      <c r="F675" s="350"/>
      <c r="G675" s="350"/>
      <c r="H675" s="350"/>
      <c r="I675" s="350"/>
      <c r="J675" s="350"/>
      <c r="K675" s="350"/>
      <c r="L675" s="350"/>
      <c r="M675" s="356"/>
      <c r="N675" s="356"/>
      <c r="O675" s="356"/>
      <c r="P675" s="356"/>
      <c r="Q675" s="462" t="str">
        <f t="shared" ref="Q675" si="730">IF((L667=""),"",MAX(D668:L668))</f>
        <v/>
      </c>
      <c r="R675" s="462" t="str">
        <f t="shared" ref="R675" si="731">IF(L667="","",MIN(D668:L668))</f>
        <v/>
      </c>
      <c r="S675" s="360" t="str">
        <f t="shared" ref="S675" si="732">IF((L668=""),"",AVERAGE(D668:L668))</f>
        <v/>
      </c>
      <c r="T675" s="346" t="str">
        <f>IF((L667=""),"",((Q675-R675)/(Q675+R675))*100)</f>
        <v/>
      </c>
      <c r="U675" s="465" t="str">
        <f>IF(L667="","",(IF(T675&lt;7,IF(S675&gt;2800,IF(S675&lt;4500,"Pass","Fail"),"Fail"),"Fail")))</f>
        <v/>
      </c>
      <c r="V675" s="468"/>
    </row>
    <row r="676" spans="1:22">
      <c r="A676" s="460"/>
      <c r="B676" s="463"/>
      <c r="C676" s="354" t="s">
        <v>100</v>
      </c>
      <c r="D676" s="355"/>
      <c r="E676" s="355"/>
      <c r="F676" s="355"/>
      <c r="G676" s="355"/>
      <c r="H676" s="355"/>
      <c r="I676" s="355"/>
      <c r="J676" s="355"/>
      <c r="K676" s="355"/>
      <c r="L676" s="355"/>
      <c r="M676" s="356"/>
      <c r="N676" s="356"/>
      <c r="O676" s="356"/>
      <c r="P676" s="356"/>
      <c r="Q676" s="463"/>
      <c r="R676" s="463"/>
      <c r="S676" s="361"/>
      <c r="T676" s="357"/>
      <c r="U676" s="466"/>
      <c r="V676" s="468"/>
    </row>
    <row r="677" spans="1:22" ht="24.75" thickBot="1">
      <c r="A677" s="461"/>
      <c r="B677" s="464"/>
      <c r="C677" s="362" t="s">
        <v>120</v>
      </c>
      <c r="D677" s="358" t="str">
        <f t="shared" ref="D677:L677" si="733">IF(((D675="")*AND(D676="")),"",(D675-D676)*3)</f>
        <v/>
      </c>
      <c r="E677" s="358" t="str">
        <f t="shared" si="733"/>
        <v/>
      </c>
      <c r="F677" s="358" t="str">
        <f t="shared" si="733"/>
        <v/>
      </c>
      <c r="G677" s="358" t="str">
        <f t="shared" si="733"/>
        <v/>
      </c>
      <c r="H677" s="358" t="str">
        <f t="shared" si="733"/>
        <v/>
      </c>
      <c r="I677" s="358" t="str">
        <f t="shared" si="733"/>
        <v/>
      </c>
      <c r="J677" s="358" t="str">
        <f t="shared" si="733"/>
        <v/>
      </c>
      <c r="K677" s="358" t="str">
        <f t="shared" si="733"/>
        <v/>
      </c>
      <c r="L677" s="358" t="str">
        <f t="shared" si="733"/>
        <v/>
      </c>
      <c r="M677" s="363"/>
      <c r="N677" s="363"/>
      <c r="O677" s="363"/>
      <c r="P677" s="363"/>
      <c r="Q677" s="464"/>
      <c r="R677" s="464"/>
      <c r="S677" s="364"/>
      <c r="T677" s="365"/>
      <c r="U677" s="467"/>
      <c r="V677" s="469"/>
    </row>
    <row r="678" spans="1:22">
      <c r="A678" s="470"/>
      <c r="B678" s="472" t="s">
        <v>210</v>
      </c>
      <c r="C678" s="349" t="s">
        <v>99</v>
      </c>
      <c r="D678" s="355"/>
      <c r="E678" s="355"/>
      <c r="F678" s="355"/>
      <c r="G678" s="355"/>
      <c r="H678" s="355"/>
      <c r="I678" s="355"/>
      <c r="J678" s="355"/>
      <c r="K678" s="355"/>
      <c r="L678" s="355"/>
      <c r="M678" s="351"/>
      <c r="N678" s="351"/>
      <c r="O678" s="351"/>
      <c r="P678" s="351"/>
      <c r="Q678" s="472" t="str">
        <f t="shared" ref="Q678" si="734">IF((L670=""),"",MAX(D671:L671))</f>
        <v/>
      </c>
      <c r="R678" s="472" t="str">
        <f t="shared" ref="R678" si="735">IF(L670="","",MIN(D671:L671))</f>
        <v/>
      </c>
      <c r="S678" s="352" t="str">
        <f t="shared" ref="S678" si="736">IF((L671=""),"",AVERAGE(D671:L671))</f>
        <v/>
      </c>
      <c r="T678" s="352" t="str">
        <f>IF((L670=""),"",((Q678-R678)/(Q678+R678))*100)</f>
        <v/>
      </c>
      <c r="U678" s="474" t="str">
        <f>IF(L670="","",(IF(T678&lt;7,IF(S678&gt;2000,IF(S678&lt;3000,"Pass","Fail"),"Fail"),"Fail")))</f>
        <v/>
      </c>
      <c r="V678" s="476"/>
    </row>
    <row r="679" spans="1:22">
      <c r="A679" s="471"/>
      <c r="B679" s="463"/>
      <c r="C679" s="354" t="s">
        <v>100</v>
      </c>
      <c r="D679" s="355"/>
      <c r="E679" s="355"/>
      <c r="F679" s="355"/>
      <c r="G679" s="355"/>
      <c r="H679" s="355"/>
      <c r="I679" s="355"/>
      <c r="J679" s="355"/>
      <c r="K679" s="355"/>
      <c r="L679" s="355"/>
      <c r="M679" s="356"/>
      <c r="N679" s="356"/>
      <c r="O679" s="356"/>
      <c r="P679" s="356"/>
      <c r="Q679" s="463"/>
      <c r="R679" s="463"/>
      <c r="S679" s="357"/>
      <c r="T679" s="357"/>
      <c r="U679" s="466"/>
      <c r="V679" s="477"/>
    </row>
    <row r="680" spans="1:22" ht="24.75" thickBot="1">
      <c r="A680" s="471"/>
      <c r="B680" s="473"/>
      <c r="C680" s="354" t="s">
        <v>120</v>
      </c>
      <c r="D680" s="363" t="str">
        <f t="shared" ref="D680:L680" si="737">IF(((D678="")*AND(D679="")),"",(D678-D679)*3)</f>
        <v/>
      </c>
      <c r="E680" s="363" t="str">
        <f t="shared" si="737"/>
        <v/>
      </c>
      <c r="F680" s="363" t="str">
        <f t="shared" si="737"/>
        <v/>
      </c>
      <c r="G680" s="363" t="str">
        <f t="shared" si="737"/>
        <v/>
      </c>
      <c r="H680" s="363" t="str">
        <f t="shared" si="737"/>
        <v/>
      </c>
      <c r="I680" s="363" t="str">
        <f t="shared" si="737"/>
        <v/>
      </c>
      <c r="J680" s="363" t="str">
        <f t="shared" si="737"/>
        <v/>
      </c>
      <c r="K680" s="363" t="str">
        <f t="shared" si="737"/>
        <v/>
      </c>
      <c r="L680" s="363" t="str">
        <f t="shared" si="737"/>
        <v/>
      </c>
      <c r="M680" s="358"/>
      <c r="N680" s="358"/>
      <c r="O680" s="358"/>
      <c r="P680" s="358" t="str">
        <f t="shared" si="721"/>
        <v/>
      </c>
      <c r="Q680" s="473"/>
      <c r="R680" s="473"/>
      <c r="S680" s="359"/>
      <c r="T680" s="359"/>
      <c r="U680" s="475"/>
      <c r="V680" s="477"/>
    </row>
    <row r="681" spans="1:22">
      <c r="A681" s="459"/>
      <c r="B681" s="462" t="s">
        <v>110</v>
      </c>
      <c r="C681" s="354" t="s">
        <v>99</v>
      </c>
      <c r="D681" s="350"/>
      <c r="E681" s="350"/>
      <c r="F681" s="350"/>
      <c r="G681" s="350"/>
      <c r="H681" s="350"/>
      <c r="I681" s="350"/>
      <c r="J681" s="350"/>
      <c r="K681" s="350"/>
      <c r="L681" s="350"/>
      <c r="M681" s="356"/>
      <c r="N681" s="356"/>
      <c r="O681" s="356"/>
      <c r="P681" s="356"/>
      <c r="Q681" s="462" t="str">
        <f t="shared" ref="Q681" si="738">IF((L673=""),"",MAX(D674:L674))</f>
        <v/>
      </c>
      <c r="R681" s="462" t="str">
        <f t="shared" ref="R681" si="739">IF(L673="","",MIN(D674:L674))</f>
        <v/>
      </c>
      <c r="S681" s="360" t="str">
        <f t="shared" ref="S681" si="740">IF((L674=""),"",AVERAGE(D674:L674))</f>
        <v/>
      </c>
      <c r="T681" s="346" t="str">
        <f>IF((L673=""),"",((Q681-R681)/(Q681+R681))*100)</f>
        <v/>
      </c>
      <c r="U681" s="465" t="str">
        <f>IF(L673="","",(IF(T681&lt;7,IF(S681&gt;2800,IF(S681&lt;4500,"Pass","Fail"),"Fail"),"Fail")))</f>
        <v/>
      </c>
      <c r="V681" s="468"/>
    </row>
    <row r="682" spans="1:22">
      <c r="A682" s="460"/>
      <c r="B682" s="463"/>
      <c r="C682" s="354" t="s">
        <v>100</v>
      </c>
      <c r="D682" s="355"/>
      <c r="E682" s="355"/>
      <c r="F682" s="355"/>
      <c r="G682" s="355"/>
      <c r="H682" s="355"/>
      <c r="I682" s="355"/>
      <c r="J682" s="355"/>
      <c r="K682" s="355"/>
      <c r="L682" s="355"/>
      <c r="M682" s="356"/>
      <c r="N682" s="356"/>
      <c r="O682" s="356"/>
      <c r="P682" s="356"/>
      <c r="Q682" s="463"/>
      <c r="R682" s="463"/>
      <c r="S682" s="361"/>
      <c r="T682" s="357"/>
      <c r="U682" s="466"/>
      <c r="V682" s="468"/>
    </row>
    <row r="683" spans="1:22" ht="24.75" thickBot="1">
      <c r="A683" s="461"/>
      <c r="B683" s="464"/>
      <c r="C683" s="362" t="s">
        <v>120</v>
      </c>
      <c r="D683" s="358" t="str">
        <f t="shared" ref="D683:L683" si="741">IF(((D681="")*AND(D682="")),"",(D681-D682)*3)</f>
        <v/>
      </c>
      <c r="E683" s="358" t="str">
        <f t="shared" si="741"/>
        <v/>
      </c>
      <c r="F683" s="358" t="str">
        <f t="shared" si="741"/>
        <v/>
      </c>
      <c r="G683" s="358" t="str">
        <f t="shared" si="741"/>
        <v/>
      </c>
      <c r="H683" s="358" t="str">
        <f t="shared" si="741"/>
        <v/>
      </c>
      <c r="I683" s="358" t="str">
        <f t="shared" si="741"/>
        <v/>
      </c>
      <c r="J683" s="358" t="str">
        <f t="shared" si="741"/>
        <v/>
      </c>
      <c r="K683" s="358" t="str">
        <f t="shared" si="741"/>
        <v/>
      </c>
      <c r="L683" s="358" t="str">
        <f t="shared" si="741"/>
        <v/>
      </c>
      <c r="M683" s="363"/>
      <c r="N683" s="363"/>
      <c r="O683" s="363"/>
      <c r="P683" s="363"/>
      <c r="Q683" s="464"/>
      <c r="R683" s="464"/>
      <c r="S683" s="364"/>
      <c r="T683" s="365"/>
      <c r="U683" s="467"/>
      <c r="V683" s="469"/>
    </row>
    <row r="684" spans="1:22">
      <c r="A684" s="470"/>
      <c r="B684" s="472" t="s">
        <v>210</v>
      </c>
      <c r="C684" s="349" t="s">
        <v>99</v>
      </c>
      <c r="D684" s="355"/>
      <c r="E684" s="355"/>
      <c r="F684" s="355"/>
      <c r="G684" s="355"/>
      <c r="H684" s="355"/>
      <c r="I684" s="355"/>
      <c r="J684" s="355"/>
      <c r="K684" s="355"/>
      <c r="L684" s="355"/>
      <c r="M684" s="351"/>
      <c r="N684" s="351"/>
      <c r="O684" s="351"/>
      <c r="P684" s="351"/>
      <c r="Q684" s="472" t="str">
        <f t="shared" ref="Q684" si="742">IF((L676=""),"",MAX(D677:L677))</f>
        <v/>
      </c>
      <c r="R684" s="472" t="str">
        <f t="shared" ref="R684" si="743">IF(L676="","",MIN(D677:L677))</f>
        <v/>
      </c>
      <c r="S684" s="352" t="str">
        <f t="shared" ref="S684" si="744">IF((L677=""),"",AVERAGE(D677:L677))</f>
        <v/>
      </c>
      <c r="T684" s="352" t="str">
        <f>IF((L676=""),"",((Q684-R684)/(Q684+R684))*100)</f>
        <v/>
      </c>
      <c r="U684" s="474" t="str">
        <f>IF(L676="","",(IF(T684&lt;7,IF(S684&gt;2000,IF(S684&lt;3000,"Pass","Fail"),"Fail"),"Fail")))</f>
        <v/>
      </c>
      <c r="V684" s="476"/>
    </row>
    <row r="685" spans="1:22">
      <c r="A685" s="471"/>
      <c r="B685" s="463"/>
      <c r="C685" s="354" t="s">
        <v>100</v>
      </c>
      <c r="D685" s="355"/>
      <c r="E685" s="355"/>
      <c r="F685" s="355"/>
      <c r="G685" s="355"/>
      <c r="H685" s="355"/>
      <c r="I685" s="355"/>
      <c r="J685" s="355"/>
      <c r="K685" s="355"/>
      <c r="L685" s="355"/>
      <c r="M685" s="356"/>
      <c r="N685" s="356"/>
      <c r="O685" s="356"/>
      <c r="P685" s="356"/>
      <c r="Q685" s="463"/>
      <c r="R685" s="463"/>
      <c r="S685" s="357"/>
      <c r="T685" s="357"/>
      <c r="U685" s="466"/>
      <c r="V685" s="477"/>
    </row>
    <row r="686" spans="1:22" ht="24.75" thickBot="1">
      <c r="A686" s="471"/>
      <c r="B686" s="473"/>
      <c r="C686" s="354" t="s">
        <v>120</v>
      </c>
      <c r="D686" s="363" t="str">
        <f t="shared" ref="D686:L686" si="745">IF(((D684="")*AND(D685="")),"",(D684-D685)*3)</f>
        <v/>
      </c>
      <c r="E686" s="363" t="str">
        <f t="shared" si="745"/>
        <v/>
      </c>
      <c r="F686" s="363" t="str">
        <f t="shared" si="745"/>
        <v/>
      </c>
      <c r="G686" s="363" t="str">
        <f t="shared" si="745"/>
        <v/>
      </c>
      <c r="H686" s="363" t="str">
        <f t="shared" si="745"/>
        <v/>
      </c>
      <c r="I686" s="363" t="str">
        <f t="shared" si="745"/>
        <v/>
      </c>
      <c r="J686" s="363" t="str">
        <f t="shared" si="745"/>
        <v/>
      </c>
      <c r="K686" s="363" t="str">
        <f t="shared" si="745"/>
        <v/>
      </c>
      <c r="L686" s="363" t="str">
        <f t="shared" si="745"/>
        <v/>
      </c>
      <c r="M686" s="358"/>
      <c r="N686" s="358"/>
      <c r="O686" s="358"/>
      <c r="P686" s="358" t="str">
        <f t="shared" si="721"/>
        <v/>
      </c>
      <c r="Q686" s="473"/>
      <c r="R686" s="473"/>
      <c r="S686" s="359"/>
      <c r="T686" s="359"/>
      <c r="U686" s="475"/>
      <c r="V686" s="477"/>
    </row>
    <row r="687" spans="1:22">
      <c r="A687" s="459"/>
      <c r="B687" s="462" t="s">
        <v>110</v>
      </c>
      <c r="C687" s="354" t="s">
        <v>99</v>
      </c>
      <c r="D687" s="350"/>
      <c r="E687" s="350"/>
      <c r="F687" s="350"/>
      <c r="G687" s="350"/>
      <c r="H687" s="350"/>
      <c r="I687" s="350"/>
      <c r="J687" s="350"/>
      <c r="K687" s="350"/>
      <c r="L687" s="350"/>
      <c r="M687" s="356"/>
      <c r="N687" s="356"/>
      <c r="O687" s="356"/>
      <c r="P687" s="356"/>
      <c r="Q687" s="462" t="str">
        <f t="shared" ref="Q687" si="746">IF((L679=""),"",MAX(D680:L680))</f>
        <v/>
      </c>
      <c r="R687" s="462" t="str">
        <f t="shared" ref="R687" si="747">IF(L679="","",MIN(D680:L680))</f>
        <v/>
      </c>
      <c r="S687" s="360" t="str">
        <f t="shared" ref="S687" si="748">IF((L680=""),"",AVERAGE(D680:L680))</f>
        <v/>
      </c>
      <c r="T687" s="346" t="str">
        <f>IF((L679=""),"",((Q687-R687)/(Q687+R687))*100)</f>
        <v/>
      </c>
      <c r="U687" s="465" t="str">
        <f>IF(L679="","",(IF(T687&lt;7,IF(S687&gt;2800,IF(S687&lt;4500,"Pass","Fail"),"Fail"),"Fail")))</f>
        <v/>
      </c>
      <c r="V687" s="468"/>
    </row>
    <row r="688" spans="1:22">
      <c r="A688" s="460"/>
      <c r="B688" s="463"/>
      <c r="C688" s="354" t="s">
        <v>100</v>
      </c>
      <c r="D688" s="355"/>
      <c r="E688" s="355"/>
      <c r="F688" s="355"/>
      <c r="G688" s="355"/>
      <c r="H688" s="355"/>
      <c r="I688" s="355"/>
      <c r="J688" s="355"/>
      <c r="K688" s="355"/>
      <c r="L688" s="355"/>
      <c r="M688" s="356"/>
      <c r="N688" s="356"/>
      <c r="O688" s="356"/>
      <c r="P688" s="356"/>
      <c r="Q688" s="463"/>
      <c r="R688" s="463"/>
      <c r="S688" s="361"/>
      <c r="T688" s="357"/>
      <c r="U688" s="466"/>
      <c r="V688" s="468"/>
    </row>
    <row r="689" spans="1:22" ht="24.75" thickBot="1">
      <c r="A689" s="461"/>
      <c r="B689" s="464"/>
      <c r="C689" s="362" t="s">
        <v>120</v>
      </c>
      <c r="D689" s="358" t="str">
        <f t="shared" ref="D689:L689" si="749">IF(((D687="")*AND(D688="")),"",(D687-D688)*3)</f>
        <v/>
      </c>
      <c r="E689" s="358" t="str">
        <f t="shared" si="749"/>
        <v/>
      </c>
      <c r="F689" s="358" t="str">
        <f t="shared" si="749"/>
        <v/>
      </c>
      <c r="G689" s="358" t="str">
        <f t="shared" si="749"/>
        <v/>
      </c>
      <c r="H689" s="358" t="str">
        <f t="shared" si="749"/>
        <v/>
      </c>
      <c r="I689" s="358" t="str">
        <f t="shared" si="749"/>
        <v/>
      </c>
      <c r="J689" s="358" t="str">
        <f t="shared" si="749"/>
        <v/>
      </c>
      <c r="K689" s="358" t="str">
        <f t="shared" si="749"/>
        <v/>
      </c>
      <c r="L689" s="358" t="str">
        <f t="shared" si="749"/>
        <v/>
      </c>
      <c r="M689" s="363"/>
      <c r="N689" s="363"/>
      <c r="O689" s="363"/>
      <c r="P689" s="363"/>
      <c r="Q689" s="464"/>
      <c r="R689" s="464"/>
      <c r="S689" s="364"/>
      <c r="T689" s="365"/>
      <c r="U689" s="467"/>
      <c r="V689" s="469"/>
    </row>
    <row r="690" spans="1:22">
      <c r="A690" s="470"/>
      <c r="B690" s="472" t="s">
        <v>210</v>
      </c>
      <c r="C690" s="349" t="s">
        <v>99</v>
      </c>
      <c r="D690" s="355"/>
      <c r="E690" s="355"/>
      <c r="F690" s="355"/>
      <c r="G690" s="355"/>
      <c r="H690" s="355"/>
      <c r="I690" s="355"/>
      <c r="J690" s="355"/>
      <c r="K690" s="355"/>
      <c r="L690" s="355"/>
      <c r="M690" s="351"/>
      <c r="N690" s="351"/>
      <c r="O690" s="351"/>
      <c r="P690" s="351"/>
      <c r="Q690" s="472" t="str">
        <f t="shared" ref="Q690" si="750">IF((L682=""),"",MAX(D683:L683))</f>
        <v/>
      </c>
      <c r="R690" s="472" t="str">
        <f t="shared" ref="R690" si="751">IF(L682="","",MIN(D683:L683))</f>
        <v/>
      </c>
      <c r="S690" s="352" t="str">
        <f t="shared" ref="S690" si="752">IF((L683=""),"",AVERAGE(D683:L683))</f>
        <v/>
      </c>
      <c r="T690" s="352" t="str">
        <f>IF((L682=""),"",((Q690-R690)/(Q690+R690))*100)</f>
        <v/>
      </c>
      <c r="U690" s="474" t="str">
        <f>IF(L682="","",(IF(T690&lt;7,IF(S690&gt;2000,IF(S690&lt;3000,"Pass","Fail"),"Fail"),"Fail")))</f>
        <v/>
      </c>
      <c r="V690" s="476"/>
    </row>
    <row r="691" spans="1:22">
      <c r="A691" s="471"/>
      <c r="B691" s="463"/>
      <c r="C691" s="354" t="s">
        <v>100</v>
      </c>
      <c r="D691" s="355"/>
      <c r="E691" s="355"/>
      <c r="F691" s="355"/>
      <c r="G691" s="355"/>
      <c r="H691" s="355"/>
      <c r="I691" s="355"/>
      <c r="J691" s="355"/>
      <c r="K691" s="355"/>
      <c r="L691" s="355"/>
      <c r="M691" s="356"/>
      <c r="N691" s="356"/>
      <c r="O691" s="356"/>
      <c r="P691" s="356"/>
      <c r="Q691" s="463"/>
      <c r="R691" s="463"/>
      <c r="S691" s="357"/>
      <c r="T691" s="357"/>
      <c r="U691" s="466"/>
      <c r="V691" s="477"/>
    </row>
    <row r="692" spans="1:22" ht="24.75" thickBot="1">
      <c r="A692" s="471"/>
      <c r="B692" s="473"/>
      <c r="C692" s="354" t="s">
        <v>120</v>
      </c>
      <c r="D692" s="363" t="str">
        <f t="shared" ref="D692:L692" si="753">IF(((D690="")*AND(D691="")),"",(D690-D691)*3)</f>
        <v/>
      </c>
      <c r="E692" s="363" t="str">
        <f t="shared" si="753"/>
        <v/>
      </c>
      <c r="F692" s="363" t="str">
        <f t="shared" si="753"/>
        <v/>
      </c>
      <c r="G692" s="363" t="str">
        <f t="shared" si="753"/>
        <v/>
      </c>
      <c r="H692" s="363" t="str">
        <f t="shared" si="753"/>
        <v/>
      </c>
      <c r="I692" s="363" t="str">
        <f t="shared" si="753"/>
        <v/>
      </c>
      <c r="J692" s="363" t="str">
        <f t="shared" si="753"/>
        <v/>
      </c>
      <c r="K692" s="363" t="str">
        <f t="shared" si="753"/>
        <v/>
      </c>
      <c r="L692" s="363" t="str">
        <f t="shared" si="753"/>
        <v/>
      </c>
      <c r="M692" s="358"/>
      <c r="N692" s="358"/>
      <c r="O692" s="358"/>
      <c r="P692" s="358" t="str">
        <f t="shared" si="721"/>
        <v/>
      </c>
      <c r="Q692" s="473"/>
      <c r="R692" s="473"/>
      <c r="S692" s="359"/>
      <c r="T692" s="359"/>
      <c r="U692" s="475"/>
      <c r="V692" s="477"/>
    </row>
    <row r="693" spans="1:22">
      <c r="A693" s="459"/>
      <c r="B693" s="462" t="s">
        <v>110</v>
      </c>
      <c r="C693" s="354" t="s">
        <v>99</v>
      </c>
      <c r="D693" s="350"/>
      <c r="E693" s="350"/>
      <c r="F693" s="350"/>
      <c r="G693" s="350"/>
      <c r="H693" s="350"/>
      <c r="I693" s="350"/>
      <c r="J693" s="350"/>
      <c r="K693" s="350"/>
      <c r="L693" s="350"/>
      <c r="M693" s="356"/>
      <c r="N693" s="356"/>
      <c r="O693" s="356"/>
      <c r="P693" s="356"/>
      <c r="Q693" s="462" t="str">
        <f t="shared" ref="Q693" si="754">IF((L685=""),"",MAX(D686:L686))</f>
        <v/>
      </c>
      <c r="R693" s="462" t="str">
        <f t="shared" ref="R693" si="755">IF(L685="","",MIN(D686:L686))</f>
        <v/>
      </c>
      <c r="S693" s="360" t="str">
        <f t="shared" ref="S693" si="756">IF((L686=""),"",AVERAGE(D686:L686))</f>
        <v/>
      </c>
      <c r="T693" s="346" t="str">
        <f>IF((L685=""),"",((Q693-R693)/(Q693+R693))*100)</f>
        <v/>
      </c>
      <c r="U693" s="465" t="str">
        <f>IF(L685="","",(IF(T693&lt;7,IF(S693&gt;2800,IF(S693&lt;4500,"Pass","Fail"),"Fail"),"Fail")))</f>
        <v/>
      </c>
      <c r="V693" s="468"/>
    </row>
    <row r="694" spans="1:22">
      <c r="A694" s="460"/>
      <c r="B694" s="463"/>
      <c r="C694" s="354" t="s">
        <v>100</v>
      </c>
      <c r="D694" s="355"/>
      <c r="E694" s="355"/>
      <c r="F694" s="355"/>
      <c r="G694" s="355"/>
      <c r="H694" s="355"/>
      <c r="I694" s="355"/>
      <c r="J694" s="355"/>
      <c r="K694" s="355"/>
      <c r="L694" s="355"/>
      <c r="M694" s="356"/>
      <c r="N694" s="356"/>
      <c r="O694" s="356"/>
      <c r="P694" s="356"/>
      <c r="Q694" s="463"/>
      <c r="R694" s="463"/>
      <c r="S694" s="361"/>
      <c r="T694" s="357"/>
      <c r="U694" s="466"/>
      <c r="V694" s="468"/>
    </row>
    <row r="695" spans="1:22" ht="24.75" thickBot="1">
      <c r="A695" s="461"/>
      <c r="B695" s="464"/>
      <c r="C695" s="362" t="s">
        <v>120</v>
      </c>
      <c r="D695" s="358" t="str">
        <f t="shared" ref="D695:L695" si="757">IF(((D693="")*AND(D694="")),"",(D693-D694)*3)</f>
        <v/>
      </c>
      <c r="E695" s="358" t="str">
        <f t="shared" si="757"/>
        <v/>
      </c>
      <c r="F695" s="358" t="str">
        <f t="shared" si="757"/>
        <v/>
      </c>
      <c r="G695" s="358" t="str">
        <f t="shared" si="757"/>
        <v/>
      </c>
      <c r="H695" s="358" t="str">
        <f t="shared" si="757"/>
        <v/>
      </c>
      <c r="I695" s="358" t="str">
        <f t="shared" si="757"/>
        <v/>
      </c>
      <c r="J695" s="358" t="str">
        <f t="shared" si="757"/>
        <v/>
      </c>
      <c r="K695" s="358" t="str">
        <f t="shared" si="757"/>
        <v/>
      </c>
      <c r="L695" s="358" t="str">
        <f t="shared" si="757"/>
        <v/>
      </c>
      <c r="M695" s="363"/>
      <c r="N695" s="363"/>
      <c r="O695" s="363"/>
      <c r="P695" s="363"/>
      <c r="Q695" s="464"/>
      <c r="R695" s="464"/>
      <c r="S695" s="364"/>
      <c r="T695" s="365"/>
      <c r="U695" s="467"/>
      <c r="V695" s="469"/>
    </row>
    <row r="696" spans="1:22">
      <c r="A696" s="470"/>
      <c r="B696" s="472" t="s">
        <v>210</v>
      </c>
      <c r="C696" s="349" t="s">
        <v>99</v>
      </c>
      <c r="D696" s="355"/>
      <c r="E696" s="355"/>
      <c r="F696" s="355"/>
      <c r="G696" s="355"/>
      <c r="H696" s="355"/>
      <c r="I696" s="355"/>
      <c r="J696" s="355"/>
      <c r="K696" s="355"/>
      <c r="L696" s="355"/>
      <c r="M696" s="351"/>
      <c r="N696" s="351"/>
      <c r="O696" s="351"/>
      <c r="P696" s="351"/>
      <c r="Q696" s="472" t="str">
        <f t="shared" ref="Q696" si="758">IF((L688=""),"",MAX(D689:L689))</f>
        <v/>
      </c>
      <c r="R696" s="472" t="str">
        <f t="shared" ref="R696" si="759">IF(L688="","",MIN(D689:L689))</f>
        <v/>
      </c>
      <c r="S696" s="352" t="str">
        <f t="shared" ref="S696" si="760">IF((L689=""),"",AVERAGE(D689:L689))</f>
        <v/>
      </c>
      <c r="T696" s="352" t="str">
        <f>IF((L688=""),"",((Q696-R696)/(Q696+R696))*100)</f>
        <v/>
      </c>
      <c r="U696" s="474" t="str">
        <f>IF(L688="","",(IF(T696&lt;7,IF(S696&gt;2000,IF(S696&lt;3000,"Pass","Fail"),"Fail"),"Fail")))</f>
        <v/>
      </c>
      <c r="V696" s="476"/>
    </row>
    <row r="697" spans="1:22">
      <c r="A697" s="471"/>
      <c r="B697" s="463"/>
      <c r="C697" s="354" t="s">
        <v>100</v>
      </c>
      <c r="D697" s="355"/>
      <c r="E697" s="355"/>
      <c r="F697" s="355"/>
      <c r="G697" s="355"/>
      <c r="H697" s="355"/>
      <c r="I697" s="355"/>
      <c r="J697" s="355"/>
      <c r="K697" s="355"/>
      <c r="L697" s="355"/>
      <c r="M697" s="356"/>
      <c r="N697" s="356"/>
      <c r="O697" s="356"/>
      <c r="P697" s="356"/>
      <c r="Q697" s="463"/>
      <c r="R697" s="463"/>
      <c r="S697" s="357"/>
      <c r="T697" s="357"/>
      <c r="U697" s="466"/>
      <c r="V697" s="477"/>
    </row>
    <row r="698" spans="1:22" ht="24.75" thickBot="1">
      <c r="A698" s="471"/>
      <c r="B698" s="473"/>
      <c r="C698" s="354" t="s">
        <v>120</v>
      </c>
      <c r="D698" s="363" t="str">
        <f t="shared" ref="D698:L698" si="761">IF(((D696="")*AND(D697="")),"",(D696-D697)*3)</f>
        <v/>
      </c>
      <c r="E698" s="363" t="str">
        <f t="shared" si="761"/>
        <v/>
      </c>
      <c r="F698" s="363" t="str">
        <f t="shared" si="761"/>
        <v/>
      </c>
      <c r="G698" s="363" t="str">
        <f t="shared" si="761"/>
        <v/>
      </c>
      <c r="H698" s="363" t="str">
        <f t="shared" si="761"/>
        <v/>
      </c>
      <c r="I698" s="363" t="str">
        <f t="shared" si="761"/>
        <v/>
      </c>
      <c r="J698" s="363" t="str">
        <f t="shared" si="761"/>
        <v/>
      </c>
      <c r="K698" s="363" t="str">
        <f t="shared" si="761"/>
        <v/>
      </c>
      <c r="L698" s="363" t="str">
        <f t="shared" si="761"/>
        <v/>
      </c>
      <c r="M698" s="358"/>
      <c r="N698" s="358"/>
      <c r="O698" s="358"/>
      <c r="P698" s="358" t="str">
        <f t="shared" si="721"/>
        <v/>
      </c>
      <c r="Q698" s="473"/>
      <c r="R698" s="473"/>
      <c r="S698" s="359"/>
      <c r="T698" s="359"/>
      <c r="U698" s="475"/>
      <c r="V698" s="477"/>
    </row>
    <row r="699" spans="1:22">
      <c r="A699" s="459"/>
      <c r="B699" s="462" t="s">
        <v>110</v>
      </c>
      <c r="C699" s="354" t="s">
        <v>99</v>
      </c>
      <c r="D699" s="350"/>
      <c r="E699" s="350"/>
      <c r="F699" s="350"/>
      <c r="G699" s="350"/>
      <c r="H699" s="350"/>
      <c r="I699" s="350"/>
      <c r="J699" s="350"/>
      <c r="K699" s="350"/>
      <c r="L699" s="350"/>
      <c r="M699" s="356"/>
      <c r="N699" s="356"/>
      <c r="O699" s="356"/>
      <c r="P699" s="356"/>
      <c r="Q699" s="462" t="str">
        <f t="shared" ref="Q699" si="762">IF((L691=""),"",MAX(D692:L692))</f>
        <v/>
      </c>
      <c r="R699" s="462" t="str">
        <f t="shared" ref="R699" si="763">IF(L691="","",MIN(D692:L692))</f>
        <v/>
      </c>
      <c r="S699" s="360" t="str">
        <f t="shared" ref="S699" si="764">IF((L692=""),"",AVERAGE(D692:L692))</f>
        <v/>
      </c>
      <c r="T699" s="346" t="str">
        <f>IF((L691=""),"",((Q699-R699)/(Q699+R699))*100)</f>
        <v/>
      </c>
      <c r="U699" s="465" t="str">
        <f>IF(L691="","",(IF(T699&lt;7,IF(S699&gt;2800,IF(S699&lt;4500,"Pass","Fail"),"Fail"),"Fail")))</f>
        <v/>
      </c>
      <c r="V699" s="468"/>
    </row>
    <row r="700" spans="1:22">
      <c r="A700" s="460"/>
      <c r="B700" s="463"/>
      <c r="C700" s="354" t="s">
        <v>100</v>
      </c>
      <c r="D700" s="355"/>
      <c r="E700" s="355"/>
      <c r="F700" s="355"/>
      <c r="G700" s="355"/>
      <c r="H700" s="355"/>
      <c r="I700" s="355"/>
      <c r="J700" s="355"/>
      <c r="K700" s="355"/>
      <c r="L700" s="355"/>
      <c r="M700" s="356"/>
      <c r="N700" s="356"/>
      <c r="O700" s="356"/>
      <c r="P700" s="356"/>
      <c r="Q700" s="463"/>
      <c r="R700" s="463"/>
      <c r="S700" s="361"/>
      <c r="T700" s="357"/>
      <c r="U700" s="466"/>
      <c r="V700" s="468"/>
    </row>
    <row r="701" spans="1:22" ht="24.75" thickBot="1">
      <c r="A701" s="461"/>
      <c r="B701" s="464"/>
      <c r="C701" s="362" t="s">
        <v>120</v>
      </c>
      <c r="D701" s="358" t="str">
        <f t="shared" ref="D701:L701" si="765">IF(((D699="")*AND(D700="")),"",(D699-D700)*3)</f>
        <v/>
      </c>
      <c r="E701" s="358" t="str">
        <f t="shared" si="765"/>
        <v/>
      </c>
      <c r="F701" s="358" t="str">
        <f t="shared" si="765"/>
        <v/>
      </c>
      <c r="G701" s="358" t="str">
        <f t="shared" si="765"/>
        <v/>
      </c>
      <c r="H701" s="358" t="str">
        <f t="shared" si="765"/>
        <v/>
      </c>
      <c r="I701" s="358" t="str">
        <f t="shared" si="765"/>
        <v/>
      </c>
      <c r="J701" s="358" t="str">
        <f t="shared" si="765"/>
        <v/>
      </c>
      <c r="K701" s="358" t="str">
        <f t="shared" si="765"/>
        <v/>
      </c>
      <c r="L701" s="358" t="str">
        <f t="shared" si="765"/>
        <v/>
      </c>
      <c r="M701" s="363"/>
      <c r="N701" s="363"/>
      <c r="O701" s="363"/>
      <c r="P701" s="363"/>
      <c r="Q701" s="464"/>
      <c r="R701" s="464"/>
      <c r="S701" s="364"/>
      <c r="T701" s="365"/>
      <c r="U701" s="467"/>
      <c r="V701" s="469"/>
    </row>
    <row r="702" spans="1:22">
      <c r="A702" s="470"/>
      <c r="B702" s="472" t="s">
        <v>210</v>
      </c>
      <c r="C702" s="349" t="s">
        <v>99</v>
      </c>
      <c r="D702" s="355"/>
      <c r="E702" s="355"/>
      <c r="F702" s="355"/>
      <c r="G702" s="355"/>
      <c r="H702" s="355"/>
      <c r="I702" s="355"/>
      <c r="J702" s="355"/>
      <c r="K702" s="355"/>
      <c r="L702" s="355"/>
      <c r="M702" s="351"/>
      <c r="N702" s="351"/>
      <c r="O702" s="351"/>
      <c r="P702" s="351"/>
      <c r="Q702" s="472" t="str">
        <f t="shared" ref="Q702" si="766">IF((L694=""),"",MAX(D695:L695))</f>
        <v/>
      </c>
      <c r="R702" s="472" t="str">
        <f t="shared" ref="R702" si="767">IF(L694="","",MIN(D695:L695))</f>
        <v/>
      </c>
      <c r="S702" s="352" t="str">
        <f t="shared" ref="S702" si="768">IF((L695=""),"",AVERAGE(D695:L695))</f>
        <v/>
      </c>
      <c r="T702" s="352" t="str">
        <f>IF((L694=""),"",((Q702-R702)/(Q702+R702))*100)</f>
        <v/>
      </c>
      <c r="U702" s="474" t="str">
        <f>IF(L694="","",(IF(T702&lt;7,IF(S702&gt;2000,IF(S702&lt;3000,"Pass","Fail"),"Fail"),"Fail")))</f>
        <v/>
      </c>
      <c r="V702" s="476"/>
    </row>
    <row r="703" spans="1:22">
      <c r="A703" s="471"/>
      <c r="B703" s="463"/>
      <c r="C703" s="354" t="s">
        <v>100</v>
      </c>
      <c r="D703" s="355"/>
      <c r="E703" s="355"/>
      <c r="F703" s="355"/>
      <c r="G703" s="355"/>
      <c r="H703" s="355"/>
      <c r="I703" s="355"/>
      <c r="J703" s="355"/>
      <c r="K703" s="355"/>
      <c r="L703" s="355"/>
      <c r="M703" s="356"/>
      <c r="N703" s="356"/>
      <c r="O703" s="356"/>
      <c r="P703" s="356"/>
      <c r="Q703" s="463"/>
      <c r="R703" s="463"/>
      <c r="S703" s="357"/>
      <c r="T703" s="357"/>
      <c r="U703" s="466"/>
      <c r="V703" s="477"/>
    </row>
    <row r="704" spans="1:22" ht="24.75" thickBot="1">
      <c r="A704" s="471"/>
      <c r="B704" s="473"/>
      <c r="C704" s="354" t="s">
        <v>120</v>
      </c>
      <c r="D704" s="363" t="str">
        <f t="shared" ref="D704:L704" si="769">IF(((D702="")*AND(D703="")),"",(D702-D703)*3)</f>
        <v/>
      </c>
      <c r="E704" s="363" t="str">
        <f t="shared" si="769"/>
        <v/>
      </c>
      <c r="F704" s="363" t="str">
        <f t="shared" si="769"/>
        <v/>
      </c>
      <c r="G704" s="363" t="str">
        <f t="shared" si="769"/>
        <v/>
      </c>
      <c r="H704" s="363" t="str">
        <f t="shared" si="769"/>
        <v/>
      </c>
      <c r="I704" s="363" t="str">
        <f t="shared" si="769"/>
        <v/>
      </c>
      <c r="J704" s="363" t="str">
        <f t="shared" si="769"/>
        <v/>
      </c>
      <c r="K704" s="363" t="str">
        <f t="shared" si="769"/>
        <v/>
      </c>
      <c r="L704" s="363" t="str">
        <f t="shared" si="769"/>
        <v/>
      </c>
      <c r="M704" s="358"/>
      <c r="N704" s="358"/>
      <c r="O704" s="358"/>
      <c r="P704" s="358" t="str">
        <f t="shared" si="721"/>
        <v/>
      </c>
      <c r="Q704" s="473"/>
      <c r="R704" s="473"/>
      <c r="S704" s="359"/>
      <c r="T704" s="359"/>
      <c r="U704" s="475"/>
      <c r="V704" s="477"/>
    </row>
    <row r="705" spans="1:22">
      <c r="A705" s="459"/>
      <c r="B705" s="462" t="s">
        <v>110</v>
      </c>
      <c r="C705" s="354" t="s">
        <v>99</v>
      </c>
      <c r="D705" s="350"/>
      <c r="E705" s="350"/>
      <c r="F705" s="350"/>
      <c r="G705" s="350"/>
      <c r="H705" s="350"/>
      <c r="I705" s="350"/>
      <c r="J705" s="350"/>
      <c r="K705" s="350"/>
      <c r="L705" s="350"/>
      <c r="M705" s="356"/>
      <c r="N705" s="356"/>
      <c r="O705" s="356"/>
      <c r="P705" s="356"/>
      <c r="Q705" s="462" t="str">
        <f t="shared" ref="Q705" si="770">IF((L697=""),"",MAX(D698:L698))</f>
        <v/>
      </c>
      <c r="R705" s="462" t="str">
        <f t="shared" ref="R705" si="771">IF(L697="","",MIN(D698:L698))</f>
        <v/>
      </c>
      <c r="S705" s="360" t="str">
        <f t="shared" ref="S705" si="772">IF((L698=""),"",AVERAGE(D698:L698))</f>
        <v/>
      </c>
      <c r="T705" s="346" t="str">
        <f>IF((L697=""),"",((Q705-R705)/(Q705+R705))*100)</f>
        <v/>
      </c>
      <c r="U705" s="465" t="str">
        <f>IF(L697="","",(IF(T705&lt;7,IF(S705&gt;2800,IF(S705&lt;4500,"Pass","Fail"),"Fail"),"Fail")))</f>
        <v/>
      </c>
      <c r="V705" s="468"/>
    </row>
    <row r="706" spans="1:22">
      <c r="A706" s="460"/>
      <c r="B706" s="463"/>
      <c r="C706" s="354" t="s">
        <v>100</v>
      </c>
      <c r="D706" s="355"/>
      <c r="E706" s="355"/>
      <c r="F706" s="355"/>
      <c r="G706" s="355"/>
      <c r="H706" s="355"/>
      <c r="I706" s="355"/>
      <c r="J706" s="355"/>
      <c r="K706" s="355"/>
      <c r="L706" s="355"/>
      <c r="M706" s="356"/>
      <c r="N706" s="356"/>
      <c r="O706" s="356"/>
      <c r="P706" s="356"/>
      <c r="Q706" s="463"/>
      <c r="R706" s="463"/>
      <c r="S706" s="361"/>
      <c r="T706" s="357"/>
      <c r="U706" s="466"/>
      <c r="V706" s="468"/>
    </row>
    <row r="707" spans="1:22" ht="24.75" thickBot="1">
      <c r="A707" s="461"/>
      <c r="B707" s="464"/>
      <c r="C707" s="362" t="s">
        <v>120</v>
      </c>
      <c r="D707" s="358" t="str">
        <f t="shared" ref="D707:L707" si="773">IF(((D705="")*AND(D706="")),"",(D705-D706)*3)</f>
        <v/>
      </c>
      <c r="E707" s="358" t="str">
        <f t="shared" si="773"/>
        <v/>
      </c>
      <c r="F707" s="358" t="str">
        <f t="shared" si="773"/>
        <v/>
      </c>
      <c r="G707" s="358" t="str">
        <f t="shared" si="773"/>
        <v/>
      </c>
      <c r="H707" s="358" t="str">
        <f t="shared" si="773"/>
        <v/>
      </c>
      <c r="I707" s="358" t="str">
        <f t="shared" si="773"/>
        <v/>
      </c>
      <c r="J707" s="358" t="str">
        <f t="shared" si="773"/>
        <v/>
      </c>
      <c r="K707" s="358" t="str">
        <f t="shared" si="773"/>
        <v/>
      </c>
      <c r="L707" s="358" t="str">
        <f t="shared" si="773"/>
        <v/>
      </c>
      <c r="M707" s="363"/>
      <c r="N707" s="363"/>
      <c r="O707" s="363"/>
      <c r="P707" s="363"/>
      <c r="Q707" s="464"/>
      <c r="R707" s="464"/>
      <c r="S707" s="364"/>
      <c r="T707" s="365"/>
      <c r="U707" s="467"/>
      <c r="V707" s="469"/>
    </row>
    <row r="708" spans="1:22">
      <c r="A708" s="470"/>
      <c r="B708" s="472" t="s">
        <v>210</v>
      </c>
      <c r="C708" s="349" t="s">
        <v>99</v>
      </c>
      <c r="D708" s="355"/>
      <c r="E708" s="355"/>
      <c r="F708" s="355"/>
      <c r="G708" s="355"/>
      <c r="H708" s="355"/>
      <c r="I708" s="355"/>
      <c r="J708" s="355"/>
      <c r="K708" s="355"/>
      <c r="L708" s="355"/>
      <c r="M708" s="351"/>
      <c r="N708" s="351"/>
      <c r="O708" s="351"/>
      <c r="P708" s="351"/>
      <c r="Q708" s="472" t="str">
        <f t="shared" ref="Q708" si="774">IF((L700=""),"",MAX(D701:L701))</f>
        <v/>
      </c>
      <c r="R708" s="472" t="str">
        <f t="shared" ref="R708" si="775">IF(L700="","",MIN(D701:L701))</f>
        <v/>
      </c>
      <c r="S708" s="352" t="str">
        <f t="shared" ref="S708" si="776">IF((L701=""),"",AVERAGE(D701:L701))</f>
        <v/>
      </c>
      <c r="T708" s="352" t="str">
        <f>IF((L700=""),"",((Q708-R708)/(Q708+R708))*100)</f>
        <v/>
      </c>
      <c r="U708" s="474" t="str">
        <f>IF(L700="","",(IF(T708&lt;7,IF(S708&gt;2000,IF(S708&lt;3000,"Pass","Fail"),"Fail"),"Fail")))</f>
        <v/>
      </c>
      <c r="V708" s="476"/>
    </row>
    <row r="709" spans="1:22">
      <c r="A709" s="471"/>
      <c r="B709" s="463"/>
      <c r="C709" s="354" t="s">
        <v>100</v>
      </c>
      <c r="D709" s="355"/>
      <c r="E709" s="355"/>
      <c r="F709" s="355"/>
      <c r="G709" s="355"/>
      <c r="H709" s="355"/>
      <c r="I709" s="355"/>
      <c r="J709" s="355"/>
      <c r="K709" s="355"/>
      <c r="L709" s="355"/>
      <c r="M709" s="356"/>
      <c r="N709" s="356"/>
      <c r="O709" s="356"/>
      <c r="P709" s="356"/>
      <c r="Q709" s="463"/>
      <c r="R709" s="463"/>
      <c r="S709" s="357"/>
      <c r="T709" s="357"/>
      <c r="U709" s="466"/>
      <c r="V709" s="477"/>
    </row>
    <row r="710" spans="1:22" ht="24.75" thickBot="1">
      <c r="A710" s="471"/>
      <c r="B710" s="473"/>
      <c r="C710" s="354" t="s">
        <v>120</v>
      </c>
      <c r="D710" s="363" t="str">
        <f t="shared" ref="D710:L710" si="777">IF(((D708="")*AND(D709="")),"",(D708-D709)*3)</f>
        <v/>
      </c>
      <c r="E710" s="363" t="str">
        <f t="shared" si="777"/>
        <v/>
      </c>
      <c r="F710" s="363" t="str">
        <f t="shared" si="777"/>
        <v/>
      </c>
      <c r="G710" s="363" t="str">
        <f t="shared" si="777"/>
        <v/>
      </c>
      <c r="H710" s="363" t="str">
        <f t="shared" si="777"/>
        <v/>
      </c>
      <c r="I710" s="363" t="str">
        <f t="shared" si="777"/>
        <v/>
      </c>
      <c r="J710" s="363" t="str">
        <f t="shared" si="777"/>
        <v/>
      </c>
      <c r="K710" s="363" t="str">
        <f t="shared" si="777"/>
        <v/>
      </c>
      <c r="L710" s="363" t="str">
        <f t="shared" si="777"/>
        <v/>
      </c>
      <c r="M710" s="358"/>
      <c r="N710" s="358"/>
      <c r="O710" s="358"/>
      <c r="P710" s="358" t="str">
        <f t="shared" si="721"/>
        <v/>
      </c>
      <c r="Q710" s="473"/>
      <c r="R710" s="473"/>
      <c r="S710" s="359"/>
      <c r="T710" s="359"/>
      <c r="U710" s="475"/>
      <c r="V710" s="477"/>
    </row>
    <row r="711" spans="1:22">
      <c r="A711" s="459"/>
      <c r="B711" s="462" t="s">
        <v>110</v>
      </c>
      <c r="C711" s="354" t="s">
        <v>99</v>
      </c>
      <c r="D711" s="350"/>
      <c r="E711" s="350"/>
      <c r="F711" s="350"/>
      <c r="G711" s="350"/>
      <c r="H711" s="350"/>
      <c r="I711" s="350"/>
      <c r="J711" s="350"/>
      <c r="K711" s="350"/>
      <c r="L711" s="350"/>
      <c r="M711" s="356"/>
      <c r="N711" s="356"/>
      <c r="O711" s="356"/>
      <c r="P711" s="356"/>
      <c r="Q711" s="462" t="str">
        <f t="shared" ref="Q711" si="778">IF((L703=""),"",MAX(D704:L704))</f>
        <v/>
      </c>
      <c r="R711" s="462" t="str">
        <f t="shared" ref="R711" si="779">IF(L703="","",MIN(D704:L704))</f>
        <v/>
      </c>
      <c r="S711" s="360" t="str">
        <f t="shared" ref="S711" si="780">IF((L704=""),"",AVERAGE(D704:L704))</f>
        <v/>
      </c>
      <c r="T711" s="346" t="str">
        <f>IF((L703=""),"",((Q711-R711)/(Q711+R711))*100)</f>
        <v/>
      </c>
      <c r="U711" s="465" t="str">
        <f>IF(L703="","",(IF(T711&lt;7,IF(S711&gt;2800,IF(S711&lt;4500,"Pass","Fail"),"Fail"),"Fail")))</f>
        <v/>
      </c>
      <c r="V711" s="468"/>
    </row>
    <row r="712" spans="1:22">
      <c r="A712" s="460"/>
      <c r="B712" s="463"/>
      <c r="C712" s="354" t="s">
        <v>100</v>
      </c>
      <c r="D712" s="355"/>
      <c r="E712" s="355"/>
      <c r="F712" s="355"/>
      <c r="G712" s="355"/>
      <c r="H712" s="355"/>
      <c r="I712" s="355"/>
      <c r="J712" s="355"/>
      <c r="K712" s="355"/>
      <c r="L712" s="355"/>
      <c r="M712" s="356"/>
      <c r="N712" s="356"/>
      <c r="O712" s="356"/>
      <c r="P712" s="356"/>
      <c r="Q712" s="463"/>
      <c r="R712" s="463"/>
      <c r="S712" s="361"/>
      <c r="T712" s="357"/>
      <c r="U712" s="466"/>
      <c r="V712" s="468"/>
    </row>
    <row r="713" spans="1:22" ht="24.75" thickBot="1">
      <c r="A713" s="461"/>
      <c r="B713" s="464"/>
      <c r="C713" s="362" t="s">
        <v>120</v>
      </c>
      <c r="D713" s="358" t="str">
        <f t="shared" ref="D713:L713" si="781">IF(((D711="")*AND(D712="")),"",(D711-D712)*3)</f>
        <v/>
      </c>
      <c r="E713" s="358" t="str">
        <f t="shared" si="781"/>
        <v/>
      </c>
      <c r="F713" s="358" t="str">
        <f t="shared" si="781"/>
        <v/>
      </c>
      <c r="G713" s="358" t="str">
        <f t="shared" si="781"/>
        <v/>
      </c>
      <c r="H713" s="358" t="str">
        <f t="shared" si="781"/>
        <v/>
      </c>
      <c r="I713" s="358" t="str">
        <f t="shared" si="781"/>
        <v/>
      </c>
      <c r="J713" s="358" t="str">
        <f t="shared" si="781"/>
        <v/>
      </c>
      <c r="K713" s="358" t="str">
        <f t="shared" si="781"/>
        <v/>
      </c>
      <c r="L713" s="358" t="str">
        <f t="shared" si="781"/>
        <v/>
      </c>
      <c r="M713" s="363"/>
      <c r="N713" s="363"/>
      <c r="O713" s="363"/>
      <c r="P713" s="363"/>
      <c r="Q713" s="464"/>
      <c r="R713" s="464"/>
      <c r="S713" s="364"/>
      <c r="T713" s="365"/>
      <c r="U713" s="467"/>
      <c r="V713" s="469"/>
    </row>
    <row r="714" spans="1:22">
      <c r="A714" s="470"/>
      <c r="B714" s="472" t="s">
        <v>210</v>
      </c>
      <c r="C714" s="349" t="s">
        <v>99</v>
      </c>
      <c r="D714" s="355"/>
      <c r="E714" s="355"/>
      <c r="F714" s="355"/>
      <c r="G714" s="355"/>
      <c r="H714" s="355"/>
      <c r="I714" s="355"/>
      <c r="J714" s="355"/>
      <c r="K714" s="355"/>
      <c r="L714" s="355"/>
      <c r="M714" s="351"/>
      <c r="N714" s="351"/>
      <c r="O714" s="351"/>
      <c r="P714" s="351"/>
      <c r="Q714" s="472" t="str">
        <f t="shared" ref="Q714" si="782">IF((L706=""),"",MAX(D707:L707))</f>
        <v/>
      </c>
      <c r="R714" s="472" t="str">
        <f t="shared" ref="R714" si="783">IF(L706="","",MIN(D707:L707))</f>
        <v/>
      </c>
      <c r="S714" s="352" t="str">
        <f t="shared" ref="S714" si="784">IF((L707=""),"",AVERAGE(D707:L707))</f>
        <v/>
      </c>
      <c r="T714" s="352" t="str">
        <f>IF((L706=""),"",((Q714-R714)/(Q714+R714))*100)</f>
        <v/>
      </c>
      <c r="U714" s="474" t="str">
        <f>IF(L706="","",(IF(T714&lt;7,IF(S714&gt;2000,IF(S714&lt;3000,"Pass","Fail"),"Fail"),"Fail")))</f>
        <v/>
      </c>
      <c r="V714" s="476"/>
    </row>
    <row r="715" spans="1:22">
      <c r="A715" s="471"/>
      <c r="B715" s="463"/>
      <c r="C715" s="354" t="s">
        <v>100</v>
      </c>
      <c r="D715" s="355"/>
      <c r="E715" s="355"/>
      <c r="F715" s="355"/>
      <c r="G715" s="355"/>
      <c r="H715" s="355"/>
      <c r="I715" s="355"/>
      <c r="J715" s="355"/>
      <c r="K715" s="355"/>
      <c r="L715" s="355"/>
      <c r="M715" s="356"/>
      <c r="N715" s="356"/>
      <c r="O715" s="356"/>
      <c r="P715" s="356"/>
      <c r="Q715" s="463"/>
      <c r="R715" s="463"/>
      <c r="S715" s="357"/>
      <c r="T715" s="357"/>
      <c r="U715" s="466"/>
      <c r="V715" s="477"/>
    </row>
    <row r="716" spans="1:22" ht="24.75" thickBot="1">
      <c r="A716" s="471"/>
      <c r="B716" s="473"/>
      <c r="C716" s="354" t="s">
        <v>120</v>
      </c>
      <c r="D716" s="363" t="str">
        <f t="shared" ref="D716:L716" si="785">IF(((D714="")*AND(D715="")),"",(D714-D715)*3)</f>
        <v/>
      </c>
      <c r="E716" s="363" t="str">
        <f t="shared" si="785"/>
        <v/>
      </c>
      <c r="F716" s="363" t="str">
        <f t="shared" si="785"/>
        <v/>
      </c>
      <c r="G716" s="363" t="str">
        <f t="shared" si="785"/>
        <v/>
      </c>
      <c r="H716" s="363" t="str">
        <f t="shared" si="785"/>
        <v/>
      </c>
      <c r="I716" s="363" t="str">
        <f t="shared" si="785"/>
        <v/>
      </c>
      <c r="J716" s="363" t="str">
        <f t="shared" si="785"/>
        <v/>
      </c>
      <c r="K716" s="363" t="str">
        <f t="shared" si="785"/>
        <v/>
      </c>
      <c r="L716" s="363" t="str">
        <f t="shared" si="785"/>
        <v/>
      </c>
      <c r="M716" s="358"/>
      <c r="N716" s="358"/>
      <c r="O716" s="358"/>
      <c r="P716" s="358" t="str">
        <f t="shared" si="721"/>
        <v/>
      </c>
      <c r="Q716" s="473"/>
      <c r="R716" s="473"/>
      <c r="S716" s="359"/>
      <c r="T716" s="359"/>
      <c r="U716" s="475"/>
      <c r="V716" s="477"/>
    </row>
    <row r="717" spans="1:22">
      <c r="A717" s="459"/>
      <c r="B717" s="462" t="s">
        <v>110</v>
      </c>
      <c r="C717" s="354" t="s">
        <v>99</v>
      </c>
      <c r="D717" s="350"/>
      <c r="E717" s="350"/>
      <c r="F717" s="350"/>
      <c r="G717" s="350"/>
      <c r="H717" s="350"/>
      <c r="I717" s="350"/>
      <c r="J717" s="350"/>
      <c r="K717" s="350"/>
      <c r="L717" s="350"/>
      <c r="M717" s="356"/>
      <c r="N717" s="356"/>
      <c r="O717" s="356"/>
      <c r="P717" s="356"/>
      <c r="Q717" s="462" t="str">
        <f t="shared" ref="Q717" si="786">IF((L709=""),"",MAX(D710:L710))</f>
        <v/>
      </c>
      <c r="R717" s="462" t="str">
        <f t="shared" ref="R717" si="787">IF(L709="","",MIN(D710:L710))</f>
        <v/>
      </c>
      <c r="S717" s="360" t="str">
        <f t="shared" ref="S717" si="788">IF((L710=""),"",AVERAGE(D710:L710))</f>
        <v/>
      </c>
      <c r="T717" s="346" t="str">
        <f>IF((L709=""),"",((Q717-R717)/(Q717+R717))*100)</f>
        <v/>
      </c>
      <c r="U717" s="465" t="str">
        <f>IF(L709="","",(IF(T717&lt;7,IF(S717&gt;2800,IF(S717&lt;4500,"Pass","Fail"),"Fail"),"Fail")))</f>
        <v/>
      </c>
      <c r="V717" s="468"/>
    </row>
    <row r="718" spans="1:22">
      <c r="A718" s="460"/>
      <c r="B718" s="463"/>
      <c r="C718" s="354" t="s">
        <v>100</v>
      </c>
      <c r="D718" s="355"/>
      <c r="E718" s="355"/>
      <c r="F718" s="355"/>
      <c r="G718" s="355"/>
      <c r="H718" s="355"/>
      <c r="I718" s="355"/>
      <c r="J718" s="355"/>
      <c r="K718" s="355"/>
      <c r="L718" s="355"/>
      <c r="M718" s="356"/>
      <c r="N718" s="356"/>
      <c r="O718" s="356"/>
      <c r="P718" s="356"/>
      <c r="Q718" s="463"/>
      <c r="R718" s="463"/>
      <c r="S718" s="361"/>
      <c r="T718" s="357"/>
      <c r="U718" s="466"/>
      <c r="V718" s="468"/>
    </row>
    <row r="719" spans="1:22" ht="24.75" thickBot="1">
      <c r="A719" s="461"/>
      <c r="B719" s="464"/>
      <c r="C719" s="362" t="s">
        <v>120</v>
      </c>
      <c r="D719" s="358" t="str">
        <f t="shared" ref="D719:L719" si="789">IF(((D717="")*AND(D718="")),"",(D717-D718)*3)</f>
        <v/>
      </c>
      <c r="E719" s="358" t="str">
        <f t="shared" si="789"/>
        <v/>
      </c>
      <c r="F719" s="358" t="str">
        <f t="shared" si="789"/>
        <v/>
      </c>
      <c r="G719" s="358" t="str">
        <f t="shared" si="789"/>
        <v/>
      </c>
      <c r="H719" s="358" t="str">
        <f t="shared" si="789"/>
        <v/>
      </c>
      <c r="I719" s="358" t="str">
        <f t="shared" si="789"/>
        <v/>
      </c>
      <c r="J719" s="358" t="str">
        <f t="shared" si="789"/>
        <v/>
      </c>
      <c r="K719" s="358" t="str">
        <f t="shared" si="789"/>
        <v/>
      </c>
      <c r="L719" s="358" t="str">
        <f t="shared" si="789"/>
        <v/>
      </c>
      <c r="M719" s="363"/>
      <c r="N719" s="363"/>
      <c r="O719" s="363"/>
      <c r="P719" s="363"/>
      <c r="Q719" s="464"/>
      <c r="R719" s="464"/>
      <c r="S719" s="364"/>
      <c r="T719" s="365"/>
      <c r="U719" s="467"/>
      <c r="V719" s="469"/>
    </row>
    <row r="720" spans="1:22">
      <c r="A720" s="470"/>
      <c r="B720" s="472" t="s">
        <v>210</v>
      </c>
      <c r="C720" s="349" t="s">
        <v>99</v>
      </c>
      <c r="D720" s="355"/>
      <c r="E720" s="355"/>
      <c r="F720" s="355"/>
      <c r="G720" s="355"/>
      <c r="H720" s="355"/>
      <c r="I720" s="355"/>
      <c r="J720" s="355"/>
      <c r="K720" s="355"/>
      <c r="L720" s="355"/>
      <c r="M720" s="351"/>
      <c r="N720" s="351"/>
      <c r="O720" s="351"/>
      <c r="P720" s="351"/>
      <c r="Q720" s="472" t="str">
        <f t="shared" ref="Q720" si="790">IF((L712=""),"",MAX(D713:L713))</f>
        <v/>
      </c>
      <c r="R720" s="472" t="str">
        <f t="shared" ref="R720" si="791">IF(L712="","",MIN(D713:L713))</f>
        <v/>
      </c>
      <c r="S720" s="352" t="str">
        <f t="shared" ref="S720" si="792">IF((L713=""),"",AVERAGE(D713:L713))</f>
        <v/>
      </c>
      <c r="T720" s="352" t="str">
        <f>IF((L712=""),"",((Q720-R720)/(Q720+R720))*100)</f>
        <v/>
      </c>
      <c r="U720" s="474" t="str">
        <f>IF(L712="","",(IF(T720&lt;7,IF(S720&gt;2000,IF(S720&lt;3000,"Pass","Fail"),"Fail"),"Fail")))</f>
        <v/>
      </c>
      <c r="V720" s="476"/>
    </row>
    <row r="721" spans="1:22">
      <c r="A721" s="471"/>
      <c r="B721" s="463"/>
      <c r="C721" s="354" t="s">
        <v>100</v>
      </c>
      <c r="D721" s="355"/>
      <c r="E721" s="355"/>
      <c r="F721" s="355"/>
      <c r="G721" s="355"/>
      <c r="H721" s="355"/>
      <c r="I721" s="355"/>
      <c r="J721" s="355"/>
      <c r="K721" s="355"/>
      <c r="L721" s="355"/>
      <c r="M721" s="356"/>
      <c r="N721" s="356"/>
      <c r="O721" s="356"/>
      <c r="P721" s="356"/>
      <c r="Q721" s="463"/>
      <c r="R721" s="463"/>
      <c r="S721" s="357"/>
      <c r="T721" s="357"/>
      <c r="U721" s="466"/>
      <c r="V721" s="477"/>
    </row>
    <row r="722" spans="1:22" ht="24.75" thickBot="1">
      <c r="A722" s="471"/>
      <c r="B722" s="473"/>
      <c r="C722" s="354" t="s">
        <v>120</v>
      </c>
      <c r="D722" s="363" t="str">
        <f t="shared" ref="D722:L722" si="793">IF(((D720="")*AND(D721="")),"",(D720-D721)*3)</f>
        <v/>
      </c>
      <c r="E722" s="363" t="str">
        <f t="shared" si="793"/>
        <v/>
      </c>
      <c r="F722" s="363" t="str">
        <f t="shared" si="793"/>
        <v/>
      </c>
      <c r="G722" s="363" t="str">
        <f t="shared" si="793"/>
        <v/>
      </c>
      <c r="H722" s="363" t="str">
        <f t="shared" si="793"/>
        <v/>
      </c>
      <c r="I722" s="363" t="str">
        <f t="shared" si="793"/>
        <v/>
      </c>
      <c r="J722" s="363" t="str">
        <f t="shared" si="793"/>
        <v/>
      </c>
      <c r="K722" s="363" t="str">
        <f t="shared" si="793"/>
        <v/>
      </c>
      <c r="L722" s="363" t="str">
        <f t="shared" si="793"/>
        <v/>
      </c>
      <c r="M722" s="358"/>
      <c r="N722" s="358"/>
      <c r="O722" s="358"/>
      <c r="P722" s="358" t="str">
        <f t="shared" si="721"/>
        <v/>
      </c>
      <c r="Q722" s="473"/>
      <c r="R722" s="473"/>
      <c r="S722" s="359"/>
      <c r="T722" s="359"/>
      <c r="U722" s="475"/>
      <c r="V722" s="477"/>
    </row>
    <row r="723" spans="1:22">
      <c r="A723" s="459"/>
      <c r="B723" s="462" t="s">
        <v>110</v>
      </c>
      <c r="C723" s="354" t="s">
        <v>99</v>
      </c>
      <c r="D723" s="350"/>
      <c r="E723" s="350"/>
      <c r="F723" s="350"/>
      <c r="G723" s="350"/>
      <c r="H723" s="350"/>
      <c r="I723" s="350"/>
      <c r="J723" s="350"/>
      <c r="K723" s="350"/>
      <c r="L723" s="350"/>
      <c r="M723" s="356"/>
      <c r="N723" s="356"/>
      <c r="O723" s="356"/>
      <c r="P723" s="356"/>
      <c r="Q723" s="462" t="str">
        <f t="shared" ref="Q723" si="794">IF((L715=""),"",MAX(D716:L716))</f>
        <v/>
      </c>
      <c r="R723" s="462" t="str">
        <f t="shared" ref="R723" si="795">IF(L715="","",MIN(D716:L716))</f>
        <v/>
      </c>
      <c r="S723" s="360" t="str">
        <f t="shared" ref="S723" si="796">IF((L716=""),"",AVERAGE(D716:L716))</f>
        <v/>
      </c>
      <c r="T723" s="346" t="str">
        <f>IF((L715=""),"",((Q723-R723)/(Q723+R723))*100)</f>
        <v/>
      </c>
      <c r="U723" s="465" t="str">
        <f>IF(L715="","",(IF(T723&lt;7,IF(S723&gt;2800,IF(S723&lt;4500,"Pass","Fail"),"Fail"),"Fail")))</f>
        <v/>
      </c>
      <c r="V723" s="468"/>
    </row>
    <row r="724" spans="1:22">
      <c r="A724" s="460"/>
      <c r="B724" s="463"/>
      <c r="C724" s="354" t="s">
        <v>100</v>
      </c>
      <c r="D724" s="355"/>
      <c r="E724" s="355"/>
      <c r="F724" s="355"/>
      <c r="G724" s="355"/>
      <c r="H724" s="355"/>
      <c r="I724" s="355"/>
      <c r="J724" s="355"/>
      <c r="K724" s="355"/>
      <c r="L724" s="355"/>
      <c r="M724" s="356"/>
      <c r="N724" s="356"/>
      <c r="O724" s="356"/>
      <c r="P724" s="356"/>
      <c r="Q724" s="463"/>
      <c r="R724" s="463"/>
      <c r="S724" s="361"/>
      <c r="T724" s="357"/>
      <c r="U724" s="466"/>
      <c r="V724" s="468"/>
    </row>
    <row r="725" spans="1:22" ht="24.75" thickBot="1">
      <c r="A725" s="461"/>
      <c r="B725" s="464"/>
      <c r="C725" s="362" t="s">
        <v>120</v>
      </c>
      <c r="D725" s="358" t="str">
        <f t="shared" ref="D725:L725" si="797">IF(((D723="")*AND(D724="")),"",(D723-D724)*3)</f>
        <v/>
      </c>
      <c r="E725" s="358" t="str">
        <f t="shared" si="797"/>
        <v/>
      </c>
      <c r="F725" s="358" t="str">
        <f t="shared" si="797"/>
        <v/>
      </c>
      <c r="G725" s="358" t="str">
        <f t="shared" si="797"/>
        <v/>
      </c>
      <c r="H725" s="358" t="str">
        <f t="shared" si="797"/>
        <v/>
      </c>
      <c r="I725" s="358" t="str">
        <f t="shared" si="797"/>
        <v/>
      </c>
      <c r="J725" s="358" t="str">
        <f t="shared" si="797"/>
        <v/>
      </c>
      <c r="K725" s="358" t="str">
        <f t="shared" si="797"/>
        <v/>
      </c>
      <c r="L725" s="358" t="str">
        <f t="shared" si="797"/>
        <v/>
      </c>
      <c r="M725" s="363"/>
      <c r="N725" s="363"/>
      <c r="O725" s="363"/>
      <c r="P725" s="363"/>
      <c r="Q725" s="464"/>
      <c r="R725" s="464"/>
      <c r="S725" s="364"/>
      <c r="T725" s="365"/>
      <c r="U725" s="467"/>
      <c r="V725" s="469"/>
    </row>
    <row r="726" spans="1:22">
      <c r="A726" s="470"/>
      <c r="B726" s="472" t="s">
        <v>210</v>
      </c>
      <c r="C726" s="349" t="s">
        <v>99</v>
      </c>
      <c r="D726" s="355"/>
      <c r="E726" s="355"/>
      <c r="F726" s="355"/>
      <c r="G726" s="355"/>
      <c r="H726" s="355"/>
      <c r="I726" s="355"/>
      <c r="J726" s="355"/>
      <c r="K726" s="355"/>
      <c r="L726" s="355"/>
      <c r="M726" s="351"/>
      <c r="N726" s="351"/>
      <c r="O726" s="351"/>
      <c r="P726" s="351"/>
      <c r="Q726" s="472" t="str">
        <f t="shared" ref="Q726" si="798">IF((L718=""),"",MAX(D719:L719))</f>
        <v/>
      </c>
      <c r="R726" s="472" t="str">
        <f t="shared" ref="R726" si="799">IF(L718="","",MIN(D719:L719))</f>
        <v/>
      </c>
      <c r="S726" s="352" t="str">
        <f t="shared" ref="S726" si="800">IF((L719=""),"",AVERAGE(D719:L719))</f>
        <v/>
      </c>
      <c r="T726" s="352" t="str">
        <f>IF((L718=""),"",((Q726-R726)/(Q726+R726))*100)</f>
        <v/>
      </c>
      <c r="U726" s="474" t="str">
        <f>IF(L718="","",(IF(T726&lt;7,IF(S726&gt;2000,IF(S726&lt;3000,"Pass","Fail"),"Fail"),"Fail")))</f>
        <v/>
      </c>
      <c r="V726" s="476"/>
    </row>
    <row r="727" spans="1:22">
      <c r="A727" s="471"/>
      <c r="B727" s="463"/>
      <c r="C727" s="354" t="s">
        <v>100</v>
      </c>
      <c r="D727" s="355"/>
      <c r="E727" s="355"/>
      <c r="F727" s="355"/>
      <c r="G727" s="355"/>
      <c r="H727" s="355"/>
      <c r="I727" s="355"/>
      <c r="J727" s="355"/>
      <c r="K727" s="355"/>
      <c r="L727" s="355"/>
      <c r="M727" s="356"/>
      <c r="N727" s="356"/>
      <c r="O727" s="356"/>
      <c r="P727" s="356"/>
      <c r="Q727" s="463"/>
      <c r="R727" s="463"/>
      <c r="S727" s="357"/>
      <c r="T727" s="357"/>
      <c r="U727" s="466"/>
      <c r="V727" s="477"/>
    </row>
    <row r="728" spans="1:22" ht="24.75" thickBot="1">
      <c r="A728" s="471"/>
      <c r="B728" s="473"/>
      <c r="C728" s="354" t="s">
        <v>120</v>
      </c>
      <c r="D728" s="363" t="str">
        <f t="shared" ref="D728:L728" si="801">IF(((D726="")*AND(D727="")),"",(D726-D727)*3)</f>
        <v/>
      </c>
      <c r="E728" s="363" t="str">
        <f t="shared" si="801"/>
        <v/>
      </c>
      <c r="F728" s="363" t="str">
        <f t="shared" si="801"/>
        <v/>
      </c>
      <c r="G728" s="363" t="str">
        <f t="shared" si="801"/>
        <v/>
      </c>
      <c r="H728" s="363" t="str">
        <f t="shared" si="801"/>
        <v/>
      </c>
      <c r="I728" s="363" t="str">
        <f t="shared" si="801"/>
        <v/>
      </c>
      <c r="J728" s="363" t="str">
        <f t="shared" si="801"/>
        <v/>
      </c>
      <c r="K728" s="363" t="str">
        <f t="shared" si="801"/>
        <v/>
      </c>
      <c r="L728" s="363" t="str">
        <f t="shared" si="801"/>
        <v/>
      </c>
      <c r="M728" s="358"/>
      <c r="N728" s="358"/>
      <c r="O728" s="358"/>
      <c r="P728" s="358" t="str">
        <f t="shared" si="721"/>
        <v/>
      </c>
      <c r="Q728" s="473"/>
      <c r="R728" s="473"/>
      <c r="S728" s="359"/>
      <c r="T728" s="359"/>
      <c r="U728" s="475"/>
      <c r="V728" s="477"/>
    </row>
    <row r="729" spans="1:22">
      <c r="A729" s="459"/>
      <c r="B729" s="462" t="s">
        <v>110</v>
      </c>
      <c r="C729" s="354" t="s">
        <v>99</v>
      </c>
      <c r="D729" s="350"/>
      <c r="E729" s="350"/>
      <c r="F729" s="350"/>
      <c r="G729" s="350"/>
      <c r="H729" s="350"/>
      <c r="I729" s="350"/>
      <c r="J729" s="350"/>
      <c r="K729" s="350"/>
      <c r="L729" s="350"/>
      <c r="M729" s="356"/>
      <c r="N729" s="356"/>
      <c r="O729" s="356"/>
      <c r="P729" s="356"/>
      <c r="Q729" s="462" t="str">
        <f t="shared" ref="Q729" si="802">IF((L721=""),"",MAX(D722:L722))</f>
        <v/>
      </c>
      <c r="R729" s="462" t="str">
        <f t="shared" ref="R729" si="803">IF(L721="","",MIN(D722:L722))</f>
        <v/>
      </c>
      <c r="S729" s="360" t="str">
        <f t="shared" ref="S729" si="804">IF((L722=""),"",AVERAGE(D722:L722))</f>
        <v/>
      </c>
      <c r="T729" s="346" t="str">
        <f>IF((L721=""),"",((Q729-R729)/(Q729+R729))*100)</f>
        <v/>
      </c>
      <c r="U729" s="465" t="str">
        <f>IF(L721="","",(IF(T729&lt;7,IF(S729&gt;2800,IF(S729&lt;4500,"Pass","Fail"),"Fail"),"Fail")))</f>
        <v/>
      </c>
      <c r="V729" s="468"/>
    </row>
    <row r="730" spans="1:22">
      <c r="A730" s="460"/>
      <c r="B730" s="463"/>
      <c r="C730" s="354" t="s">
        <v>100</v>
      </c>
      <c r="D730" s="355"/>
      <c r="E730" s="355"/>
      <c r="F730" s="355"/>
      <c r="G730" s="355"/>
      <c r="H730" s="355"/>
      <c r="I730" s="355"/>
      <c r="J730" s="355"/>
      <c r="K730" s="355"/>
      <c r="L730" s="355"/>
      <c r="M730" s="356"/>
      <c r="N730" s="356"/>
      <c r="O730" s="356"/>
      <c r="P730" s="356"/>
      <c r="Q730" s="463"/>
      <c r="R730" s="463"/>
      <c r="S730" s="361"/>
      <c r="T730" s="357"/>
      <c r="U730" s="466"/>
      <c r="V730" s="468"/>
    </row>
    <row r="731" spans="1:22" ht="24.75" thickBot="1">
      <c r="A731" s="461"/>
      <c r="B731" s="464"/>
      <c r="C731" s="362" t="s">
        <v>120</v>
      </c>
      <c r="D731" s="358" t="str">
        <f t="shared" ref="D731:L731" si="805">IF(((D729="")*AND(D730="")),"",(D729-D730)*3)</f>
        <v/>
      </c>
      <c r="E731" s="358" t="str">
        <f t="shared" si="805"/>
        <v/>
      </c>
      <c r="F731" s="358" t="str">
        <f t="shared" si="805"/>
        <v/>
      </c>
      <c r="G731" s="358" t="str">
        <f t="shared" si="805"/>
        <v/>
      </c>
      <c r="H731" s="358" t="str">
        <f t="shared" si="805"/>
        <v/>
      </c>
      <c r="I731" s="358" t="str">
        <f t="shared" si="805"/>
        <v/>
      </c>
      <c r="J731" s="358" t="str">
        <f t="shared" si="805"/>
        <v/>
      </c>
      <c r="K731" s="358" t="str">
        <f t="shared" si="805"/>
        <v/>
      </c>
      <c r="L731" s="358" t="str">
        <f t="shared" si="805"/>
        <v/>
      </c>
      <c r="M731" s="363"/>
      <c r="N731" s="363"/>
      <c r="O731" s="363"/>
      <c r="P731" s="363"/>
      <c r="Q731" s="464"/>
      <c r="R731" s="464"/>
      <c r="S731" s="364"/>
      <c r="T731" s="365"/>
      <c r="U731" s="467"/>
      <c r="V731" s="469"/>
    </row>
    <row r="732" spans="1:22">
      <c r="A732" s="470"/>
      <c r="B732" s="472" t="s">
        <v>210</v>
      </c>
      <c r="C732" s="349" t="s">
        <v>99</v>
      </c>
      <c r="D732" s="355"/>
      <c r="E732" s="355"/>
      <c r="F732" s="355"/>
      <c r="G732" s="355"/>
      <c r="H732" s="355"/>
      <c r="I732" s="355"/>
      <c r="J732" s="355"/>
      <c r="K732" s="355"/>
      <c r="L732" s="355"/>
      <c r="M732" s="351"/>
      <c r="N732" s="351"/>
      <c r="O732" s="351"/>
      <c r="P732" s="351"/>
      <c r="Q732" s="472" t="str">
        <f t="shared" ref="Q732" si="806">IF((L724=""),"",MAX(D725:L725))</f>
        <v/>
      </c>
      <c r="R732" s="472" t="str">
        <f t="shared" ref="R732" si="807">IF(L724="","",MIN(D725:L725))</f>
        <v/>
      </c>
      <c r="S732" s="352" t="str">
        <f t="shared" ref="S732" si="808">IF((L725=""),"",AVERAGE(D725:L725))</f>
        <v/>
      </c>
      <c r="T732" s="352" t="str">
        <f>IF((L724=""),"",((Q732-R732)/(Q732+R732))*100)</f>
        <v/>
      </c>
      <c r="U732" s="474" t="str">
        <f>IF(L724="","",(IF(T732&lt;7,IF(S732&gt;2000,IF(S732&lt;3000,"Pass","Fail"),"Fail"),"Fail")))</f>
        <v/>
      </c>
      <c r="V732" s="476"/>
    </row>
    <row r="733" spans="1:22">
      <c r="A733" s="471"/>
      <c r="B733" s="463"/>
      <c r="C733" s="354" t="s">
        <v>100</v>
      </c>
      <c r="D733" s="355"/>
      <c r="E733" s="355"/>
      <c r="F733" s="355"/>
      <c r="G733" s="355"/>
      <c r="H733" s="355"/>
      <c r="I733" s="355"/>
      <c r="J733" s="355"/>
      <c r="K733" s="355"/>
      <c r="L733" s="355"/>
      <c r="M733" s="356"/>
      <c r="N733" s="356"/>
      <c r="O733" s="356"/>
      <c r="P733" s="356"/>
      <c r="Q733" s="463"/>
      <c r="R733" s="463"/>
      <c r="S733" s="357"/>
      <c r="T733" s="357"/>
      <c r="U733" s="466"/>
      <c r="V733" s="477"/>
    </row>
    <row r="734" spans="1:22" ht="24.75" thickBot="1">
      <c r="A734" s="471"/>
      <c r="B734" s="473"/>
      <c r="C734" s="354" t="s">
        <v>120</v>
      </c>
      <c r="D734" s="363" t="str">
        <f t="shared" ref="D734:L734" si="809">IF(((D732="")*AND(D733="")),"",(D732-D733)*3)</f>
        <v/>
      </c>
      <c r="E734" s="363" t="str">
        <f t="shared" si="809"/>
        <v/>
      </c>
      <c r="F734" s="363" t="str">
        <f t="shared" si="809"/>
        <v/>
      </c>
      <c r="G734" s="363" t="str">
        <f t="shared" si="809"/>
        <v/>
      </c>
      <c r="H734" s="363" t="str">
        <f t="shared" si="809"/>
        <v/>
      </c>
      <c r="I734" s="363" t="str">
        <f t="shared" si="809"/>
        <v/>
      </c>
      <c r="J734" s="363" t="str">
        <f t="shared" si="809"/>
        <v/>
      </c>
      <c r="K734" s="363" t="str">
        <f t="shared" si="809"/>
        <v/>
      </c>
      <c r="L734" s="363" t="str">
        <f t="shared" si="809"/>
        <v/>
      </c>
      <c r="M734" s="358"/>
      <c r="N734" s="358"/>
      <c r="O734" s="358"/>
      <c r="P734" s="358" t="str">
        <f t="shared" ref="P734:P746" si="810">IF(((P732="")*AND(P733="")),"",(P732-P733)*4)</f>
        <v/>
      </c>
      <c r="Q734" s="473"/>
      <c r="R734" s="473"/>
      <c r="S734" s="359"/>
      <c r="T734" s="359"/>
      <c r="U734" s="475"/>
      <c r="V734" s="477"/>
    </row>
    <row r="735" spans="1:22">
      <c r="A735" s="459"/>
      <c r="B735" s="462" t="s">
        <v>110</v>
      </c>
      <c r="C735" s="354" t="s">
        <v>99</v>
      </c>
      <c r="D735" s="350"/>
      <c r="E735" s="350"/>
      <c r="F735" s="350"/>
      <c r="G735" s="350"/>
      <c r="H735" s="350"/>
      <c r="I735" s="350"/>
      <c r="J735" s="350"/>
      <c r="K735" s="350"/>
      <c r="L735" s="350"/>
      <c r="M735" s="356"/>
      <c r="N735" s="356"/>
      <c r="O735" s="356"/>
      <c r="P735" s="356"/>
      <c r="Q735" s="462" t="str">
        <f t="shared" ref="Q735" si="811">IF((L727=""),"",MAX(D728:L728))</f>
        <v/>
      </c>
      <c r="R735" s="462" t="str">
        <f t="shared" ref="R735" si="812">IF(L727="","",MIN(D728:L728))</f>
        <v/>
      </c>
      <c r="S735" s="360" t="str">
        <f t="shared" ref="S735" si="813">IF((L728=""),"",AVERAGE(D728:L728))</f>
        <v/>
      </c>
      <c r="T735" s="346" t="str">
        <f>IF((L727=""),"",((Q735-R735)/(Q735+R735))*100)</f>
        <v/>
      </c>
      <c r="U735" s="465" t="str">
        <f>IF(L727="","",(IF(T735&lt;7,IF(S735&gt;2800,IF(S735&lt;4500,"Pass","Fail"),"Fail"),"Fail")))</f>
        <v/>
      </c>
      <c r="V735" s="468"/>
    </row>
    <row r="736" spans="1:22">
      <c r="A736" s="460"/>
      <c r="B736" s="463"/>
      <c r="C736" s="354" t="s">
        <v>100</v>
      </c>
      <c r="D736" s="355"/>
      <c r="E736" s="355"/>
      <c r="F736" s="355"/>
      <c r="G736" s="355"/>
      <c r="H736" s="355"/>
      <c r="I736" s="355"/>
      <c r="J736" s="355"/>
      <c r="K736" s="355"/>
      <c r="L736" s="355"/>
      <c r="M736" s="356"/>
      <c r="N736" s="356"/>
      <c r="O736" s="356"/>
      <c r="P736" s="356"/>
      <c r="Q736" s="463"/>
      <c r="R736" s="463"/>
      <c r="S736" s="361"/>
      <c r="T736" s="357"/>
      <c r="U736" s="466"/>
      <c r="V736" s="468"/>
    </row>
    <row r="737" spans="1:22" ht="24.75" thickBot="1">
      <c r="A737" s="461"/>
      <c r="B737" s="464"/>
      <c r="C737" s="362" t="s">
        <v>120</v>
      </c>
      <c r="D737" s="358" t="str">
        <f t="shared" ref="D737:L737" si="814">IF(((D735="")*AND(D736="")),"",(D735-D736)*3)</f>
        <v/>
      </c>
      <c r="E737" s="358" t="str">
        <f t="shared" si="814"/>
        <v/>
      </c>
      <c r="F737" s="358" t="str">
        <f t="shared" si="814"/>
        <v/>
      </c>
      <c r="G737" s="358" t="str">
        <f t="shared" si="814"/>
        <v/>
      </c>
      <c r="H737" s="358" t="str">
        <f t="shared" si="814"/>
        <v/>
      </c>
      <c r="I737" s="358" t="str">
        <f t="shared" si="814"/>
        <v/>
      </c>
      <c r="J737" s="358" t="str">
        <f t="shared" si="814"/>
        <v/>
      </c>
      <c r="K737" s="358" t="str">
        <f t="shared" si="814"/>
        <v/>
      </c>
      <c r="L737" s="358" t="str">
        <f t="shared" si="814"/>
        <v/>
      </c>
      <c r="M737" s="363"/>
      <c r="N737" s="363"/>
      <c r="O737" s="363"/>
      <c r="P737" s="363"/>
      <c r="Q737" s="464"/>
      <c r="R737" s="464"/>
      <c r="S737" s="364"/>
      <c r="T737" s="365"/>
      <c r="U737" s="467"/>
      <c r="V737" s="469"/>
    </row>
    <row r="738" spans="1:22">
      <c r="A738" s="470"/>
      <c r="B738" s="472" t="s">
        <v>210</v>
      </c>
      <c r="C738" s="349" t="s">
        <v>99</v>
      </c>
      <c r="D738" s="355"/>
      <c r="E738" s="355"/>
      <c r="F738" s="355"/>
      <c r="G738" s="355"/>
      <c r="H738" s="355"/>
      <c r="I738" s="355"/>
      <c r="J738" s="355"/>
      <c r="K738" s="355"/>
      <c r="L738" s="355"/>
      <c r="M738" s="351"/>
      <c r="N738" s="351"/>
      <c r="O738" s="351"/>
      <c r="P738" s="351"/>
      <c r="Q738" s="472" t="str">
        <f t="shared" ref="Q738" si="815">IF((L730=""),"",MAX(D731:L731))</f>
        <v/>
      </c>
      <c r="R738" s="472" t="str">
        <f t="shared" ref="R738" si="816">IF(L730="","",MIN(D731:L731))</f>
        <v/>
      </c>
      <c r="S738" s="352" t="str">
        <f t="shared" ref="S738" si="817">IF((L731=""),"",AVERAGE(D731:L731))</f>
        <v/>
      </c>
      <c r="T738" s="352" t="str">
        <f>IF((L730=""),"",((Q738-R738)/(Q738+R738))*100)</f>
        <v/>
      </c>
      <c r="U738" s="474" t="str">
        <f>IF(L730="","",(IF(T738&lt;7,IF(S738&gt;2000,IF(S738&lt;3000,"Pass","Fail"),"Fail"),"Fail")))</f>
        <v/>
      </c>
      <c r="V738" s="476"/>
    </row>
    <row r="739" spans="1:22">
      <c r="A739" s="471"/>
      <c r="B739" s="463"/>
      <c r="C739" s="354" t="s">
        <v>100</v>
      </c>
      <c r="D739" s="355"/>
      <c r="E739" s="355"/>
      <c r="F739" s="355"/>
      <c r="G739" s="355"/>
      <c r="H739" s="355"/>
      <c r="I739" s="355"/>
      <c r="J739" s="355"/>
      <c r="K739" s="355"/>
      <c r="L739" s="355"/>
      <c r="M739" s="356"/>
      <c r="N739" s="356"/>
      <c r="O739" s="356"/>
      <c r="P739" s="356"/>
      <c r="Q739" s="463"/>
      <c r="R739" s="463"/>
      <c r="S739" s="357"/>
      <c r="T739" s="357"/>
      <c r="U739" s="466"/>
      <c r="V739" s="477"/>
    </row>
    <row r="740" spans="1:22" ht="24.75" thickBot="1">
      <c r="A740" s="471"/>
      <c r="B740" s="473"/>
      <c r="C740" s="354" t="s">
        <v>120</v>
      </c>
      <c r="D740" s="363" t="str">
        <f t="shared" ref="D740:L740" si="818">IF(((D738="")*AND(D739="")),"",(D738-D739)*3)</f>
        <v/>
      </c>
      <c r="E740" s="363" t="str">
        <f t="shared" si="818"/>
        <v/>
      </c>
      <c r="F740" s="363" t="str">
        <f t="shared" si="818"/>
        <v/>
      </c>
      <c r="G740" s="363" t="str">
        <f t="shared" si="818"/>
        <v/>
      </c>
      <c r="H740" s="363" t="str">
        <f t="shared" si="818"/>
        <v/>
      </c>
      <c r="I740" s="363" t="str">
        <f t="shared" si="818"/>
        <v/>
      </c>
      <c r="J740" s="363" t="str">
        <f t="shared" si="818"/>
        <v/>
      </c>
      <c r="K740" s="363" t="str">
        <f t="shared" si="818"/>
        <v/>
      </c>
      <c r="L740" s="363" t="str">
        <f t="shared" si="818"/>
        <v/>
      </c>
      <c r="M740" s="358"/>
      <c r="N740" s="358"/>
      <c r="O740" s="358"/>
      <c r="P740" s="358" t="str">
        <f t="shared" si="810"/>
        <v/>
      </c>
      <c r="Q740" s="473"/>
      <c r="R740" s="473"/>
      <c r="S740" s="359"/>
      <c r="T740" s="359"/>
      <c r="U740" s="475"/>
      <c r="V740" s="477"/>
    </row>
    <row r="741" spans="1:22">
      <c r="A741" s="459"/>
      <c r="B741" s="462" t="s">
        <v>110</v>
      </c>
      <c r="C741" s="354" t="s">
        <v>99</v>
      </c>
      <c r="M741" s="356"/>
      <c r="N741" s="356"/>
      <c r="O741" s="356"/>
      <c r="P741" s="356"/>
      <c r="Q741" s="462" t="str">
        <f t="shared" ref="Q741" si="819">IF((L733=""),"",MAX(D734:L734))</f>
        <v/>
      </c>
      <c r="R741" s="462" t="str">
        <f t="shared" ref="R741" si="820">IF(L733="","",MIN(D734:L734))</f>
        <v/>
      </c>
      <c r="S741" s="360" t="str">
        <f t="shared" ref="S741" si="821">IF((L734=""),"",AVERAGE(D734:L734))</f>
        <v/>
      </c>
      <c r="T741" s="346" t="str">
        <f>IF((L733=""),"",((Q741-R741)/(Q741+R741))*100)</f>
        <v/>
      </c>
      <c r="U741" s="465" t="str">
        <f>IF(L733="","",(IF(T741&lt;7,IF(S741&gt;2800,IF(S741&lt;4500,"Pass","Fail"),"Fail"),"Fail")))</f>
        <v/>
      </c>
      <c r="V741" s="468"/>
    </row>
    <row r="742" spans="1:22">
      <c r="A742" s="460"/>
      <c r="B742" s="463"/>
      <c r="C742" s="354" t="s">
        <v>100</v>
      </c>
      <c r="M742" s="356"/>
      <c r="N742" s="356"/>
      <c r="O742" s="356"/>
      <c r="P742" s="356"/>
      <c r="Q742" s="463"/>
      <c r="R742" s="463"/>
      <c r="S742" s="361"/>
      <c r="T742" s="357"/>
      <c r="U742" s="466"/>
      <c r="V742" s="468"/>
    </row>
    <row r="743" spans="1:22" ht="24.75" thickBot="1">
      <c r="A743" s="461"/>
      <c r="B743" s="464"/>
      <c r="C743" s="362" t="s">
        <v>120</v>
      </c>
      <c r="M743" s="363"/>
      <c r="N743" s="363"/>
      <c r="O743" s="363"/>
      <c r="P743" s="363"/>
      <c r="Q743" s="464"/>
      <c r="R743" s="464"/>
      <c r="S743" s="364"/>
      <c r="T743" s="365"/>
      <c r="U743" s="467"/>
      <c r="V743" s="469"/>
    </row>
    <row r="744" spans="1:22">
      <c r="A744" s="470"/>
      <c r="B744" s="472" t="s">
        <v>210</v>
      </c>
      <c r="C744" s="349" t="s">
        <v>99</v>
      </c>
      <c r="M744" s="351"/>
      <c r="N744" s="351"/>
      <c r="O744" s="351"/>
      <c r="P744" s="351"/>
      <c r="Q744" s="472" t="str">
        <f t="shared" ref="Q744" si="822">IF((L736=""),"",MAX(D737:L737))</f>
        <v/>
      </c>
      <c r="R744" s="472" t="str">
        <f t="shared" ref="R744" si="823">IF(L736="","",MIN(D737:L737))</f>
        <v/>
      </c>
      <c r="S744" s="352" t="str">
        <f t="shared" ref="S744" si="824">IF((L737=""),"",AVERAGE(D737:L737))</f>
        <v/>
      </c>
      <c r="T744" s="352" t="str">
        <f>IF((L736=""),"",((Q744-R744)/(Q744+R744))*100)</f>
        <v/>
      </c>
      <c r="U744" s="474" t="str">
        <f>IF(L736="","",(IF(T744&lt;7,IF(S744&gt;2000,IF(S744&lt;3000,"Pass","Fail"),"Fail"),"Fail")))</f>
        <v/>
      </c>
      <c r="V744" s="476"/>
    </row>
    <row r="745" spans="1:22">
      <c r="A745" s="471"/>
      <c r="B745" s="463"/>
      <c r="C745" s="354" t="s">
        <v>100</v>
      </c>
      <c r="M745" s="356"/>
      <c r="N745" s="356"/>
      <c r="O745" s="356"/>
      <c r="P745" s="356"/>
      <c r="Q745" s="463"/>
      <c r="R745" s="463"/>
      <c r="S745" s="357"/>
      <c r="T745" s="357"/>
      <c r="U745" s="466"/>
      <c r="V745" s="477"/>
    </row>
    <row r="746" spans="1:22" ht="24">
      <c r="A746" s="471"/>
      <c r="B746" s="473"/>
      <c r="C746" s="354" t="s">
        <v>120</v>
      </c>
      <c r="M746" s="358"/>
      <c r="N746" s="358"/>
      <c r="O746" s="358"/>
      <c r="P746" s="358" t="str">
        <f t="shared" si="810"/>
        <v/>
      </c>
      <c r="Q746" s="473"/>
      <c r="R746" s="473"/>
      <c r="S746" s="359"/>
      <c r="T746" s="359"/>
      <c r="U746" s="475"/>
      <c r="V746" s="477"/>
    </row>
    <row r="747" spans="1:22">
      <c r="A747" s="459"/>
      <c r="B747" s="462" t="s">
        <v>110</v>
      </c>
      <c r="C747" s="354" t="s">
        <v>99</v>
      </c>
      <c r="M747" s="356"/>
      <c r="N747" s="356"/>
      <c r="O747" s="356"/>
      <c r="P747" s="356"/>
      <c r="Q747" s="462" t="str">
        <f t="shared" ref="Q747" si="825">IF((L739=""),"",MAX(D740:L740))</f>
        <v/>
      </c>
      <c r="R747" s="462" t="str">
        <f t="shared" ref="R747" si="826">IF(L739="","",MIN(D740:L740))</f>
        <v/>
      </c>
      <c r="S747" s="360" t="str">
        <f t="shared" ref="S747" si="827">IF((L740=""),"",AVERAGE(D740:L740))</f>
        <v/>
      </c>
      <c r="T747" s="346" t="str">
        <f>IF((L739=""),"",((Q747-R747)/(Q747+R747))*100)</f>
        <v/>
      </c>
      <c r="U747" s="465" t="str">
        <f>IF(L739="","",(IF(T747&lt;7,IF(S747&gt;2800,IF(S747&lt;4500,"Pass","Fail"),"Fail"),"Fail")))</f>
        <v/>
      </c>
      <c r="V747" s="468"/>
    </row>
    <row r="748" spans="1:22">
      <c r="A748" s="460"/>
      <c r="B748" s="463"/>
      <c r="C748" s="354" t="s">
        <v>100</v>
      </c>
      <c r="M748" s="356"/>
      <c r="N748" s="356"/>
      <c r="O748" s="356"/>
      <c r="P748" s="356"/>
      <c r="Q748" s="463"/>
      <c r="R748" s="463"/>
      <c r="S748" s="361"/>
      <c r="T748" s="357"/>
      <c r="U748" s="466"/>
      <c r="V748" s="468"/>
    </row>
    <row r="749" spans="1:22" ht="24.75" thickBot="1">
      <c r="A749" s="461"/>
      <c r="B749" s="464"/>
      <c r="C749" s="362" t="s">
        <v>120</v>
      </c>
      <c r="M749" s="363"/>
      <c r="N749" s="363"/>
      <c r="O749" s="363"/>
      <c r="P749" s="363"/>
      <c r="Q749" s="464"/>
      <c r="R749" s="464"/>
      <c r="S749" s="364"/>
      <c r="T749" s="365"/>
      <c r="U749" s="467"/>
      <c r="V749" s="469"/>
    </row>
  </sheetData>
  <autoFilter ref="A14:AC749">
    <filterColumn colId="20">
      <filters>
        <filter val="Pass"/>
      </filters>
    </filterColumn>
  </autoFilter>
  <mergeCells count="1480">
    <mergeCell ref="V15:V17"/>
    <mergeCell ref="A18:A20"/>
    <mergeCell ref="B18:B20"/>
    <mergeCell ref="Q18:Q20"/>
    <mergeCell ref="R18:R20"/>
    <mergeCell ref="U18:U20"/>
    <mergeCell ref="V18:V20"/>
    <mergeCell ref="D13:P13"/>
    <mergeCell ref="A15:A17"/>
    <mergeCell ref="B15:B17"/>
    <mergeCell ref="Q15:Q17"/>
    <mergeCell ref="R15:R17"/>
    <mergeCell ref="U15:U17"/>
    <mergeCell ref="A1:P1"/>
    <mergeCell ref="J2:P2"/>
    <mergeCell ref="K4:P4"/>
    <mergeCell ref="E7:F7"/>
    <mergeCell ref="J7:P12"/>
    <mergeCell ref="E8:F8"/>
    <mergeCell ref="E9:F9"/>
    <mergeCell ref="E10:F10"/>
    <mergeCell ref="E11:F11"/>
    <mergeCell ref="A27:A29"/>
    <mergeCell ref="B27:B29"/>
    <mergeCell ref="Q27:Q29"/>
    <mergeCell ref="R27:R29"/>
    <mergeCell ref="U27:U29"/>
    <mergeCell ref="V27:V29"/>
    <mergeCell ref="A24:A26"/>
    <mergeCell ref="B24:B26"/>
    <mergeCell ref="Q24:Q26"/>
    <mergeCell ref="R24:R26"/>
    <mergeCell ref="U24:U26"/>
    <mergeCell ref="V24:V26"/>
    <mergeCell ref="A21:A23"/>
    <mergeCell ref="B21:B23"/>
    <mergeCell ref="Q21:Q23"/>
    <mergeCell ref="R21:R23"/>
    <mergeCell ref="U21:U23"/>
    <mergeCell ref="V21:V23"/>
    <mergeCell ref="A36:A38"/>
    <mergeCell ref="B36:B38"/>
    <mergeCell ref="Q36:Q38"/>
    <mergeCell ref="R36:R38"/>
    <mergeCell ref="U36:U38"/>
    <mergeCell ref="V36:V38"/>
    <mergeCell ref="A33:A35"/>
    <mergeCell ref="B33:B35"/>
    <mergeCell ref="Q33:Q35"/>
    <mergeCell ref="R33:R35"/>
    <mergeCell ref="U33:U35"/>
    <mergeCell ref="V33:V35"/>
    <mergeCell ref="A30:A32"/>
    <mergeCell ref="B30:B32"/>
    <mergeCell ref="Q30:Q32"/>
    <mergeCell ref="R30:R32"/>
    <mergeCell ref="U30:U32"/>
    <mergeCell ref="V30:V32"/>
    <mergeCell ref="A45:A47"/>
    <mergeCell ref="B45:B47"/>
    <mergeCell ref="Q45:Q47"/>
    <mergeCell ref="R45:R47"/>
    <mergeCell ref="U45:U47"/>
    <mergeCell ref="V45:V47"/>
    <mergeCell ref="A42:A44"/>
    <mergeCell ref="B42:B44"/>
    <mergeCell ref="Q42:Q44"/>
    <mergeCell ref="R42:R44"/>
    <mergeCell ref="U42:U44"/>
    <mergeCell ref="V42:V44"/>
    <mergeCell ref="A39:A41"/>
    <mergeCell ref="B39:B41"/>
    <mergeCell ref="Q39:Q41"/>
    <mergeCell ref="R39:R41"/>
    <mergeCell ref="U39:U41"/>
    <mergeCell ref="V39:V41"/>
    <mergeCell ref="A54:A56"/>
    <mergeCell ref="B54:B56"/>
    <mergeCell ref="Q54:Q56"/>
    <mergeCell ref="R54:R56"/>
    <mergeCell ref="U54:U56"/>
    <mergeCell ref="V54:V56"/>
    <mergeCell ref="A51:A53"/>
    <mergeCell ref="B51:B53"/>
    <mergeCell ref="Q51:Q53"/>
    <mergeCell ref="R51:R53"/>
    <mergeCell ref="U51:U53"/>
    <mergeCell ref="V51:V53"/>
    <mergeCell ref="A48:A50"/>
    <mergeCell ref="B48:B50"/>
    <mergeCell ref="Q48:Q50"/>
    <mergeCell ref="R48:R50"/>
    <mergeCell ref="U48:U50"/>
    <mergeCell ref="V48:V50"/>
    <mergeCell ref="A63:A65"/>
    <mergeCell ref="B63:B65"/>
    <mergeCell ref="Q63:Q65"/>
    <mergeCell ref="R63:R65"/>
    <mergeCell ref="U63:U65"/>
    <mergeCell ref="V63:V65"/>
    <mergeCell ref="A60:A62"/>
    <mergeCell ref="B60:B62"/>
    <mergeCell ref="Q60:Q62"/>
    <mergeCell ref="R60:R62"/>
    <mergeCell ref="U60:U62"/>
    <mergeCell ref="V60:V62"/>
    <mergeCell ref="A57:A59"/>
    <mergeCell ref="B57:B59"/>
    <mergeCell ref="Q57:Q59"/>
    <mergeCell ref="R57:R59"/>
    <mergeCell ref="U57:U59"/>
    <mergeCell ref="V57:V59"/>
    <mergeCell ref="A72:A74"/>
    <mergeCell ref="B72:B74"/>
    <mergeCell ref="Q72:Q74"/>
    <mergeCell ref="R72:R74"/>
    <mergeCell ref="U72:U74"/>
    <mergeCell ref="V72:V74"/>
    <mergeCell ref="A69:A71"/>
    <mergeCell ref="B69:B71"/>
    <mergeCell ref="Q69:Q71"/>
    <mergeCell ref="R69:R71"/>
    <mergeCell ref="U69:U71"/>
    <mergeCell ref="V69:V71"/>
    <mergeCell ref="A66:A68"/>
    <mergeCell ref="B66:B68"/>
    <mergeCell ref="Q66:Q68"/>
    <mergeCell ref="R66:R68"/>
    <mergeCell ref="U66:U68"/>
    <mergeCell ref="V66:V68"/>
    <mergeCell ref="A81:A83"/>
    <mergeCell ref="B81:B83"/>
    <mergeCell ref="Q81:Q83"/>
    <mergeCell ref="R81:R83"/>
    <mergeCell ref="U81:U83"/>
    <mergeCell ref="V81:V83"/>
    <mergeCell ref="A78:A80"/>
    <mergeCell ref="B78:B80"/>
    <mergeCell ref="Q78:Q80"/>
    <mergeCell ref="R78:R80"/>
    <mergeCell ref="U78:U80"/>
    <mergeCell ref="V78:V80"/>
    <mergeCell ref="A75:A77"/>
    <mergeCell ref="B75:B77"/>
    <mergeCell ref="Q75:Q77"/>
    <mergeCell ref="R75:R77"/>
    <mergeCell ref="U75:U77"/>
    <mergeCell ref="V75:V77"/>
    <mergeCell ref="A90:A92"/>
    <mergeCell ref="B90:B92"/>
    <mergeCell ref="Q90:Q92"/>
    <mergeCell ref="R90:R92"/>
    <mergeCell ref="U90:U92"/>
    <mergeCell ref="V90:V92"/>
    <mergeCell ref="A87:A89"/>
    <mergeCell ref="B87:B89"/>
    <mergeCell ref="Q87:Q89"/>
    <mergeCell ref="R87:R89"/>
    <mergeCell ref="U87:U89"/>
    <mergeCell ref="V87:V89"/>
    <mergeCell ref="A84:A86"/>
    <mergeCell ref="B84:B86"/>
    <mergeCell ref="Q84:Q86"/>
    <mergeCell ref="R84:R86"/>
    <mergeCell ref="U84:U86"/>
    <mergeCell ref="V84:V86"/>
    <mergeCell ref="A99:A101"/>
    <mergeCell ref="B99:B101"/>
    <mergeCell ref="Q99:Q101"/>
    <mergeCell ref="R99:R101"/>
    <mergeCell ref="U99:U101"/>
    <mergeCell ref="V99:V101"/>
    <mergeCell ref="A96:A98"/>
    <mergeCell ref="B96:B98"/>
    <mergeCell ref="Q96:Q98"/>
    <mergeCell ref="R96:R98"/>
    <mergeCell ref="U96:U98"/>
    <mergeCell ref="V96:V98"/>
    <mergeCell ref="A93:A95"/>
    <mergeCell ref="B93:B95"/>
    <mergeCell ref="Q93:Q95"/>
    <mergeCell ref="R93:R95"/>
    <mergeCell ref="U93:U95"/>
    <mergeCell ref="V93:V95"/>
    <mergeCell ref="A108:A110"/>
    <mergeCell ref="B108:B110"/>
    <mergeCell ref="Q108:Q110"/>
    <mergeCell ref="R108:R110"/>
    <mergeCell ref="U108:U110"/>
    <mergeCell ref="V108:V110"/>
    <mergeCell ref="A105:A107"/>
    <mergeCell ref="B105:B107"/>
    <mergeCell ref="Q105:Q107"/>
    <mergeCell ref="R105:R107"/>
    <mergeCell ref="U105:U107"/>
    <mergeCell ref="V105:V107"/>
    <mergeCell ref="A102:A104"/>
    <mergeCell ref="B102:B104"/>
    <mergeCell ref="Q102:Q104"/>
    <mergeCell ref="R102:R104"/>
    <mergeCell ref="U102:U104"/>
    <mergeCell ref="V102:V104"/>
    <mergeCell ref="A117:A119"/>
    <mergeCell ref="B117:B119"/>
    <mergeCell ref="Q117:Q119"/>
    <mergeCell ref="R117:R119"/>
    <mergeCell ref="U117:U119"/>
    <mergeCell ref="V117:V119"/>
    <mergeCell ref="A114:A116"/>
    <mergeCell ref="B114:B116"/>
    <mergeCell ref="Q114:Q116"/>
    <mergeCell ref="R114:R116"/>
    <mergeCell ref="U114:U116"/>
    <mergeCell ref="V114:V116"/>
    <mergeCell ref="A111:A113"/>
    <mergeCell ref="B111:B113"/>
    <mergeCell ref="Q111:Q113"/>
    <mergeCell ref="R111:R113"/>
    <mergeCell ref="U111:U113"/>
    <mergeCell ref="V111:V113"/>
    <mergeCell ref="A126:A128"/>
    <mergeCell ref="B126:B128"/>
    <mergeCell ref="Q126:Q128"/>
    <mergeCell ref="R126:R128"/>
    <mergeCell ref="U126:U128"/>
    <mergeCell ref="V126:V128"/>
    <mergeCell ref="A123:A125"/>
    <mergeCell ref="B123:B125"/>
    <mergeCell ref="Q123:Q125"/>
    <mergeCell ref="R123:R125"/>
    <mergeCell ref="U123:U125"/>
    <mergeCell ref="V123:V125"/>
    <mergeCell ref="A120:A122"/>
    <mergeCell ref="B120:B122"/>
    <mergeCell ref="Q120:Q122"/>
    <mergeCell ref="R120:R122"/>
    <mergeCell ref="U120:U122"/>
    <mergeCell ref="V120:V122"/>
    <mergeCell ref="A135:A137"/>
    <mergeCell ref="B135:B137"/>
    <mergeCell ref="Q135:Q137"/>
    <mergeCell ref="R135:R137"/>
    <mergeCell ref="U135:U137"/>
    <mergeCell ref="V135:V137"/>
    <mergeCell ref="A132:A134"/>
    <mergeCell ref="B132:B134"/>
    <mergeCell ref="Q132:Q134"/>
    <mergeCell ref="R132:R134"/>
    <mergeCell ref="U132:U134"/>
    <mergeCell ref="V132:V134"/>
    <mergeCell ref="A129:A131"/>
    <mergeCell ref="B129:B131"/>
    <mergeCell ref="Q129:Q131"/>
    <mergeCell ref="R129:R131"/>
    <mergeCell ref="U129:U131"/>
    <mergeCell ref="V129:V131"/>
    <mergeCell ref="A144:A146"/>
    <mergeCell ref="B144:B146"/>
    <mergeCell ref="Q144:Q146"/>
    <mergeCell ref="R144:R146"/>
    <mergeCell ref="U144:U146"/>
    <mergeCell ref="V144:V146"/>
    <mergeCell ref="A141:A143"/>
    <mergeCell ref="B141:B143"/>
    <mergeCell ref="Q141:Q143"/>
    <mergeCell ref="R141:R143"/>
    <mergeCell ref="U141:U143"/>
    <mergeCell ref="V141:V143"/>
    <mergeCell ref="A138:A140"/>
    <mergeCell ref="B138:B140"/>
    <mergeCell ref="Q138:Q140"/>
    <mergeCell ref="R138:R140"/>
    <mergeCell ref="U138:U140"/>
    <mergeCell ref="V138:V140"/>
    <mergeCell ref="A153:A155"/>
    <mergeCell ref="B153:B155"/>
    <mergeCell ref="Q153:Q155"/>
    <mergeCell ref="R153:R155"/>
    <mergeCell ref="U153:U155"/>
    <mergeCell ref="V153:V155"/>
    <mergeCell ref="A150:A152"/>
    <mergeCell ref="B150:B152"/>
    <mergeCell ref="Q150:Q152"/>
    <mergeCell ref="R150:R152"/>
    <mergeCell ref="U150:U152"/>
    <mergeCell ref="V150:V152"/>
    <mergeCell ref="A147:A149"/>
    <mergeCell ref="B147:B149"/>
    <mergeCell ref="Q147:Q149"/>
    <mergeCell ref="R147:R149"/>
    <mergeCell ref="U147:U149"/>
    <mergeCell ref="V147:V149"/>
    <mergeCell ref="A162:A164"/>
    <mergeCell ref="B162:B164"/>
    <mergeCell ref="Q162:Q164"/>
    <mergeCell ref="R162:R164"/>
    <mergeCell ref="U162:U164"/>
    <mergeCell ref="V162:V164"/>
    <mergeCell ref="A159:A161"/>
    <mergeCell ref="B159:B161"/>
    <mergeCell ref="Q159:Q161"/>
    <mergeCell ref="R159:R161"/>
    <mergeCell ref="U159:U161"/>
    <mergeCell ref="V159:V161"/>
    <mergeCell ref="A156:A158"/>
    <mergeCell ref="B156:B158"/>
    <mergeCell ref="Q156:Q158"/>
    <mergeCell ref="R156:R158"/>
    <mergeCell ref="U156:U158"/>
    <mergeCell ref="V156:V158"/>
    <mergeCell ref="A171:A173"/>
    <mergeCell ref="B171:B173"/>
    <mergeCell ref="Q171:Q173"/>
    <mergeCell ref="R171:R173"/>
    <mergeCell ref="U171:U173"/>
    <mergeCell ref="V171:V173"/>
    <mergeCell ref="A168:A170"/>
    <mergeCell ref="B168:B170"/>
    <mergeCell ref="Q168:Q170"/>
    <mergeCell ref="R168:R170"/>
    <mergeCell ref="U168:U170"/>
    <mergeCell ref="V168:V170"/>
    <mergeCell ref="A165:A167"/>
    <mergeCell ref="B165:B167"/>
    <mergeCell ref="Q165:Q167"/>
    <mergeCell ref="R165:R167"/>
    <mergeCell ref="U165:U167"/>
    <mergeCell ref="V165:V167"/>
    <mergeCell ref="A180:A182"/>
    <mergeCell ref="B180:B182"/>
    <mergeCell ref="Q180:Q182"/>
    <mergeCell ref="R180:R182"/>
    <mergeCell ref="U180:U182"/>
    <mergeCell ref="V180:V182"/>
    <mergeCell ref="A177:A179"/>
    <mergeCell ref="B177:B179"/>
    <mergeCell ref="Q177:Q179"/>
    <mergeCell ref="R177:R179"/>
    <mergeCell ref="U177:U179"/>
    <mergeCell ref="V177:V179"/>
    <mergeCell ref="A174:A176"/>
    <mergeCell ref="B174:B176"/>
    <mergeCell ref="Q174:Q176"/>
    <mergeCell ref="R174:R176"/>
    <mergeCell ref="U174:U176"/>
    <mergeCell ref="V174:V176"/>
    <mergeCell ref="A189:A191"/>
    <mergeCell ref="B189:B191"/>
    <mergeCell ref="Q189:Q191"/>
    <mergeCell ref="R189:R191"/>
    <mergeCell ref="U189:U191"/>
    <mergeCell ref="V189:V191"/>
    <mergeCell ref="A186:A188"/>
    <mergeCell ref="B186:B188"/>
    <mergeCell ref="Q186:Q188"/>
    <mergeCell ref="R186:R188"/>
    <mergeCell ref="U186:U188"/>
    <mergeCell ref="V186:V188"/>
    <mergeCell ref="A183:A185"/>
    <mergeCell ref="B183:B185"/>
    <mergeCell ref="Q183:Q185"/>
    <mergeCell ref="R183:R185"/>
    <mergeCell ref="U183:U185"/>
    <mergeCell ref="V183:V185"/>
    <mergeCell ref="A198:A200"/>
    <mergeCell ref="B198:B200"/>
    <mergeCell ref="Q198:Q200"/>
    <mergeCell ref="R198:R200"/>
    <mergeCell ref="U198:U200"/>
    <mergeCell ref="V198:V200"/>
    <mergeCell ref="A195:A197"/>
    <mergeCell ref="B195:B197"/>
    <mergeCell ref="Q195:Q197"/>
    <mergeCell ref="R195:R197"/>
    <mergeCell ref="U195:U197"/>
    <mergeCell ref="V195:V197"/>
    <mergeCell ref="A192:A194"/>
    <mergeCell ref="B192:B194"/>
    <mergeCell ref="Q192:Q194"/>
    <mergeCell ref="R192:R194"/>
    <mergeCell ref="U192:U194"/>
    <mergeCell ref="V192:V194"/>
    <mergeCell ref="A207:A209"/>
    <mergeCell ref="B207:B209"/>
    <mergeCell ref="Q207:Q209"/>
    <mergeCell ref="R207:R209"/>
    <mergeCell ref="U207:U209"/>
    <mergeCell ref="V207:V209"/>
    <mergeCell ref="A204:A206"/>
    <mergeCell ref="B204:B206"/>
    <mergeCell ref="Q204:Q206"/>
    <mergeCell ref="R204:R206"/>
    <mergeCell ref="U204:U206"/>
    <mergeCell ref="V204:V206"/>
    <mergeCell ref="A201:A203"/>
    <mergeCell ref="B201:B203"/>
    <mergeCell ref="Q201:Q203"/>
    <mergeCell ref="R201:R203"/>
    <mergeCell ref="U201:U203"/>
    <mergeCell ref="V201:V203"/>
    <mergeCell ref="A216:A218"/>
    <mergeCell ref="B216:B218"/>
    <mergeCell ref="Q216:Q218"/>
    <mergeCell ref="R216:R218"/>
    <mergeCell ref="U216:U218"/>
    <mergeCell ref="V216:V218"/>
    <mergeCell ref="A213:A215"/>
    <mergeCell ref="B213:B215"/>
    <mergeCell ref="Q213:Q215"/>
    <mergeCell ref="R213:R215"/>
    <mergeCell ref="U213:U215"/>
    <mergeCell ref="V213:V215"/>
    <mergeCell ref="A210:A212"/>
    <mergeCell ref="B210:B212"/>
    <mergeCell ref="Q210:Q212"/>
    <mergeCell ref="R210:R212"/>
    <mergeCell ref="U210:U212"/>
    <mergeCell ref="V210:V212"/>
    <mergeCell ref="A225:A227"/>
    <mergeCell ref="B225:B227"/>
    <mergeCell ref="Q225:Q227"/>
    <mergeCell ref="R225:R227"/>
    <mergeCell ref="U225:U227"/>
    <mergeCell ref="V225:V227"/>
    <mergeCell ref="A222:A224"/>
    <mergeCell ref="B222:B224"/>
    <mergeCell ref="Q222:Q224"/>
    <mergeCell ref="R222:R224"/>
    <mergeCell ref="U222:U224"/>
    <mergeCell ref="V222:V224"/>
    <mergeCell ref="A219:A221"/>
    <mergeCell ref="B219:B221"/>
    <mergeCell ref="Q219:Q221"/>
    <mergeCell ref="R219:R221"/>
    <mergeCell ref="U219:U221"/>
    <mergeCell ref="V219:V221"/>
    <mergeCell ref="A234:A236"/>
    <mergeCell ref="B234:B236"/>
    <mergeCell ref="Q234:Q236"/>
    <mergeCell ref="R234:R236"/>
    <mergeCell ref="U234:U236"/>
    <mergeCell ref="V234:V236"/>
    <mergeCell ref="A231:A233"/>
    <mergeCell ref="B231:B233"/>
    <mergeCell ref="Q231:Q233"/>
    <mergeCell ref="R231:R233"/>
    <mergeCell ref="U231:U233"/>
    <mergeCell ref="V231:V233"/>
    <mergeCell ref="A228:A230"/>
    <mergeCell ref="B228:B230"/>
    <mergeCell ref="Q228:Q230"/>
    <mergeCell ref="R228:R230"/>
    <mergeCell ref="U228:U230"/>
    <mergeCell ref="V228:V230"/>
    <mergeCell ref="A243:A245"/>
    <mergeCell ref="B243:B245"/>
    <mergeCell ref="Q243:Q245"/>
    <mergeCell ref="R243:R245"/>
    <mergeCell ref="U243:U245"/>
    <mergeCell ref="V243:V245"/>
    <mergeCell ref="A240:A242"/>
    <mergeCell ref="B240:B242"/>
    <mergeCell ref="Q240:Q242"/>
    <mergeCell ref="R240:R242"/>
    <mergeCell ref="U240:U242"/>
    <mergeCell ref="V240:V242"/>
    <mergeCell ref="A237:A239"/>
    <mergeCell ref="B237:B239"/>
    <mergeCell ref="Q237:Q239"/>
    <mergeCell ref="R237:R239"/>
    <mergeCell ref="U237:U239"/>
    <mergeCell ref="V237:V239"/>
    <mergeCell ref="A252:A254"/>
    <mergeCell ref="B252:B254"/>
    <mergeCell ref="Q252:Q254"/>
    <mergeCell ref="R252:R254"/>
    <mergeCell ref="U252:U254"/>
    <mergeCell ref="V252:V254"/>
    <mergeCell ref="A249:A251"/>
    <mergeCell ref="B249:B251"/>
    <mergeCell ref="Q249:Q251"/>
    <mergeCell ref="R249:R251"/>
    <mergeCell ref="U249:U251"/>
    <mergeCell ref="V249:V251"/>
    <mergeCell ref="A246:A248"/>
    <mergeCell ref="B246:B248"/>
    <mergeCell ref="Q246:Q248"/>
    <mergeCell ref="R246:R248"/>
    <mergeCell ref="U246:U248"/>
    <mergeCell ref="V246:V248"/>
    <mergeCell ref="A261:A263"/>
    <mergeCell ref="B261:B263"/>
    <mergeCell ref="Q261:Q263"/>
    <mergeCell ref="R261:R263"/>
    <mergeCell ref="U261:U263"/>
    <mergeCell ref="V261:V263"/>
    <mergeCell ref="A258:A260"/>
    <mergeCell ref="B258:B260"/>
    <mergeCell ref="Q258:Q260"/>
    <mergeCell ref="R258:R260"/>
    <mergeCell ref="U258:U260"/>
    <mergeCell ref="V258:V260"/>
    <mergeCell ref="A255:A257"/>
    <mergeCell ref="B255:B257"/>
    <mergeCell ref="Q255:Q257"/>
    <mergeCell ref="R255:R257"/>
    <mergeCell ref="U255:U257"/>
    <mergeCell ref="V255:V257"/>
    <mergeCell ref="A270:A272"/>
    <mergeCell ref="B270:B272"/>
    <mergeCell ref="Q270:Q272"/>
    <mergeCell ref="R270:R272"/>
    <mergeCell ref="U270:U272"/>
    <mergeCell ref="V270:V272"/>
    <mergeCell ref="A267:A269"/>
    <mergeCell ref="B267:B269"/>
    <mergeCell ref="Q267:Q269"/>
    <mergeCell ref="R267:R269"/>
    <mergeCell ref="U267:U269"/>
    <mergeCell ref="V267:V269"/>
    <mergeCell ref="A264:A266"/>
    <mergeCell ref="B264:B266"/>
    <mergeCell ref="Q264:Q266"/>
    <mergeCell ref="R264:R266"/>
    <mergeCell ref="U264:U266"/>
    <mergeCell ref="V264:V266"/>
    <mergeCell ref="A279:A281"/>
    <mergeCell ref="B279:B281"/>
    <mergeCell ref="Q279:Q281"/>
    <mergeCell ref="R279:R281"/>
    <mergeCell ref="U279:U281"/>
    <mergeCell ref="V279:V281"/>
    <mergeCell ref="A276:A278"/>
    <mergeCell ref="B276:B278"/>
    <mergeCell ref="Q276:Q278"/>
    <mergeCell ref="R276:R278"/>
    <mergeCell ref="U276:U278"/>
    <mergeCell ref="V276:V278"/>
    <mergeCell ref="A273:A275"/>
    <mergeCell ref="B273:B275"/>
    <mergeCell ref="Q273:Q275"/>
    <mergeCell ref="R273:R275"/>
    <mergeCell ref="U273:U275"/>
    <mergeCell ref="V273:V275"/>
    <mergeCell ref="A288:A290"/>
    <mergeCell ref="B288:B290"/>
    <mergeCell ref="Q288:Q290"/>
    <mergeCell ref="R288:R290"/>
    <mergeCell ref="U288:U290"/>
    <mergeCell ref="V288:V290"/>
    <mergeCell ref="A285:A287"/>
    <mergeCell ref="B285:B287"/>
    <mergeCell ref="Q285:Q287"/>
    <mergeCell ref="R285:R287"/>
    <mergeCell ref="U285:U287"/>
    <mergeCell ref="V285:V287"/>
    <mergeCell ref="A282:A284"/>
    <mergeCell ref="B282:B284"/>
    <mergeCell ref="Q282:Q284"/>
    <mergeCell ref="R282:R284"/>
    <mergeCell ref="U282:U284"/>
    <mergeCell ref="V282:V284"/>
    <mergeCell ref="A297:A299"/>
    <mergeCell ref="B297:B299"/>
    <mergeCell ref="Q297:Q299"/>
    <mergeCell ref="R297:R299"/>
    <mergeCell ref="U297:U299"/>
    <mergeCell ref="V297:V299"/>
    <mergeCell ref="A294:A296"/>
    <mergeCell ref="B294:B296"/>
    <mergeCell ref="Q294:Q296"/>
    <mergeCell ref="R294:R296"/>
    <mergeCell ref="U294:U296"/>
    <mergeCell ref="V294:V296"/>
    <mergeCell ref="A291:A293"/>
    <mergeCell ref="B291:B293"/>
    <mergeCell ref="Q291:Q293"/>
    <mergeCell ref="R291:R293"/>
    <mergeCell ref="U291:U293"/>
    <mergeCell ref="V291:V293"/>
    <mergeCell ref="A306:A308"/>
    <mergeCell ref="B306:B308"/>
    <mergeCell ref="Q306:Q308"/>
    <mergeCell ref="R306:R308"/>
    <mergeCell ref="U306:U308"/>
    <mergeCell ref="V306:V308"/>
    <mergeCell ref="A303:A305"/>
    <mergeCell ref="B303:B305"/>
    <mergeCell ref="Q303:Q305"/>
    <mergeCell ref="R303:R305"/>
    <mergeCell ref="U303:U305"/>
    <mergeCell ref="V303:V305"/>
    <mergeCell ref="A300:A302"/>
    <mergeCell ref="B300:B302"/>
    <mergeCell ref="Q300:Q302"/>
    <mergeCell ref="R300:R302"/>
    <mergeCell ref="U300:U302"/>
    <mergeCell ref="V300:V302"/>
    <mergeCell ref="A315:A317"/>
    <mergeCell ref="B315:B317"/>
    <mergeCell ref="Q315:Q317"/>
    <mergeCell ref="R315:R317"/>
    <mergeCell ref="U315:U317"/>
    <mergeCell ref="V315:V317"/>
    <mergeCell ref="A312:A314"/>
    <mergeCell ref="B312:B314"/>
    <mergeCell ref="Q312:Q314"/>
    <mergeCell ref="R312:R314"/>
    <mergeCell ref="U312:U314"/>
    <mergeCell ref="V312:V314"/>
    <mergeCell ref="A309:A311"/>
    <mergeCell ref="B309:B311"/>
    <mergeCell ref="Q309:Q311"/>
    <mergeCell ref="R309:R311"/>
    <mergeCell ref="U309:U311"/>
    <mergeCell ref="V309:V311"/>
    <mergeCell ref="A324:A326"/>
    <mergeCell ref="B324:B326"/>
    <mergeCell ref="Q324:Q326"/>
    <mergeCell ref="R324:R326"/>
    <mergeCell ref="U324:U326"/>
    <mergeCell ref="V324:V326"/>
    <mergeCell ref="A321:A323"/>
    <mergeCell ref="B321:B323"/>
    <mergeCell ref="Q321:Q323"/>
    <mergeCell ref="R321:R323"/>
    <mergeCell ref="U321:U323"/>
    <mergeCell ref="V321:V323"/>
    <mergeCell ref="A318:A320"/>
    <mergeCell ref="B318:B320"/>
    <mergeCell ref="Q318:Q320"/>
    <mergeCell ref="R318:R320"/>
    <mergeCell ref="U318:U320"/>
    <mergeCell ref="V318:V320"/>
    <mergeCell ref="A333:A335"/>
    <mergeCell ref="B333:B335"/>
    <mergeCell ref="Q333:Q335"/>
    <mergeCell ref="R333:R335"/>
    <mergeCell ref="U333:U335"/>
    <mergeCell ref="V333:V335"/>
    <mergeCell ref="A330:A332"/>
    <mergeCell ref="B330:B332"/>
    <mergeCell ref="Q330:Q332"/>
    <mergeCell ref="R330:R332"/>
    <mergeCell ref="U330:U332"/>
    <mergeCell ref="V330:V332"/>
    <mergeCell ref="A327:A329"/>
    <mergeCell ref="B327:B329"/>
    <mergeCell ref="Q327:Q329"/>
    <mergeCell ref="R327:R329"/>
    <mergeCell ref="U327:U329"/>
    <mergeCell ref="V327:V329"/>
    <mergeCell ref="A342:A344"/>
    <mergeCell ref="B342:B344"/>
    <mergeCell ref="Q342:Q344"/>
    <mergeCell ref="R342:R344"/>
    <mergeCell ref="U342:U344"/>
    <mergeCell ref="V342:V344"/>
    <mergeCell ref="A339:A341"/>
    <mergeCell ref="B339:B341"/>
    <mergeCell ref="Q339:Q341"/>
    <mergeCell ref="R339:R341"/>
    <mergeCell ref="U339:U341"/>
    <mergeCell ref="V339:V341"/>
    <mergeCell ref="A336:A338"/>
    <mergeCell ref="B336:B338"/>
    <mergeCell ref="Q336:Q338"/>
    <mergeCell ref="R336:R338"/>
    <mergeCell ref="U336:U338"/>
    <mergeCell ref="V336:V338"/>
    <mergeCell ref="A351:A353"/>
    <mergeCell ref="B351:B353"/>
    <mergeCell ref="Q351:Q353"/>
    <mergeCell ref="R351:R353"/>
    <mergeCell ref="U351:U353"/>
    <mergeCell ref="V351:V353"/>
    <mergeCell ref="A348:A350"/>
    <mergeCell ref="B348:B350"/>
    <mergeCell ref="Q348:Q350"/>
    <mergeCell ref="R348:R350"/>
    <mergeCell ref="U348:U350"/>
    <mergeCell ref="V348:V350"/>
    <mergeCell ref="A345:A347"/>
    <mergeCell ref="B345:B347"/>
    <mergeCell ref="Q345:Q347"/>
    <mergeCell ref="R345:R347"/>
    <mergeCell ref="U345:U347"/>
    <mergeCell ref="V345:V347"/>
    <mergeCell ref="A360:A362"/>
    <mergeCell ref="B360:B362"/>
    <mergeCell ref="Q360:Q362"/>
    <mergeCell ref="R360:R362"/>
    <mergeCell ref="U360:U362"/>
    <mergeCell ref="V360:V362"/>
    <mergeCell ref="A357:A359"/>
    <mergeCell ref="B357:B359"/>
    <mergeCell ref="Q357:Q359"/>
    <mergeCell ref="R357:R359"/>
    <mergeCell ref="U357:U359"/>
    <mergeCell ref="V357:V359"/>
    <mergeCell ref="A354:A356"/>
    <mergeCell ref="B354:B356"/>
    <mergeCell ref="Q354:Q356"/>
    <mergeCell ref="R354:R356"/>
    <mergeCell ref="U354:U356"/>
    <mergeCell ref="V354:V356"/>
    <mergeCell ref="A369:A371"/>
    <mergeCell ref="B369:B371"/>
    <mergeCell ref="Q369:Q371"/>
    <mergeCell ref="R369:R371"/>
    <mergeCell ref="U369:U371"/>
    <mergeCell ref="V369:V371"/>
    <mergeCell ref="A366:A368"/>
    <mergeCell ref="B366:B368"/>
    <mergeCell ref="Q366:Q368"/>
    <mergeCell ref="R366:R368"/>
    <mergeCell ref="U366:U368"/>
    <mergeCell ref="V366:V368"/>
    <mergeCell ref="A363:A365"/>
    <mergeCell ref="B363:B365"/>
    <mergeCell ref="Q363:Q365"/>
    <mergeCell ref="R363:R365"/>
    <mergeCell ref="U363:U365"/>
    <mergeCell ref="V363:V365"/>
    <mergeCell ref="A378:A380"/>
    <mergeCell ref="B378:B380"/>
    <mergeCell ref="Q378:Q380"/>
    <mergeCell ref="R378:R380"/>
    <mergeCell ref="U378:U380"/>
    <mergeCell ref="V378:V380"/>
    <mergeCell ref="A375:A377"/>
    <mergeCell ref="B375:B377"/>
    <mergeCell ref="Q375:Q377"/>
    <mergeCell ref="R375:R377"/>
    <mergeCell ref="U375:U377"/>
    <mergeCell ref="V375:V377"/>
    <mergeCell ref="A372:A374"/>
    <mergeCell ref="B372:B374"/>
    <mergeCell ref="Q372:Q374"/>
    <mergeCell ref="R372:R374"/>
    <mergeCell ref="U372:U374"/>
    <mergeCell ref="V372:V374"/>
    <mergeCell ref="A387:A389"/>
    <mergeCell ref="B387:B389"/>
    <mergeCell ref="Q387:Q389"/>
    <mergeCell ref="R387:R389"/>
    <mergeCell ref="U387:U389"/>
    <mergeCell ref="V387:V389"/>
    <mergeCell ref="A384:A386"/>
    <mergeCell ref="B384:B386"/>
    <mergeCell ref="Q384:Q386"/>
    <mergeCell ref="R384:R386"/>
    <mergeCell ref="U384:U386"/>
    <mergeCell ref="V384:V386"/>
    <mergeCell ref="A381:A383"/>
    <mergeCell ref="B381:B383"/>
    <mergeCell ref="Q381:Q383"/>
    <mergeCell ref="R381:R383"/>
    <mergeCell ref="U381:U383"/>
    <mergeCell ref="V381:V383"/>
    <mergeCell ref="A396:A398"/>
    <mergeCell ref="B396:B398"/>
    <mergeCell ref="Q396:Q398"/>
    <mergeCell ref="R396:R398"/>
    <mergeCell ref="U396:U398"/>
    <mergeCell ref="V396:V398"/>
    <mergeCell ref="A393:A395"/>
    <mergeCell ref="B393:B395"/>
    <mergeCell ref="Q393:Q395"/>
    <mergeCell ref="R393:R395"/>
    <mergeCell ref="U393:U395"/>
    <mergeCell ref="V393:V395"/>
    <mergeCell ref="A390:A392"/>
    <mergeCell ref="B390:B392"/>
    <mergeCell ref="Q390:Q392"/>
    <mergeCell ref="R390:R392"/>
    <mergeCell ref="U390:U392"/>
    <mergeCell ref="V390:V392"/>
    <mergeCell ref="A405:A407"/>
    <mergeCell ref="B405:B407"/>
    <mergeCell ref="Q405:Q407"/>
    <mergeCell ref="R405:R407"/>
    <mergeCell ref="U405:U407"/>
    <mergeCell ref="V405:V407"/>
    <mergeCell ref="A402:A404"/>
    <mergeCell ref="B402:B404"/>
    <mergeCell ref="Q402:Q404"/>
    <mergeCell ref="R402:R404"/>
    <mergeCell ref="U402:U404"/>
    <mergeCell ref="V402:V404"/>
    <mergeCell ref="A399:A401"/>
    <mergeCell ref="B399:B401"/>
    <mergeCell ref="Q399:Q401"/>
    <mergeCell ref="R399:R401"/>
    <mergeCell ref="U399:U401"/>
    <mergeCell ref="V399:V401"/>
    <mergeCell ref="A414:A416"/>
    <mergeCell ref="B414:B416"/>
    <mergeCell ref="Q414:Q416"/>
    <mergeCell ref="R414:R416"/>
    <mergeCell ref="U414:U416"/>
    <mergeCell ref="V414:V416"/>
    <mergeCell ref="A411:A413"/>
    <mergeCell ref="B411:B413"/>
    <mergeCell ref="Q411:Q413"/>
    <mergeCell ref="R411:R413"/>
    <mergeCell ref="U411:U413"/>
    <mergeCell ref="V411:V413"/>
    <mergeCell ref="A408:A410"/>
    <mergeCell ref="B408:B410"/>
    <mergeCell ref="Q408:Q410"/>
    <mergeCell ref="R408:R410"/>
    <mergeCell ref="U408:U410"/>
    <mergeCell ref="V408:V410"/>
    <mergeCell ref="A423:A425"/>
    <mergeCell ref="B423:B425"/>
    <mergeCell ref="Q423:Q425"/>
    <mergeCell ref="R423:R425"/>
    <mergeCell ref="U423:U425"/>
    <mergeCell ref="V423:V425"/>
    <mergeCell ref="A420:A422"/>
    <mergeCell ref="B420:B422"/>
    <mergeCell ref="Q420:Q422"/>
    <mergeCell ref="R420:R422"/>
    <mergeCell ref="U420:U422"/>
    <mergeCell ref="V420:V422"/>
    <mergeCell ref="A417:A419"/>
    <mergeCell ref="B417:B419"/>
    <mergeCell ref="Q417:Q419"/>
    <mergeCell ref="R417:R419"/>
    <mergeCell ref="U417:U419"/>
    <mergeCell ref="V417:V419"/>
    <mergeCell ref="A432:A434"/>
    <mergeCell ref="B432:B434"/>
    <mergeCell ref="Q432:Q434"/>
    <mergeCell ref="R432:R434"/>
    <mergeCell ref="U432:U434"/>
    <mergeCell ref="V432:V434"/>
    <mergeCell ref="A429:A431"/>
    <mergeCell ref="B429:B431"/>
    <mergeCell ref="Q429:Q431"/>
    <mergeCell ref="R429:R431"/>
    <mergeCell ref="U429:U431"/>
    <mergeCell ref="V429:V431"/>
    <mergeCell ref="A426:A428"/>
    <mergeCell ref="B426:B428"/>
    <mergeCell ref="Q426:Q428"/>
    <mergeCell ref="R426:R428"/>
    <mergeCell ref="U426:U428"/>
    <mergeCell ref="V426:V428"/>
    <mergeCell ref="A441:A443"/>
    <mergeCell ref="B441:B443"/>
    <mergeCell ref="Q441:Q443"/>
    <mergeCell ref="R441:R443"/>
    <mergeCell ref="U441:U443"/>
    <mergeCell ref="V441:V443"/>
    <mergeCell ref="A438:A440"/>
    <mergeCell ref="B438:B440"/>
    <mergeCell ref="Q438:Q440"/>
    <mergeCell ref="R438:R440"/>
    <mergeCell ref="U438:U440"/>
    <mergeCell ref="V438:V440"/>
    <mergeCell ref="A435:A437"/>
    <mergeCell ref="B435:B437"/>
    <mergeCell ref="Q435:Q437"/>
    <mergeCell ref="R435:R437"/>
    <mergeCell ref="U435:U437"/>
    <mergeCell ref="V435:V437"/>
    <mergeCell ref="A450:A452"/>
    <mergeCell ref="B450:B452"/>
    <mergeCell ref="Q450:Q452"/>
    <mergeCell ref="R450:R452"/>
    <mergeCell ref="U450:U452"/>
    <mergeCell ref="V450:V452"/>
    <mergeCell ref="A447:A449"/>
    <mergeCell ref="B447:B449"/>
    <mergeCell ref="Q447:Q449"/>
    <mergeCell ref="R447:R449"/>
    <mergeCell ref="U447:U449"/>
    <mergeCell ref="V447:V449"/>
    <mergeCell ref="A444:A446"/>
    <mergeCell ref="B444:B446"/>
    <mergeCell ref="Q444:Q446"/>
    <mergeCell ref="R444:R446"/>
    <mergeCell ref="U444:U446"/>
    <mergeCell ref="V444:V446"/>
    <mergeCell ref="A459:A461"/>
    <mergeCell ref="B459:B461"/>
    <mergeCell ref="Q459:Q461"/>
    <mergeCell ref="R459:R461"/>
    <mergeCell ref="U459:U461"/>
    <mergeCell ref="V459:V461"/>
    <mergeCell ref="A456:A458"/>
    <mergeCell ref="B456:B458"/>
    <mergeCell ref="Q456:Q458"/>
    <mergeCell ref="R456:R458"/>
    <mergeCell ref="U456:U458"/>
    <mergeCell ref="V456:V458"/>
    <mergeCell ref="A453:A455"/>
    <mergeCell ref="B453:B455"/>
    <mergeCell ref="Q453:Q455"/>
    <mergeCell ref="R453:R455"/>
    <mergeCell ref="U453:U455"/>
    <mergeCell ref="V453:V455"/>
    <mergeCell ref="A468:A470"/>
    <mergeCell ref="B468:B470"/>
    <mergeCell ref="Q468:Q470"/>
    <mergeCell ref="R468:R470"/>
    <mergeCell ref="U468:U470"/>
    <mergeCell ref="V468:V470"/>
    <mergeCell ref="A465:A467"/>
    <mergeCell ref="B465:B467"/>
    <mergeCell ref="Q465:Q467"/>
    <mergeCell ref="R465:R467"/>
    <mergeCell ref="U465:U467"/>
    <mergeCell ref="V465:V467"/>
    <mergeCell ref="A462:A464"/>
    <mergeCell ref="B462:B464"/>
    <mergeCell ref="Q462:Q464"/>
    <mergeCell ref="R462:R464"/>
    <mergeCell ref="U462:U464"/>
    <mergeCell ref="V462:V464"/>
    <mergeCell ref="A477:A479"/>
    <mergeCell ref="B477:B479"/>
    <mergeCell ref="Q477:Q479"/>
    <mergeCell ref="R477:R479"/>
    <mergeCell ref="U477:U479"/>
    <mergeCell ref="V477:V479"/>
    <mergeCell ref="A474:A476"/>
    <mergeCell ref="B474:B476"/>
    <mergeCell ref="Q474:Q476"/>
    <mergeCell ref="R474:R476"/>
    <mergeCell ref="U474:U476"/>
    <mergeCell ref="V474:V476"/>
    <mergeCell ref="A471:A473"/>
    <mergeCell ref="B471:B473"/>
    <mergeCell ref="Q471:Q473"/>
    <mergeCell ref="R471:R473"/>
    <mergeCell ref="U471:U473"/>
    <mergeCell ref="V471:V473"/>
    <mergeCell ref="A486:A488"/>
    <mergeCell ref="B486:B488"/>
    <mergeCell ref="Q486:Q488"/>
    <mergeCell ref="R486:R488"/>
    <mergeCell ref="U486:U488"/>
    <mergeCell ref="V486:V488"/>
    <mergeCell ref="A483:A485"/>
    <mergeCell ref="B483:B485"/>
    <mergeCell ref="Q483:Q485"/>
    <mergeCell ref="R483:R485"/>
    <mergeCell ref="U483:U485"/>
    <mergeCell ref="V483:V485"/>
    <mergeCell ref="A480:A482"/>
    <mergeCell ref="B480:B482"/>
    <mergeCell ref="Q480:Q482"/>
    <mergeCell ref="R480:R482"/>
    <mergeCell ref="U480:U482"/>
    <mergeCell ref="V480:V482"/>
    <mergeCell ref="A495:A497"/>
    <mergeCell ref="B495:B497"/>
    <mergeCell ref="Q495:Q497"/>
    <mergeCell ref="R495:R497"/>
    <mergeCell ref="U495:U497"/>
    <mergeCell ref="V495:V497"/>
    <mergeCell ref="A492:A494"/>
    <mergeCell ref="B492:B494"/>
    <mergeCell ref="Q492:Q494"/>
    <mergeCell ref="R492:R494"/>
    <mergeCell ref="U492:U494"/>
    <mergeCell ref="V492:V494"/>
    <mergeCell ref="A489:A491"/>
    <mergeCell ref="B489:B491"/>
    <mergeCell ref="Q489:Q491"/>
    <mergeCell ref="R489:R491"/>
    <mergeCell ref="U489:U491"/>
    <mergeCell ref="V489:V491"/>
    <mergeCell ref="A504:A506"/>
    <mergeCell ref="B504:B506"/>
    <mergeCell ref="Q504:Q506"/>
    <mergeCell ref="R504:R506"/>
    <mergeCell ref="U504:U506"/>
    <mergeCell ref="V504:V506"/>
    <mergeCell ref="A501:A503"/>
    <mergeCell ref="B501:B503"/>
    <mergeCell ref="Q501:Q503"/>
    <mergeCell ref="R501:R503"/>
    <mergeCell ref="U501:U503"/>
    <mergeCell ref="V501:V503"/>
    <mergeCell ref="A498:A500"/>
    <mergeCell ref="B498:B500"/>
    <mergeCell ref="Q498:Q500"/>
    <mergeCell ref="R498:R500"/>
    <mergeCell ref="U498:U500"/>
    <mergeCell ref="V498:V500"/>
    <mergeCell ref="A513:A515"/>
    <mergeCell ref="B513:B515"/>
    <mergeCell ref="Q513:Q515"/>
    <mergeCell ref="R513:R515"/>
    <mergeCell ref="U513:U515"/>
    <mergeCell ref="V513:V515"/>
    <mergeCell ref="A510:A512"/>
    <mergeCell ref="B510:B512"/>
    <mergeCell ref="Q510:Q512"/>
    <mergeCell ref="R510:R512"/>
    <mergeCell ref="U510:U512"/>
    <mergeCell ref="V510:V512"/>
    <mergeCell ref="A507:A509"/>
    <mergeCell ref="B507:B509"/>
    <mergeCell ref="Q507:Q509"/>
    <mergeCell ref="R507:R509"/>
    <mergeCell ref="U507:U509"/>
    <mergeCell ref="V507:V509"/>
    <mergeCell ref="A522:A524"/>
    <mergeCell ref="B522:B524"/>
    <mergeCell ref="Q522:Q524"/>
    <mergeCell ref="R522:R524"/>
    <mergeCell ref="U522:U524"/>
    <mergeCell ref="V522:V524"/>
    <mergeCell ref="A519:A521"/>
    <mergeCell ref="B519:B521"/>
    <mergeCell ref="Q519:Q521"/>
    <mergeCell ref="R519:R521"/>
    <mergeCell ref="U519:U521"/>
    <mergeCell ref="V519:V521"/>
    <mergeCell ref="A516:A518"/>
    <mergeCell ref="B516:B518"/>
    <mergeCell ref="Q516:Q518"/>
    <mergeCell ref="R516:R518"/>
    <mergeCell ref="U516:U518"/>
    <mergeCell ref="V516:V518"/>
    <mergeCell ref="A531:A533"/>
    <mergeCell ref="B531:B533"/>
    <mergeCell ref="Q531:Q533"/>
    <mergeCell ref="R531:R533"/>
    <mergeCell ref="U531:U533"/>
    <mergeCell ref="V531:V533"/>
    <mergeCell ref="A528:A530"/>
    <mergeCell ref="B528:B530"/>
    <mergeCell ref="Q528:Q530"/>
    <mergeCell ref="R528:R530"/>
    <mergeCell ref="U528:U530"/>
    <mergeCell ref="V528:V530"/>
    <mergeCell ref="A525:A527"/>
    <mergeCell ref="B525:B527"/>
    <mergeCell ref="Q525:Q527"/>
    <mergeCell ref="R525:R527"/>
    <mergeCell ref="U525:U527"/>
    <mergeCell ref="V525:V527"/>
    <mergeCell ref="A540:A542"/>
    <mergeCell ref="B540:B542"/>
    <mergeCell ref="Q540:Q542"/>
    <mergeCell ref="R540:R542"/>
    <mergeCell ref="U540:U542"/>
    <mergeCell ref="V540:V542"/>
    <mergeCell ref="A537:A539"/>
    <mergeCell ref="B537:B539"/>
    <mergeCell ref="Q537:Q539"/>
    <mergeCell ref="R537:R539"/>
    <mergeCell ref="U537:U539"/>
    <mergeCell ref="V537:V539"/>
    <mergeCell ref="A534:A536"/>
    <mergeCell ref="B534:B536"/>
    <mergeCell ref="Q534:Q536"/>
    <mergeCell ref="R534:R536"/>
    <mergeCell ref="U534:U536"/>
    <mergeCell ref="V534:V536"/>
    <mergeCell ref="A549:A551"/>
    <mergeCell ref="B549:B551"/>
    <mergeCell ref="Q549:Q551"/>
    <mergeCell ref="R549:R551"/>
    <mergeCell ref="U549:U551"/>
    <mergeCell ref="V549:V551"/>
    <mergeCell ref="A546:A548"/>
    <mergeCell ref="B546:B548"/>
    <mergeCell ref="Q546:Q548"/>
    <mergeCell ref="R546:R548"/>
    <mergeCell ref="U546:U548"/>
    <mergeCell ref="V546:V548"/>
    <mergeCell ref="A543:A545"/>
    <mergeCell ref="B543:B545"/>
    <mergeCell ref="Q543:Q545"/>
    <mergeCell ref="R543:R545"/>
    <mergeCell ref="U543:U545"/>
    <mergeCell ref="V543:V545"/>
    <mergeCell ref="A558:A560"/>
    <mergeCell ref="B558:B560"/>
    <mergeCell ref="Q558:Q560"/>
    <mergeCell ref="R558:R560"/>
    <mergeCell ref="U558:U560"/>
    <mergeCell ref="V558:V560"/>
    <mergeCell ref="A555:A557"/>
    <mergeCell ref="B555:B557"/>
    <mergeCell ref="Q555:Q557"/>
    <mergeCell ref="R555:R557"/>
    <mergeCell ref="U555:U557"/>
    <mergeCell ref="V555:V557"/>
    <mergeCell ref="A552:A554"/>
    <mergeCell ref="B552:B554"/>
    <mergeCell ref="Q552:Q554"/>
    <mergeCell ref="R552:R554"/>
    <mergeCell ref="U552:U554"/>
    <mergeCell ref="V552:V554"/>
    <mergeCell ref="A567:A569"/>
    <mergeCell ref="B567:B569"/>
    <mergeCell ref="Q567:Q569"/>
    <mergeCell ref="R567:R569"/>
    <mergeCell ref="U567:U569"/>
    <mergeCell ref="V567:V569"/>
    <mergeCell ref="A564:A566"/>
    <mergeCell ref="B564:B566"/>
    <mergeCell ref="Q564:Q566"/>
    <mergeCell ref="R564:R566"/>
    <mergeCell ref="U564:U566"/>
    <mergeCell ref="V564:V566"/>
    <mergeCell ref="A561:A563"/>
    <mergeCell ref="B561:B563"/>
    <mergeCell ref="Q561:Q563"/>
    <mergeCell ref="R561:R563"/>
    <mergeCell ref="U561:U563"/>
    <mergeCell ref="V561:V563"/>
    <mergeCell ref="A576:A578"/>
    <mergeCell ref="B576:B578"/>
    <mergeCell ref="Q576:Q578"/>
    <mergeCell ref="R576:R578"/>
    <mergeCell ref="U576:U578"/>
    <mergeCell ref="V576:V578"/>
    <mergeCell ref="A573:A575"/>
    <mergeCell ref="B573:B575"/>
    <mergeCell ref="Q573:Q575"/>
    <mergeCell ref="R573:R575"/>
    <mergeCell ref="U573:U575"/>
    <mergeCell ref="V573:V575"/>
    <mergeCell ref="A570:A572"/>
    <mergeCell ref="B570:B572"/>
    <mergeCell ref="Q570:Q572"/>
    <mergeCell ref="R570:R572"/>
    <mergeCell ref="U570:U572"/>
    <mergeCell ref="V570:V572"/>
    <mergeCell ref="A585:A587"/>
    <mergeCell ref="B585:B587"/>
    <mergeCell ref="Q585:Q587"/>
    <mergeCell ref="R585:R587"/>
    <mergeCell ref="U585:U587"/>
    <mergeCell ref="V585:V587"/>
    <mergeCell ref="A582:A584"/>
    <mergeCell ref="B582:B584"/>
    <mergeCell ref="Q582:Q584"/>
    <mergeCell ref="R582:R584"/>
    <mergeCell ref="U582:U584"/>
    <mergeCell ref="V582:V584"/>
    <mergeCell ref="A579:A581"/>
    <mergeCell ref="B579:B581"/>
    <mergeCell ref="Q579:Q581"/>
    <mergeCell ref="R579:R581"/>
    <mergeCell ref="U579:U581"/>
    <mergeCell ref="V579:V581"/>
    <mergeCell ref="A594:A596"/>
    <mergeCell ref="B594:B596"/>
    <mergeCell ref="Q594:Q596"/>
    <mergeCell ref="R594:R596"/>
    <mergeCell ref="U594:U596"/>
    <mergeCell ref="V594:V596"/>
    <mergeCell ref="A591:A593"/>
    <mergeCell ref="B591:B593"/>
    <mergeCell ref="Q591:Q593"/>
    <mergeCell ref="R591:R593"/>
    <mergeCell ref="U591:U593"/>
    <mergeCell ref="V591:V593"/>
    <mergeCell ref="A588:A590"/>
    <mergeCell ref="B588:B590"/>
    <mergeCell ref="Q588:Q590"/>
    <mergeCell ref="R588:R590"/>
    <mergeCell ref="U588:U590"/>
    <mergeCell ref="V588:V590"/>
    <mergeCell ref="A603:A605"/>
    <mergeCell ref="B603:B605"/>
    <mergeCell ref="Q603:Q605"/>
    <mergeCell ref="R603:R605"/>
    <mergeCell ref="U603:U605"/>
    <mergeCell ref="V603:V605"/>
    <mergeCell ref="A600:A602"/>
    <mergeCell ref="B600:B602"/>
    <mergeCell ref="Q600:Q602"/>
    <mergeCell ref="R600:R602"/>
    <mergeCell ref="U600:U602"/>
    <mergeCell ref="V600:V602"/>
    <mergeCell ref="A597:A599"/>
    <mergeCell ref="B597:B599"/>
    <mergeCell ref="Q597:Q599"/>
    <mergeCell ref="R597:R599"/>
    <mergeCell ref="U597:U599"/>
    <mergeCell ref="V597:V599"/>
    <mergeCell ref="A612:A614"/>
    <mergeCell ref="B612:B614"/>
    <mergeCell ref="Q612:Q614"/>
    <mergeCell ref="R612:R614"/>
    <mergeCell ref="U612:U614"/>
    <mergeCell ref="V612:V614"/>
    <mergeCell ref="A609:A611"/>
    <mergeCell ref="B609:B611"/>
    <mergeCell ref="Q609:Q611"/>
    <mergeCell ref="R609:R611"/>
    <mergeCell ref="U609:U611"/>
    <mergeCell ref="V609:V611"/>
    <mergeCell ref="A606:A608"/>
    <mergeCell ref="B606:B608"/>
    <mergeCell ref="Q606:Q608"/>
    <mergeCell ref="R606:R608"/>
    <mergeCell ref="U606:U608"/>
    <mergeCell ref="V606:V608"/>
    <mergeCell ref="A621:A623"/>
    <mergeCell ref="B621:B623"/>
    <mergeCell ref="Q621:Q623"/>
    <mergeCell ref="R621:R623"/>
    <mergeCell ref="U621:U623"/>
    <mergeCell ref="V621:V623"/>
    <mergeCell ref="A618:A620"/>
    <mergeCell ref="B618:B620"/>
    <mergeCell ref="Q618:Q620"/>
    <mergeCell ref="R618:R620"/>
    <mergeCell ref="U618:U620"/>
    <mergeCell ref="V618:V620"/>
    <mergeCell ref="A615:A617"/>
    <mergeCell ref="B615:B617"/>
    <mergeCell ref="Q615:Q617"/>
    <mergeCell ref="R615:R617"/>
    <mergeCell ref="U615:U617"/>
    <mergeCell ref="V615:V617"/>
    <mergeCell ref="A630:A632"/>
    <mergeCell ref="B630:B632"/>
    <mergeCell ref="Q630:Q632"/>
    <mergeCell ref="R630:R632"/>
    <mergeCell ref="U630:U632"/>
    <mergeCell ref="V630:V632"/>
    <mergeCell ref="A627:A629"/>
    <mergeCell ref="B627:B629"/>
    <mergeCell ref="Q627:Q629"/>
    <mergeCell ref="R627:R629"/>
    <mergeCell ref="U627:U629"/>
    <mergeCell ref="V627:V629"/>
    <mergeCell ref="A624:A626"/>
    <mergeCell ref="B624:B626"/>
    <mergeCell ref="Q624:Q626"/>
    <mergeCell ref="R624:R626"/>
    <mergeCell ref="U624:U626"/>
    <mergeCell ref="V624:V626"/>
    <mergeCell ref="A639:A641"/>
    <mergeCell ref="B639:B641"/>
    <mergeCell ref="Q639:Q641"/>
    <mergeCell ref="R639:R641"/>
    <mergeCell ref="U639:U641"/>
    <mergeCell ref="V639:V641"/>
    <mergeCell ref="A636:A638"/>
    <mergeCell ref="B636:B638"/>
    <mergeCell ref="Q636:Q638"/>
    <mergeCell ref="R636:R638"/>
    <mergeCell ref="U636:U638"/>
    <mergeCell ref="V636:V638"/>
    <mergeCell ref="A633:A635"/>
    <mergeCell ref="B633:B635"/>
    <mergeCell ref="Q633:Q635"/>
    <mergeCell ref="R633:R635"/>
    <mergeCell ref="U633:U635"/>
    <mergeCell ref="V633:V635"/>
    <mergeCell ref="A648:A650"/>
    <mergeCell ref="B648:B650"/>
    <mergeCell ref="Q648:Q650"/>
    <mergeCell ref="R648:R650"/>
    <mergeCell ref="U648:U650"/>
    <mergeCell ref="V648:V650"/>
    <mergeCell ref="A645:A647"/>
    <mergeCell ref="B645:B647"/>
    <mergeCell ref="Q645:Q647"/>
    <mergeCell ref="R645:R647"/>
    <mergeCell ref="U645:U647"/>
    <mergeCell ref="V645:V647"/>
    <mergeCell ref="A642:A644"/>
    <mergeCell ref="B642:B644"/>
    <mergeCell ref="Q642:Q644"/>
    <mergeCell ref="R642:R644"/>
    <mergeCell ref="U642:U644"/>
    <mergeCell ref="V642:V644"/>
    <mergeCell ref="A657:A659"/>
    <mergeCell ref="B657:B659"/>
    <mergeCell ref="Q657:Q659"/>
    <mergeCell ref="R657:R659"/>
    <mergeCell ref="U657:U659"/>
    <mergeCell ref="V657:V659"/>
    <mergeCell ref="A654:A656"/>
    <mergeCell ref="B654:B656"/>
    <mergeCell ref="Q654:Q656"/>
    <mergeCell ref="R654:R656"/>
    <mergeCell ref="U654:U656"/>
    <mergeCell ref="V654:V656"/>
    <mergeCell ref="A651:A653"/>
    <mergeCell ref="B651:B653"/>
    <mergeCell ref="Q651:Q653"/>
    <mergeCell ref="R651:R653"/>
    <mergeCell ref="U651:U653"/>
    <mergeCell ref="V651:V653"/>
    <mergeCell ref="A666:A668"/>
    <mergeCell ref="B666:B668"/>
    <mergeCell ref="Q666:Q668"/>
    <mergeCell ref="R666:R668"/>
    <mergeCell ref="U666:U668"/>
    <mergeCell ref="V666:V668"/>
    <mergeCell ref="A663:A665"/>
    <mergeCell ref="B663:B665"/>
    <mergeCell ref="Q663:Q665"/>
    <mergeCell ref="R663:R665"/>
    <mergeCell ref="U663:U665"/>
    <mergeCell ref="V663:V665"/>
    <mergeCell ref="A660:A662"/>
    <mergeCell ref="B660:B662"/>
    <mergeCell ref="Q660:Q662"/>
    <mergeCell ref="R660:R662"/>
    <mergeCell ref="U660:U662"/>
    <mergeCell ref="V660:V662"/>
    <mergeCell ref="A675:A677"/>
    <mergeCell ref="B675:B677"/>
    <mergeCell ref="Q675:Q677"/>
    <mergeCell ref="R675:R677"/>
    <mergeCell ref="U675:U677"/>
    <mergeCell ref="V675:V677"/>
    <mergeCell ref="A672:A674"/>
    <mergeCell ref="B672:B674"/>
    <mergeCell ref="Q672:Q674"/>
    <mergeCell ref="R672:R674"/>
    <mergeCell ref="U672:U674"/>
    <mergeCell ref="V672:V674"/>
    <mergeCell ref="A669:A671"/>
    <mergeCell ref="B669:B671"/>
    <mergeCell ref="Q669:Q671"/>
    <mergeCell ref="R669:R671"/>
    <mergeCell ref="U669:U671"/>
    <mergeCell ref="V669:V671"/>
    <mergeCell ref="A684:A686"/>
    <mergeCell ref="B684:B686"/>
    <mergeCell ref="Q684:Q686"/>
    <mergeCell ref="R684:R686"/>
    <mergeCell ref="U684:U686"/>
    <mergeCell ref="V684:V686"/>
    <mergeCell ref="A681:A683"/>
    <mergeCell ref="B681:B683"/>
    <mergeCell ref="Q681:Q683"/>
    <mergeCell ref="R681:R683"/>
    <mergeCell ref="U681:U683"/>
    <mergeCell ref="V681:V683"/>
    <mergeCell ref="A678:A680"/>
    <mergeCell ref="B678:B680"/>
    <mergeCell ref="Q678:Q680"/>
    <mergeCell ref="R678:R680"/>
    <mergeCell ref="U678:U680"/>
    <mergeCell ref="V678:V680"/>
    <mergeCell ref="A693:A695"/>
    <mergeCell ref="B693:B695"/>
    <mergeCell ref="Q693:Q695"/>
    <mergeCell ref="R693:R695"/>
    <mergeCell ref="U693:U695"/>
    <mergeCell ref="V693:V695"/>
    <mergeCell ref="A690:A692"/>
    <mergeCell ref="B690:B692"/>
    <mergeCell ref="Q690:Q692"/>
    <mergeCell ref="R690:R692"/>
    <mergeCell ref="U690:U692"/>
    <mergeCell ref="V690:V692"/>
    <mergeCell ref="A687:A689"/>
    <mergeCell ref="B687:B689"/>
    <mergeCell ref="Q687:Q689"/>
    <mergeCell ref="R687:R689"/>
    <mergeCell ref="U687:U689"/>
    <mergeCell ref="V687:V689"/>
    <mergeCell ref="A702:A704"/>
    <mergeCell ref="B702:B704"/>
    <mergeCell ref="Q702:Q704"/>
    <mergeCell ref="R702:R704"/>
    <mergeCell ref="U702:U704"/>
    <mergeCell ref="V702:V704"/>
    <mergeCell ref="A699:A701"/>
    <mergeCell ref="B699:B701"/>
    <mergeCell ref="Q699:Q701"/>
    <mergeCell ref="R699:R701"/>
    <mergeCell ref="U699:U701"/>
    <mergeCell ref="V699:V701"/>
    <mergeCell ref="A696:A698"/>
    <mergeCell ref="B696:B698"/>
    <mergeCell ref="Q696:Q698"/>
    <mergeCell ref="R696:R698"/>
    <mergeCell ref="U696:U698"/>
    <mergeCell ref="V696:V698"/>
    <mergeCell ref="A711:A713"/>
    <mergeCell ref="B711:B713"/>
    <mergeCell ref="Q711:Q713"/>
    <mergeCell ref="R711:R713"/>
    <mergeCell ref="U711:U713"/>
    <mergeCell ref="V711:V713"/>
    <mergeCell ref="A708:A710"/>
    <mergeCell ref="B708:B710"/>
    <mergeCell ref="Q708:Q710"/>
    <mergeCell ref="R708:R710"/>
    <mergeCell ref="U708:U710"/>
    <mergeCell ref="V708:V710"/>
    <mergeCell ref="A705:A707"/>
    <mergeCell ref="B705:B707"/>
    <mergeCell ref="Q705:Q707"/>
    <mergeCell ref="R705:R707"/>
    <mergeCell ref="U705:U707"/>
    <mergeCell ref="V705:V707"/>
    <mergeCell ref="A720:A722"/>
    <mergeCell ref="B720:B722"/>
    <mergeCell ref="Q720:Q722"/>
    <mergeCell ref="R720:R722"/>
    <mergeCell ref="U720:U722"/>
    <mergeCell ref="V720:V722"/>
    <mergeCell ref="A717:A719"/>
    <mergeCell ref="B717:B719"/>
    <mergeCell ref="Q717:Q719"/>
    <mergeCell ref="R717:R719"/>
    <mergeCell ref="U717:U719"/>
    <mergeCell ref="V717:V719"/>
    <mergeCell ref="A714:A716"/>
    <mergeCell ref="B714:B716"/>
    <mergeCell ref="Q714:Q716"/>
    <mergeCell ref="R714:R716"/>
    <mergeCell ref="U714:U716"/>
    <mergeCell ref="V714:V716"/>
    <mergeCell ref="A729:A731"/>
    <mergeCell ref="B729:B731"/>
    <mergeCell ref="Q729:Q731"/>
    <mergeCell ref="R729:R731"/>
    <mergeCell ref="U729:U731"/>
    <mergeCell ref="V729:V731"/>
    <mergeCell ref="A726:A728"/>
    <mergeCell ref="B726:B728"/>
    <mergeCell ref="Q726:Q728"/>
    <mergeCell ref="R726:R728"/>
    <mergeCell ref="U726:U728"/>
    <mergeCell ref="V726:V728"/>
    <mergeCell ref="A723:A725"/>
    <mergeCell ref="B723:B725"/>
    <mergeCell ref="Q723:Q725"/>
    <mergeCell ref="R723:R725"/>
    <mergeCell ref="U723:U725"/>
    <mergeCell ref="V723:V725"/>
    <mergeCell ref="A738:A740"/>
    <mergeCell ref="B738:B740"/>
    <mergeCell ref="Q738:Q740"/>
    <mergeCell ref="R738:R740"/>
    <mergeCell ref="U738:U740"/>
    <mergeCell ref="V738:V740"/>
    <mergeCell ref="A735:A737"/>
    <mergeCell ref="B735:B737"/>
    <mergeCell ref="Q735:Q737"/>
    <mergeCell ref="R735:R737"/>
    <mergeCell ref="U735:U737"/>
    <mergeCell ref="V735:V737"/>
    <mergeCell ref="A732:A734"/>
    <mergeCell ref="B732:B734"/>
    <mergeCell ref="Q732:Q734"/>
    <mergeCell ref="R732:R734"/>
    <mergeCell ref="U732:U734"/>
    <mergeCell ref="V732:V734"/>
    <mergeCell ref="A747:A749"/>
    <mergeCell ref="B747:B749"/>
    <mergeCell ref="Q747:Q749"/>
    <mergeCell ref="R747:R749"/>
    <mergeCell ref="U747:U749"/>
    <mergeCell ref="V747:V749"/>
    <mergeCell ref="A744:A746"/>
    <mergeCell ref="B744:B746"/>
    <mergeCell ref="Q744:Q746"/>
    <mergeCell ref="R744:R746"/>
    <mergeCell ref="U744:U746"/>
    <mergeCell ref="V744:V746"/>
    <mergeCell ref="A741:A743"/>
    <mergeCell ref="B741:B743"/>
    <mergeCell ref="Q741:Q743"/>
    <mergeCell ref="R741:R743"/>
    <mergeCell ref="U741:U743"/>
    <mergeCell ref="V741:V743"/>
  </mergeCells>
  <conditionalFormatting sqref="K4:O6">
    <cfRule type="cellIs" dxfId="10" priority="5" stopIfTrue="1" operator="between">
      <formula>19000</formula>
      <formula>49000</formula>
    </cfRule>
  </conditionalFormatting>
  <conditionalFormatting sqref="J15:L16 J18:L19 I14:I16 I18:I20 I21:L22 I24:L25 I27:L28 I30:L31 I33:L34 I36:L37 I39:L40 I42:L43 I48:L49 I45:L46 I51:L52 I54:L55 I57:L58 I60:L61 I63:L64 I69:L70 I75:L76 I81:L82 I87:L88 I93:L94 I99:L100 I105:L106 I111:L112 I117:L118 I123:L124 I129:L130 I135:L136 I141:L142 I147:L148 I153:L154 I159:L160 I165:L166 I171:L172 I177:L178 I183:L184 I189:L190 I195:L196 I201:L202 I207:L208 I213:L214 I219:L220 I225:L226 I231:L232 I237:L238 I243:L244 I249:L250 I255:L256 I261:L262 I267:L268 I273:L274 I279:L280 I285:L286 I291:L292 I297:L298 I303:L304 I309:L310 I315:L316 I321:L322 I327:L328 I333:L334 I339:L340 I345:L346 I351:L352 I357:L358 I363:L364 I369:L370 I375:L376 I381:L382 I387:L388 I393:L394 I399:L400 I405:L406 I411:L412 I417:L418 I423:L424 I429:L430 I435:L436 I441:L442 I447:L448 I453:L454 I459:L460 I465:L466 I471:L472 I477:L478 I483:L484 I489:L490 I495:L496 I501:L502 I507:L508 I513:L514 I519:L520 I525:L526 I531:L532 I537:L538 I543:L544 I549:L550 I555:L556 I561:L562 I567:L568 I573:L574 I579:L580 I585:L586 I591:L592 I597:L598 I603:L604 I609:L610 I615:L616 I621:L622 I627:L628 I633:L634 I639:L640 I645:L646 I651:L652 I657:L658 I663:L664 I669:L670 I675:L676 I681:L682 I687:L688 I693:L694 I699:L700 I705:L706 I711:L712 I717:L718 I723:L724 I729:L730 I735:L736 I66:L67 I72:L73 I78:L79 I84:L85 I90:L91 I96:L97 I102:L103 I108:L109 I114:L115 I120:L121 I126:L127 I132:L133 I138:L139 I144:L145 I150:L151 I156:L157 I162:L163 I168:L169 I174:L175 I180:L181 I186:L187 I192:L193 I198:L199 I204:L205 I210:L211 I216:L217 I222:L223 I228:L229 I234:L235 I240:L241 I246:L247 I252:L253 I258:L259 I264:L265 I270:L271 I276:L277 I282:L283 I288:L289 I294:L295 I300:L301 I306:L307 I312:L313 I318:L319 I324:L325 I330:L331 I336:L337 I342:L343 I348:L349 I354:L355 I360:L361 I366:L367 I372:L373 I378:L379 I384:L385 I390:L391 I396:L397 I402:L403 I408:L409 I414:L415 I420:L421 I426:L427 I432:L433 I438:L439 I444:L445 I450:L451 I456:L457 I462:L463 I468:L469 I474:L475 I480:L481 I486:L487 I492:L493 I498:L499 I504:L505 I510:L511 I516:L517 I522:L523 I528:L529 I534:L535 I540:L541 I546:L547 I552:L553 I558:L559 I564:L565 I570:L571 I576:L577 I582:L583 I588:L589 I594:L595 I600:L601 I606:L607 I612:L613 I618:L619 I624:L625 I630:L631 I636:L637 I642:L643 I648:L649 I654:L655 I660:L661 I666:L667 I672:L673 I678:L679 I684:L685 I690:L691 I696:L697 I702:L703 I708:L709 I714:L715 I720:L721 I726:L727 I732:L733 I738:L739">
    <cfRule type="cellIs" dxfId="9" priority="3" stopIfTrue="1" operator="equal">
      <formula>"Pass"</formula>
    </cfRule>
    <cfRule type="cellIs" dxfId="8" priority="4" stopIfTrue="1" operator="equal">
      <formula>"Fail"</formula>
    </cfRule>
  </conditionalFormatting>
  <conditionalFormatting sqref="U15:U749">
    <cfRule type="cellIs" dxfId="7" priority="1" stopIfTrue="1" operator="equal">
      <formula>"Fail"</formula>
    </cfRule>
    <cfRule type="cellIs" dxfId="6" priority="2" stopIfTrue="1" operator="equal">
      <formula>"Pass"</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11"/>
  <dimension ref="A2:Y69"/>
  <sheetViews>
    <sheetView workbookViewId="0">
      <selection activeCell="D10" sqref="D10"/>
    </sheetView>
  </sheetViews>
  <sheetFormatPr defaultRowHeight="15.75"/>
  <cols>
    <col min="1" max="5" width="8.75" style="172"/>
    <col min="8" max="11" width="8.75" style="172"/>
    <col min="13" max="16" width="8.75" style="172"/>
    <col min="18" max="22" width="8.75" style="172"/>
  </cols>
  <sheetData>
    <row r="2" spans="1:25" s="170" customFormat="1" ht="13.5" thickBot="1">
      <c r="A2" s="167"/>
      <c r="B2" s="168" t="s">
        <v>144</v>
      </c>
      <c r="C2" s="168" t="s">
        <v>145</v>
      </c>
      <c r="D2" s="168" t="s">
        <v>146</v>
      </c>
      <c r="E2" s="169"/>
      <c r="H2" s="167"/>
      <c r="I2" s="168" t="s">
        <v>147</v>
      </c>
      <c r="J2" s="168" t="s">
        <v>145</v>
      </c>
      <c r="K2" s="168" t="s">
        <v>146</v>
      </c>
      <c r="M2" s="167"/>
      <c r="N2" s="168" t="s">
        <v>148</v>
      </c>
      <c r="O2" s="168" t="s">
        <v>145</v>
      </c>
      <c r="P2" s="168" t="s">
        <v>146</v>
      </c>
      <c r="R2" s="167"/>
      <c r="S2" s="168" t="s">
        <v>149</v>
      </c>
      <c r="T2" s="168" t="s">
        <v>145</v>
      </c>
      <c r="U2" s="168" t="s">
        <v>146</v>
      </c>
      <c r="V2" s="171"/>
      <c r="W2" s="43"/>
      <c r="X2" s="43"/>
      <c r="Y2" s="44"/>
    </row>
    <row r="3" spans="1:25" ht="16.5" thickBot="1">
      <c r="B3" s="43">
        <v>732.19777777777767</v>
      </c>
      <c r="C3" s="44">
        <v>8.750068919887525</v>
      </c>
      <c r="D3" s="43">
        <v>43.641706479518227</v>
      </c>
      <c r="E3" s="173"/>
      <c r="F3" s="43"/>
      <c r="I3" s="43">
        <v>918.70888888888896</v>
      </c>
      <c r="J3" s="44">
        <v>9.7693544330100011</v>
      </c>
      <c r="K3" s="43">
        <v>70.297076120637726</v>
      </c>
      <c r="N3" s="46">
        <v>544.39999999999986</v>
      </c>
      <c r="O3" s="47">
        <v>3.5983079712131354</v>
      </c>
      <c r="P3" s="46">
        <v>15.386055374915184</v>
      </c>
      <c r="S3" s="43">
        <v>270.11333333333306</v>
      </c>
      <c r="T3" s="44">
        <v>13.409181781832856</v>
      </c>
      <c r="U3" s="43">
        <v>25.851278498364444</v>
      </c>
      <c r="V3" s="45"/>
      <c r="W3" s="43"/>
      <c r="X3" s="43"/>
      <c r="Y3" s="44"/>
    </row>
    <row r="4" spans="1:25" ht="16.5" thickBot="1">
      <c r="B4" s="43">
        <v>739.49777777777786</v>
      </c>
      <c r="C4" s="44">
        <v>5.8856995787221154</v>
      </c>
      <c r="D4" s="43">
        <v>34.196077910258616</v>
      </c>
      <c r="E4" s="173"/>
      <c r="F4" s="43"/>
      <c r="I4" s="43">
        <v>895.86888888888882</v>
      </c>
      <c r="J4" s="44">
        <v>10.179023548654543</v>
      </c>
      <c r="K4" s="43">
        <v>70.21210872143881</v>
      </c>
      <c r="N4" s="46">
        <v>543.62666666666746</v>
      </c>
      <c r="O4" s="47">
        <v>3.789465946263646</v>
      </c>
      <c r="P4" s="46">
        <v>13.338230767235016</v>
      </c>
      <c r="S4" s="43">
        <v>274.59555555555562</v>
      </c>
      <c r="T4" s="44">
        <v>7.4341392998918581</v>
      </c>
      <c r="U4" s="43">
        <v>13.223319468944986</v>
      </c>
      <c r="V4" s="45"/>
      <c r="W4" s="43"/>
      <c r="X4" s="43"/>
      <c r="Y4" s="44"/>
    </row>
    <row r="5" spans="1:25" ht="16.5" thickBot="1">
      <c r="B5" s="43">
        <v>773.93333333333328</v>
      </c>
      <c r="C5" s="44">
        <v>6.2771875927766105</v>
      </c>
      <c r="D5" s="43">
        <v>37.154049577402553</v>
      </c>
      <c r="E5" s="173"/>
      <c r="F5" s="43"/>
      <c r="I5" s="43">
        <v>904.21555555555562</v>
      </c>
      <c r="J5" s="44">
        <v>10.263453475828777</v>
      </c>
      <c r="K5" s="43">
        <v>72.513795775547024</v>
      </c>
      <c r="N5" s="46">
        <v>548.71999999999878</v>
      </c>
      <c r="O5" s="47">
        <v>3.261997996539455</v>
      </c>
      <c r="P5" s="46">
        <v>12.718376468718253</v>
      </c>
      <c r="S5" s="43">
        <v>274.63777777777756</v>
      </c>
      <c r="T5" s="44">
        <v>7.0224616840798779</v>
      </c>
      <c r="U5" s="43">
        <v>14.321974181111754</v>
      </c>
      <c r="V5" s="45"/>
      <c r="W5" s="43"/>
      <c r="X5" s="43"/>
      <c r="Y5" s="44"/>
    </row>
    <row r="6" spans="1:25" ht="16.5" thickBot="1">
      <c r="B6" s="43">
        <v>739.72222222222217</v>
      </c>
      <c r="C6" s="44">
        <v>6.6379947584167835</v>
      </c>
      <c r="D6" s="43">
        <v>35.730742287905699</v>
      </c>
      <c r="E6" s="173"/>
      <c r="F6" s="43"/>
      <c r="I6" s="43">
        <v>892.16666666666663</v>
      </c>
      <c r="J6" s="44">
        <v>8.9571077602722706</v>
      </c>
      <c r="K6" s="43">
        <v>61.26307125830408</v>
      </c>
      <c r="N6" s="46">
        <v>534.92444444444482</v>
      </c>
      <c r="O6" s="47">
        <v>5.9563104995736351</v>
      </c>
      <c r="P6" s="46">
        <v>21.450945848092925</v>
      </c>
      <c r="S6" s="43">
        <v>276.68222222222255</v>
      </c>
      <c r="T6" s="44">
        <v>7.8887401888080371</v>
      </c>
      <c r="U6" s="43">
        <v>15.608915543510113</v>
      </c>
      <c r="V6" s="45"/>
      <c r="W6" s="43"/>
      <c r="X6" s="43"/>
      <c r="Y6" s="44"/>
    </row>
    <row r="7" spans="1:25" ht="16.5" thickBot="1">
      <c r="B7" s="43">
        <v>744.91333333333341</v>
      </c>
      <c r="C7" s="44">
        <v>6.4762367157576719</v>
      </c>
      <c r="D7" s="43">
        <v>39.752177298858712</v>
      </c>
      <c r="E7" s="173"/>
      <c r="F7" s="43"/>
      <c r="I7" s="43">
        <v>906.77555555555591</v>
      </c>
      <c r="J7" s="44">
        <v>9.1603816548001209</v>
      </c>
      <c r="K7" s="43">
        <v>66.077990116054011</v>
      </c>
      <c r="N7" s="46"/>
      <c r="O7" s="47"/>
      <c r="P7" s="46"/>
      <c r="S7" s="43">
        <v>278.15555555555534</v>
      </c>
      <c r="T7" s="44">
        <v>10.40096687046853</v>
      </c>
      <c r="U7" s="43">
        <v>20.031532087631277</v>
      </c>
      <c r="V7" s="45"/>
      <c r="W7" s="43"/>
      <c r="X7" s="43"/>
      <c r="Y7" s="44"/>
    </row>
    <row r="8" spans="1:25" ht="16.5" thickBot="1">
      <c r="B8" s="43">
        <v>731.75333333333322</v>
      </c>
      <c r="C8" s="44">
        <v>6.4272625331618798</v>
      </c>
      <c r="D8" s="43">
        <v>36.687452896050637</v>
      </c>
      <c r="E8" s="173"/>
      <c r="F8" s="43"/>
      <c r="I8" s="43">
        <v>920.05333333333328</v>
      </c>
      <c r="J8" s="44">
        <v>12.328796880600393</v>
      </c>
      <c r="K8" s="43">
        <v>96.114268451672032</v>
      </c>
      <c r="N8" s="46"/>
      <c r="O8" s="47"/>
      <c r="P8" s="46"/>
      <c r="S8" s="43">
        <v>269.38444444444355</v>
      </c>
      <c r="T8" s="44">
        <v>10.543013132654542</v>
      </c>
      <c r="U8" s="43">
        <v>18.865982025269769</v>
      </c>
      <c r="V8" s="45"/>
      <c r="W8" s="43"/>
      <c r="X8" s="43"/>
      <c r="Y8" s="44"/>
    </row>
    <row r="9" spans="1:25" ht="16.5" thickBot="1">
      <c r="B9" s="43">
        <v>743.49111111111108</v>
      </c>
      <c r="C9" s="44">
        <v>6.3447531696789792</v>
      </c>
      <c r="D9" s="43">
        <v>39.3783292066963</v>
      </c>
      <c r="E9" s="173"/>
      <c r="F9" s="43"/>
      <c r="I9" s="43">
        <v>921.64222222222213</v>
      </c>
      <c r="J9" s="44">
        <v>10.387120667494514</v>
      </c>
      <c r="K9" s="43">
        <v>82.270000270113741</v>
      </c>
      <c r="N9" s="46">
        <v>550.31333333333328</v>
      </c>
      <c r="O9" s="47">
        <v>2.7198959029875649</v>
      </c>
      <c r="P9" s="46">
        <v>10.206865336625039</v>
      </c>
      <c r="S9" s="43">
        <v>279.18222222222215</v>
      </c>
      <c r="T9" s="44">
        <v>12.412697239569887</v>
      </c>
      <c r="U9" s="43">
        <v>21.165187087394646</v>
      </c>
      <c r="V9" s="45"/>
      <c r="W9" s="43"/>
      <c r="X9" s="43"/>
      <c r="Y9" s="44"/>
    </row>
    <row r="10" spans="1:25" ht="16.5" thickBot="1">
      <c r="B10" s="43">
        <v>720.28666666666675</v>
      </c>
      <c r="C10" s="44">
        <v>6.5417963539351032</v>
      </c>
      <c r="D10" s="43">
        <v>37.789526326748579</v>
      </c>
      <c r="E10" s="173"/>
      <c r="F10" s="43"/>
      <c r="I10" s="43">
        <v>892.12444444444429</v>
      </c>
      <c r="J10" s="44">
        <v>9.6619337390128255</v>
      </c>
      <c r="K10" s="43">
        <v>66.754443880373202</v>
      </c>
      <c r="N10" s="46">
        <v>534.54888888888911</v>
      </c>
      <c r="O10" s="47">
        <v>2.824606453053522</v>
      </c>
      <c r="P10" s="46">
        <v>10.686674464542376</v>
      </c>
      <c r="S10" s="43">
        <v>277.03111111111099</v>
      </c>
      <c r="T10" s="44">
        <v>5.9483161413223682</v>
      </c>
      <c r="U10" s="43">
        <v>14.066453394908216</v>
      </c>
      <c r="V10" s="45"/>
      <c r="W10" s="43"/>
      <c r="X10" s="43"/>
      <c r="Y10" s="44"/>
    </row>
    <row r="11" spans="1:25" ht="16.5" thickBot="1">
      <c r="B11" s="43">
        <v>726.18666666666661</v>
      </c>
      <c r="C11" s="44">
        <v>6.4714413978865792</v>
      </c>
      <c r="D11" s="43">
        <v>37.825160938188894</v>
      </c>
      <c r="E11" s="173"/>
      <c r="F11" s="43"/>
      <c r="I11" s="43">
        <v>930.16000000000008</v>
      </c>
      <c r="J11" s="44">
        <v>12.168573820820528</v>
      </c>
      <c r="K11" s="43">
        <v>94.212327749611759</v>
      </c>
      <c r="N11" s="46">
        <v>530.23555555555583</v>
      </c>
      <c r="O11" s="47">
        <v>3.3543849033766864</v>
      </c>
      <c r="P11" s="46">
        <v>11.658442339256943</v>
      </c>
      <c r="S11" s="43">
        <v>271.71111111111168</v>
      </c>
      <c r="T11" s="44">
        <v>6.7587820301939621</v>
      </c>
      <c r="U11" s="43">
        <v>13.17325742218428</v>
      </c>
      <c r="V11" s="45"/>
      <c r="W11" s="43"/>
      <c r="X11" s="43"/>
      <c r="Y11" s="44"/>
    </row>
    <row r="12" spans="1:25" ht="16.5" thickBot="1">
      <c r="B12" s="43">
        <v>769.21333333333337</v>
      </c>
      <c r="C12" s="44">
        <v>6.398817243347013</v>
      </c>
      <c r="D12" s="43">
        <v>37.405384639110672</v>
      </c>
      <c r="E12" s="173"/>
      <c r="F12" s="43"/>
      <c r="I12" s="43">
        <v>914.74666666666644</v>
      </c>
      <c r="J12" s="44">
        <v>12.536990729113198</v>
      </c>
      <c r="K12" s="43">
        <v>95.543408459193216</v>
      </c>
      <c r="N12" s="46">
        <v>526.82444444444388</v>
      </c>
      <c r="O12" s="47">
        <v>3.7557090552220744</v>
      </c>
      <c r="P12" s="46">
        <v>12.530158729157687</v>
      </c>
      <c r="S12" s="43">
        <v>273.94888888888897</v>
      </c>
      <c r="T12" s="44">
        <v>7.4748060610450722</v>
      </c>
      <c r="U12" s="43">
        <v>14.752752662168353</v>
      </c>
      <c r="V12" s="45"/>
      <c r="W12" s="43"/>
      <c r="X12" s="43"/>
      <c r="Y12" s="44"/>
    </row>
    <row r="13" spans="1:25" ht="16.5" thickBot="1">
      <c r="B13" s="43">
        <v>712.10444444444454</v>
      </c>
      <c r="C13" s="44">
        <v>7.5377025284520878</v>
      </c>
      <c r="D13" s="43">
        <v>40.781240512984787</v>
      </c>
      <c r="E13" s="173"/>
      <c r="F13" s="43"/>
      <c r="I13" s="43">
        <v>907.64444444444439</v>
      </c>
      <c r="J13" s="44">
        <v>11.679936393652568</v>
      </c>
      <c r="K13" s="43">
        <v>89.020101537673909</v>
      </c>
      <c r="N13" s="46"/>
      <c r="O13" s="47"/>
      <c r="P13" s="46"/>
      <c r="S13" s="43">
        <v>279.57555555555638</v>
      </c>
      <c r="T13" s="44">
        <v>8.8793718772301826</v>
      </c>
      <c r="U13" s="43">
        <v>17.883500154549928</v>
      </c>
      <c r="V13" s="45"/>
      <c r="W13" s="43"/>
      <c r="X13" s="43"/>
      <c r="Y13" s="44"/>
    </row>
    <row r="14" spans="1:25" ht="16.5" thickBot="1">
      <c r="B14" s="43">
        <v>725.28666666666675</v>
      </c>
      <c r="C14" s="44">
        <v>6.6182260225718474</v>
      </c>
      <c r="D14" s="43">
        <v>38.206027011455085</v>
      </c>
      <c r="E14" s="173"/>
      <c r="F14" s="43"/>
      <c r="I14" s="43">
        <v>908.30666666666684</v>
      </c>
      <c r="J14" s="44">
        <v>8.9625767684354543</v>
      </c>
      <c r="K14" s="43">
        <v>63.075322432786649</v>
      </c>
      <c r="N14" s="46">
        <v>538.16222222222291</v>
      </c>
      <c r="O14" s="47">
        <v>4.1080556695646466</v>
      </c>
      <c r="P14" s="46">
        <v>14.281335527340881</v>
      </c>
      <c r="S14" s="43">
        <v>275.9555555555562</v>
      </c>
      <c r="T14" s="44">
        <v>6.8564222662585408</v>
      </c>
      <c r="U14" s="43">
        <v>12.680164737800627</v>
      </c>
      <c r="V14" s="45"/>
      <c r="W14" s="43"/>
      <c r="X14" s="43"/>
      <c r="Y14" s="44"/>
    </row>
    <row r="15" spans="1:25" ht="16.5" thickBot="1">
      <c r="B15" s="43">
        <v>760.95277777777801</v>
      </c>
      <c r="C15" s="44">
        <v>9.8325793604763785</v>
      </c>
      <c r="D15" s="43">
        <v>58.208043855162039</v>
      </c>
      <c r="E15" s="173"/>
      <c r="F15" s="43"/>
      <c r="I15" s="43">
        <v>918.17999999999984</v>
      </c>
      <c r="J15" s="44">
        <v>13.123430894132229</v>
      </c>
      <c r="K15" s="43">
        <v>97.255803939919844</v>
      </c>
      <c r="N15" s="46">
        <v>531.14222222222315</v>
      </c>
      <c r="O15" s="47">
        <v>4.230476508696519</v>
      </c>
      <c r="P15" s="46">
        <v>14.350005032906793</v>
      </c>
      <c r="S15" s="43">
        <v>284.51555555555592</v>
      </c>
      <c r="T15" s="44">
        <v>6.7329947835699127</v>
      </c>
      <c r="U15" s="43">
        <v>15.122971856674463</v>
      </c>
      <c r="V15" s="45"/>
      <c r="W15" s="43"/>
      <c r="X15" s="43"/>
      <c r="Y15" s="44"/>
    </row>
    <row r="16" spans="1:25" ht="16.5" thickBot="1">
      <c r="B16" s="43">
        <v>719.35777777777776</v>
      </c>
      <c r="C16" s="44">
        <v>6.8217874140666295</v>
      </c>
      <c r="D16" s="43">
        <v>38.481431164191044</v>
      </c>
      <c r="E16" s="173"/>
      <c r="F16" s="43"/>
      <c r="I16" s="43">
        <v>946.88888888888891</v>
      </c>
      <c r="J16" s="44">
        <v>11.857292759706191</v>
      </c>
      <c r="K16" s="43">
        <v>87.321882200918708</v>
      </c>
      <c r="N16" s="46">
        <v>543.40666666666721</v>
      </c>
      <c r="O16" s="47">
        <v>1.9041678896389989</v>
      </c>
      <c r="P16" s="46">
        <v>7.6181362550219651</v>
      </c>
      <c r="S16" s="43">
        <v>272.24444444444453</v>
      </c>
      <c r="T16" s="44">
        <v>6.7270184735405065</v>
      </c>
      <c r="U16" s="43">
        <v>12.182420850461844</v>
      </c>
      <c r="V16" s="45"/>
      <c r="W16" s="43"/>
      <c r="X16" s="43"/>
      <c r="Y16" s="44"/>
    </row>
    <row r="17" spans="2:25" ht="16.5" thickBot="1">
      <c r="B17" s="43">
        <v>729.06666666666683</v>
      </c>
      <c r="C17" s="44">
        <v>6.1983471074380168</v>
      </c>
      <c r="D17" s="43">
        <v>37.989345874862906</v>
      </c>
      <c r="E17" s="173"/>
      <c r="F17" s="43"/>
      <c r="I17" s="43">
        <v>968.22222222222217</v>
      </c>
      <c r="J17" s="44">
        <v>12.473572938689218</v>
      </c>
      <c r="K17" s="43">
        <v>85.6588842119981</v>
      </c>
      <c r="N17" s="46">
        <v>523.30222222222233</v>
      </c>
      <c r="O17" s="47">
        <v>4.08603779300942</v>
      </c>
      <c r="P17" s="46">
        <v>16.764305665443242</v>
      </c>
      <c r="S17" s="43">
        <v>279.96666666666715</v>
      </c>
      <c r="T17" s="44">
        <v>8.6644670778940771</v>
      </c>
      <c r="U17" s="43">
        <v>15.536679181858061</v>
      </c>
      <c r="V17" s="45"/>
      <c r="W17" s="43"/>
      <c r="X17" s="43"/>
      <c r="Y17" s="44"/>
    </row>
    <row r="18" spans="2:25" ht="16.5" thickBot="1">
      <c r="B18" s="43">
        <v>734.38666666666677</v>
      </c>
      <c r="C18" s="44">
        <v>6.1466270845589115</v>
      </c>
      <c r="D18" s="43">
        <v>38.255442750020599</v>
      </c>
      <c r="E18" s="173"/>
      <c r="F18" s="43"/>
      <c r="I18" s="43">
        <v>905.35111111111109</v>
      </c>
      <c r="J18" s="44">
        <v>12.154286788530213</v>
      </c>
      <c r="K18" s="43">
        <v>90.753890335958033</v>
      </c>
      <c r="N18" s="46">
        <v>534.62666666666655</v>
      </c>
      <c r="O18" s="47">
        <v>3.7057822174832813</v>
      </c>
      <c r="P18" s="46">
        <v>11.791882801318605</v>
      </c>
      <c r="S18" s="43">
        <v>274.52888888888953</v>
      </c>
      <c r="T18" s="44">
        <v>9.0148100450742827</v>
      </c>
      <c r="U18" s="43">
        <v>16.39529234601007</v>
      </c>
      <c r="V18" s="45"/>
      <c r="W18" s="43"/>
      <c r="X18" s="43"/>
      <c r="Y18" s="44"/>
    </row>
    <row r="19" spans="2:25" ht="16.5" thickBot="1">
      <c r="B19" s="43">
        <v>695.30888888888887</v>
      </c>
      <c r="C19" s="44">
        <v>6.9422348210928231</v>
      </c>
      <c r="D19" s="43">
        <v>37.937635813412513</v>
      </c>
      <c r="E19" s="173"/>
      <c r="F19" s="43"/>
      <c r="I19" s="43">
        <v>889.62222222222226</v>
      </c>
      <c r="J19" s="44">
        <v>11.830453099475525</v>
      </c>
      <c r="K19" s="43">
        <v>81.738486922895774</v>
      </c>
      <c r="N19" s="46">
        <v>543.09333333333291</v>
      </c>
      <c r="O19" s="47">
        <v>2.7183321669306841</v>
      </c>
      <c r="P19" s="46">
        <v>9.6234141550664116</v>
      </c>
      <c r="S19" s="43">
        <v>290.10000000000014</v>
      </c>
      <c r="T19" s="44">
        <v>8.1996869020698036</v>
      </c>
      <c r="U19" s="43">
        <v>14.405391351851033</v>
      </c>
      <c r="V19" s="45"/>
      <c r="W19" s="43"/>
      <c r="X19" s="43"/>
      <c r="Y19" s="44"/>
    </row>
    <row r="20" spans="2:25" ht="16.5" thickBot="1">
      <c r="B20" s="43">
        <v>713.68444444444435</v>
      </c>
      <c r="C20" s="44">
        <v>6.2993349054605057</v>
      </c>
      <c r="D20" s="43">
        <v>35.561512591251855</v>
      </c>
      <c r="E20" s="173"/>
      <c r="F20" s="43"/>
      <c r="I20" s="43">
        <v>909.78</v>
      </c>
      <c r="J20" s="44">
        <v>10.514849724346426</v>
      </c>
      <c r="K20" s="43">
        <v>79.366798473920113</v>
      </c>
      <c r="N20" s="46">
        <v>544.60222222222228</v>
      </c>
      <c r="O20" s="47">
        <v>4.8968643048747102</v>
      </c>
      <c r="P20" s="46">
        <v>17.84992281340288</v>
      </c>
      <c r="S20" s="43"/>
      <c r="T20" s="44"/>
      <c r="U20" s="43"/>
      <c r="V20" s="45"/>
      <c r="W20" s="43"/>
      <c r="X20" s="43"/>
      <c r="Y20" s="44"/>
    </row>
    <row r="21" spans="2:25" ht="16.5" thickBot="1">
      <c r="B21" s="43">
        <v>684.84444444444443</v>
      </c>
      <c r="C21" s="44">
        <v>8.854834381801389</v>
      </c>
      <c r="D21" s="43">
        <v>40.852852749565713</v>
      </c>
      <c r="E21" s="173"/>
      <c r="F21" s="43"/>
      <c r="I21" s="43">
        <v>922.67333333333329</v>
      </c>
      <c r="J21" s="44">
        <v>12.404487075272321</v>
      </c>
      <c r="K21" s="43">
        <v>91.988455797453454</v>
      </c>
      <c r="N21" s="46">
        <v>519.78888888888889</v>
      </c>
      <c r="O21" s="47">
        <v>4.010418661661725</v>
      </c>
      <c r="P21" s="46">
        <v>13.750127676175795</v>
      </c>
      <c r="S21" s="43">
        <v>265.00222222222226</v>
      </c>
      <c r="T21" s="44">
        <v>10.675033276288127</v>
      </c>
      <c r="U21" s="43">
        <v>23.397962399414663</v>
      </c>
      <c r="V21" s="45"/>
      <c r="W21" s="43"/>
      <c r="X21" s="43"/>
      <c r="Y21" s="44"/>
    </row>
    <row r="22" spans="2:25" ht="16.5" thickBot="1">
      <c r="B22" s="43">
        <v>682.50666666666666</v>
      </c>
      <c r="C22" s="44">
        <v>6.1893580257853484</v>
      </c>
      <c r="D22" s="43">
        <v>33.194439293350278</v>
      </c>
      <c r="E22" s="173"/>
      <c r="F22" s="43"/>
      <c r="I22" s="43">
        <v>924.32000000000016</v>
      </c>
      <c r="J22" s="44">
        <v>12.734832652972845</v>
      </c>
      <c r="K22" s="43">
        <v>96.376155764795016</v>
      </c>
      <c r="N22" s="46">
        <v>537.41555555555533</v>
      </c>
      <c r="O22" s="47">
        <v>4.2754760509049383</v>
      </c>
      <c r="P22" s="46">
        <v>14.288655562290755</v>
      </c>
      <c r="S22" s="43">
        <v>259.55333333333328</v>
      </c>
      <c r="T22" s="44">
        <v>10.532443340577613</v>
      </c>
      <c r="U22" s="43">
        <v>22.184133970024366</v>
      </c>
      <c r="V22" s="45"/>
      <c r="W22" s="43"/>
      <c r="X22" s="43"/>
      <c r="Y22" s="44"/>
    </row>
    <row r="23" spans="2:25" ht="16.5" thickBot="1">
      <c r="B23" s="43">
        <v>695.11111111111086</v>
      </c>
      <c r="C23" s="44">
        <v>6.2081752078566259</v>
      </c>
      <c r="D23" s="43">
        <v>33.665874578139743</v>
      </c>
      <c r="E23" s="173"/>
      <c r="F23" s="43"/>
      <c r="I23" s="43">
        <v>921.21555555555562</v>
      </c>
      <c r="J23" s="44">
        <v>12.69369262210879</v>
      </c>
      <c r="K23" s="43">
        <v>89.918184355431293</v>
      </c>
      <c r="N23" s="46">
        <v>545.62888888888904</v>
      </c>
      <c r="O23" s="47">
        <v>4.8929886608087108</v>
      </c>
      <c r="P23" s="46">
        <v>18.317115250800882</v>
      </c>
      <c r="S23" s="43">
        <v>267.48222222222222</v>
      </c>
      <c r="T23" s="44">
        <v>11.366452630393336</v>
      </c>
      <c r="U23" s="43">
        <v>25.64668876179665</v>
      </c>
      <c r="V23" s="45"/>
      <c r="W23" s="43"/>
      <c r="X23" s="43"/>
      <c r="Y23" s="44"/>
    </row>
    <row r="24" spans="2:25" ht="16.5" thickBot="1">
      <c r="B24" s="43">
        <v>713.28</v>
      </c>
      <c r="C24" s="44">
        <v>7.5776187047311927</v>
      </c>
      <c r="D24" s="43">
        <v>38.477115276486501</v>
      </c>
      <c r="E24" s="173"/>
      <c r="F24" s="43"/>
      <c r="I24" s="43">
        <v>921.00222222222226</v>
      </c>
      <c r="J24" s="44">
        <v>12.02454925686086</v>
      </c>
      <c r="K24" s="43">
        <v>92.052442360016585</v>
      </c>
      <c r="N24" s="46">
        <v>555.76444444444451</v>
      </c>
      <c r="O24" s="47">
        <v>2.4516036603928262</v>
      </c>
      <c r="P24" s="46">
        <v>8.1957780459082681</v>
      </c>
      <c r="S24" s="43">
        <v>271.80666666666667</v>
      </c>
      <c r="T24" s="44">
        <v>11.640152779323033</v>
      </c>
      <c r="U24" s="43">
        <v>26.579418729536208</v>
      </c>
      <c r="V24" s="45"/>
      <c r="W24" s="43"/>
      <c r="X24" s="43"/>
      <c r="Y24" s="44"/>
    </row>
    <row r="25" spans="2:25" ht="16.5" thickBot="1">
      <c r="B25" s="43">
        <v>692.92666666666662</v>
      </c>
      <c r="C25" s="44">
        <v>6.6994788650839219</v>
      </c>
      <c r="D25" s="43">
        <v>34.483077008874446</v>
      </c>
      <c r="E25" s="173"/>
      <c r="F25" s="43"/>
      <c r="I25" s="43">
        <v>925.43333333333351</v>
      </c>
      <c r="J25" s="44">
        <v>12.554914290636562</v>
      </c>
      <c r="K25" s="43">
        <v>91.975239602838997</v>
      </c>
      <c r="N25" s="46">
        <v>563.63999999999987</v>
      </c>
      <c r="O25" s="47">
        <v>3.9706090151194791</v>
      </c>
      <c r="P25" s="46">
        <v>14.295842052848421</v>
      </c>
      <c r="S25" s="43">
        <v>268.51111111111095</v>
      </c>
      <c r="T25" s="44">
        <v>10.624718426190199</v>
      </c>
      <c r="U25" s="43">
        <v>23.620385498782735</v>
      </c>
      <c r="V25" s="45"/>
      <c r="W25" s="43"/>
      <c r="X25" s="43"/>
      <c r="Y25" s="44"/>
    </row>
    <row r="26" spans="2:25" ht="16.5" thickBot="1">
      <c r="B26" s="43">
        <v>705.25777777777762</v>
      </c>
      <c r="C26" s="44">
        <v>6.9766116856109202</v>
      </c>
      <c r="D26" s="43">
        <v>36.17716744639322</v>
      </c>
      <c r="E26" s="173"/>
      <c r="F26" s="43"/>
      <c r="I26" s="43"/>
      <c r="J26" s="44"/>
      <c r="K26" s="43"/>
      <c r="N26" s="46">
        <v>534.08888888888839</v>
      </c>
      <c r="O26" s="47">
        <v>4.2480724605134803</v>
      </c>
      <c r="P26" s="46">
        <v>15.711617074990103</v>
      </c>
      <c r="S26" s="43">
        <v>260.52888888888913</v>
      </c>
      <c r="T26" s="44">
        <v>11.578137028483372</v>
      </c>
      <c r="U26" s="43">
        <v>24.081133924944197</v>
      </c>
      <c r="V26" s="45"/>
      <c r="W26" s="43"/>
      <c r="X26" s="43"/>
      <c r="Y26" s="44"/>
    </row>
    <row r="27" spans="2:25" ht="16.5" thickBot="1">
      <c r="B27" s="43">
        <v>674.71777777777766</v>
      </c>
      <c r="C27" s="44">
        <v>6.1521984887249213</v>
      </c>
      <c r="D27" s="43">
        <v>32.929513273726215</v>
      </c>
      <c r="E27" s="173"/>
      <c r="F27" s="43"/>
      <c r="I27" s="43"/>
      <c r="J27" s="44"/>
      <c r="K27" s="43"/>
      <c r="N27" s="46">
        <v>537.53777777777816</v>
      </c>
      <c r="O27" s="47">
        <v>3.6276522929499699</v>
      </c>
      <c r="P27" s="46">
        <v>11.58404698041269</v>
      </c>
      <c r="S27" s="43">
        <v>264.9488888888888</v>
      </c>
      <c r="T27" s="44">
        <v>10.404646364296227</v>
      </c>
      <c r="U27" s="43">
        <v>21.817179265687177</v>
      </c>
      <c r="V27" s="45"/>
      <c r="W27" s="43"/>
      <c r="X27" s="43"/>
      <c r="Y27" s="44"/>
    </row>
    <row r="28" spans="2:25" ht="16.5" thickBot="1">
      <c r="B28" s="43">
        <v>692.13333333333333</v>
      </c>
      <c r="C28" s="44">
        <v>6.3912070018318818</v>
      </c>
      <c r="D28" s="43">
        <v>34.578050841536125</v>
      </c>
      <c r="E28" s="173"/>
      <c r="F28" s="43"/>
      <c r="I28" s="43">
        <v>918.95999999999992</v>
      </c>
      <c r="J28" s="44">
        <v>12.593690081924388</v>
      </c>
      <c r="K28" s="43">
        <v>93.629201107347996</v>
      </c>
      <c r="N28" s="46">
        <v>497.12888888888887</v>
      </c>
      <c r="O28" s="47">
        <v>3.369836540784426</v>
      </c>
      <c r="P28" s="46">
        <v>9.8436025473938766</v>
      </c>
      <c r="S28" s="43">
        <v>263.98222222222205</v>
      </c>
      <c r="T28" s="44">
        <v>10.588056063375733</v>
      </c>
      <c r="U28" s="43">
        <v>22.405377578707395</v>
      </c>
      <c r="V28" s="45"/>
      <c r="W28" s="43"/>
      <c r="X28" s="43"/>
      <c r="Y28" s="44"/>
    </row>
    <row r="29" spans="2:25" ht="16.5" thickBot="1">
      <c r="B29" s="43">
        <v>709.3066666666665</v>
      </c>
      <c r="C29" s="44">
        <v>6.4042187191562725</v>
      </c>
      <c r="D29" s="43">
        <v>36.488228238709652</v>
      </c>
      <c r="E29" s="173"/>
      <c r="F29" s="43"/>
      <c r="I29" s="43"/>
      <c r="J29" s="44"/>
      <c r="K29" s="43"/>
      <c r="N29" s="46"/>
      <c r="O29" s="47"/>
      <c r="P29" s="46"/>
      <c r="S29" s="43">
        <v>261.63777777777818</v>
      </c>
      <c r="T29" s="44">
        <v>10.385959580610841</v>
      </c>
      <c r="U29" s="43">
        <v>22.172659841446002</v>
      </c>
      <c r="V29" s="45"/>
      <c r="W29" s="43"/>
      <c r="X29" s="43"/>
      <c r="Y29" s="44"/>
    </row>
    <row r="30" spans="2:25">
      <c r="B30" s="43">
        <v>692.7688888888888</v>
      </c>
      <c r="C30" s="44">
        <v>6.5236325630008238</v>
      </c>
      <c r="D30" s="43">
        <v>34.722399270660468</v>
      </c>
      <c r="E30" s="173"/>
      <c r="F30" s="43"/>
      <c r="I30" s="43">
        <v>917.12222222222226</v>
      </c>
      <c r="J30" s="44">
        <v>12.449323954155973</v>
      </c>
      <c r="K30" s="43">
        <v>95.076156550654261</v>
      </c>
      <c r="N30" s="46"/>
      <c r="O30" s="47"/>
      <c r="P30" s="46"/>
      <c r="S30" s="43">
        <v>298.42222222222176</v>
      </c>
      <c r="T30" s="44">
        <v>9.8717566358484969</v>
      </c>
      <c r="U30" s="43">
        <v>19.471074558032285</v>
      </c>
      <c r="V30" s="45"/>
      <c r="W30" s="43"/>
      <c r="X30" s="43"/>
      <c r="Y30" s="44"/>
    </row>
    <row r="31" spans="2:25" ht="16.5" thickBot="1">
      <c r="B31" s="43">
        <v>712.40888888888878</v>
      </c>
      <c r="C31" s="44">
        <v>6.2859878081401215</v>
      </c>
      <c r="D31" s="43">
        <v>35.224546996534144</v>
      </c>
      <c r="E31" s="173"/>
      <c r="F31" s="43"/>
      <c r="I31" s="43"/>
      <c r="J31" s="44"/>
      <c r="K31" s="43"/>
      <c r="N31" s="43">
        <v>548.84888888888918</v>
      </c>
      <c r="O31" s="44">
        <v>3.7625841964222189</v>
      </c>
      <c r="P31" s="43">
        <v>14.779675609133163</v>
      </c>
      <c r="S31" s="43">
        <v>296.67555555555532</v>
      </c>
      <c r="T31" s="44">
        <v>9.6462805454299527</v>
      </c>
      <c r="U31" s="43">
        <v>20.639231521007954</v>
      </c>
      <c r="V31" s="43"/>
      <c r="W31" s="43"/>
      <c r="X31" s="43"/>
      <c r="Y31" s="44"/>
    </row>
    <row r="32" spans="2:25">
      <c r="B32" s="43">
        <v>696.52444444444461</v>
      </c>
      <c r="C32" s="44">
        <v>6.2819956616052801</v>
      </c>
      <c r="D32" s="43">
        <v>34.074422633080317</v>
      </c>
      <c r="E32" s="173"/>
      <c r="F32" s="43"/>
      <c r="I32" s="43">
        <v>914.42444444444459</v>
      </c>
      <c r="J32" s="44">
        <v>12.977829993690593</v>
      </c>
      <c r="K32" s="43">
        <v>93.281541463344766</v>
      </c>
      <c r="N32" s="46"/>
      <c r="O32" s="47"/>
      <c r="P32" s="46"/>
      <c r="S32" s="43">
        <v>296.19111111111124</v>
      </c>
      <c r="T32" s="44">
        <v>8.4134941064896918</v>
      </c>
      <c r="U32" s="43">
        <v>19.535480826207213</v>
      </c>
      <c r="V32" s="45"/>
      <c r="W32" s="43"/>
      <c r="X32" s="43"/>
      <c r="Y32" s="44"/>
    </row>
    <row r="33" spans="1:25" ht="16.5" thickBot="1">
      <c r="B33" s="43"/>
      <c r="C33" s="44"/>
      <c r="D33" s="43"/>
      <c r="E33" s="173"/>
      <c r="F33" s="43"/>
      <c r="I33" s="43"/>
      <c r="J33" s="44"/>
      <c r="K33" s="43"/>
      <c r="N33" s="43">
        <v>562.66666666666708</v>
      </c>
      <c r="O33" s="44">
        <v>2.380189988259005</v>
      </c>
      <c r="P33" s="43">
        <v>10.037225712316122</v>
      </c>
      <c r="S33" s="43">
        <v>293.79555555555595</v>
      </c>
      <c r="T33" s="44">
        <v>9.5002037213090862</v>
      </c>
      <c r="U33" s="43">
        <v>22.411393927593153</v>
      </c>
      <c r="V33" s="43"/>
      <c r="W33" s="43"/>
      <c r="X33" s="43"/>
      <c r="Y33" s="44"/>
    </row>
    <row r="34" spans="1:25" ht="16.5" thickBot="1">
      <c r="B34" s="43">
        <v>709.28222222222223</v>
      </c>
      <c r="C34" s="44">
        <v>6.3030578348144743</v>
      </c>
      <c r="D34" s="43">
        <v>34.939944826008954</v>
      </c>
      <c r="E34" s="173"/>
      <c r="F34" s="43"/>
      <c r="I34" s="43"/>
      <c r="J34" s="44"/>
      <c r="K34" s="43"/>
      <c r="N34" s="46">
        <v>563.54666666666685</v>
      </c>
      <c r="O34" s="47">
        <v>5.2013243618497116</v>
      </c>
      <c r="P34" s="46">
        <v>15.913572823224714</v>
      </c>
      <c r="S34" s="43">
        <v>298.7155555555554</v>
      </c>
      <c r="T34" s="44">
        <v>9.804318488528855</v>
      </c>
      <c r="U34" s="43">
        <v>23.232345507455925</v>
      </c>
      <c r="V34" s="45"/>
      <c r="W34" s="43"/>
      <c r="X34" s="43"/>
      <c r="Y34" s="44"/>
    </row>
    <row r="35" spans="1:25">
      <c r="B35" s="43">
        <v>737.8355555555554</v>
      </c>
      <c r="C35" s="44">
        <v>10.647730289354897</v>
      </c>
      <c r="D35" s="43">
        <v>60.807195937469352</v>
      </c>
      <c r="E35" s="173"/>
      <c r="F35" s="43"/>
      <c r="I35" s="43">
        <v>909.93111111111102</v>
      </c>
      <c r="J35" s="44">
        <v>11.679714989444131</v>
      </c>
      <c r="K35" s="43">
        <v>85.776167500716994</v>
      </c>
      <c r="N35" s="46"/>
      <c r="O35" s="47"/>
      <c r="P35" s="46"/>
      <c r="S35" s="43">
        <v>302.18666666666672</v>
      </c>
      <c r="T35" s="44">
        <v>9.3566676498538914</v>
      </c>
      <c r="U35" s="43">
        <v>23.540624460706066</v>
      </c>
      <c r="V35" s="45"/>
      <c r="W35" s="43"/>
      <c r="X35" s="43"/>
      <c r="Y35" s="44"/>
    </row>
    <row r="36" spans="1:25" ht="16.5" thickBot="1">
      <c r="B36" s="43">
        <v>671.28000000000009</v>
      </c>
      <c r="C36" s="44">
        <v>6.9540415772295496</v>
      </c>
      <c r="D36" s="43">
        <v>32.584622139900134</v>
      </c>
      <c r="E36" s="173"/>
      <c r="F36" s="43"/>
      <c r="I36" s="43">
        <v>925.76</v>
      </c>
      <c r="J36" s="44">
        <v>11.847081451386323</v>
      </c>
      <c r="K36" s="43">
        <v>89.661514040305946</v>
      </c>
      <c r="N36" s="43">
        <v>523.96666666666715</v>
      </c>
      <c r="O36" s="44">
        <v>3.8698413307492734</v>
      </c>
      <c r="P36" s="43">
        <v>13.111132674181601</v>
      </c>
      <c r="S36" s="43">
        <v>317.16666666666708</v>
      </c>
      <c r="T36" s="44">
        <v>9.1538999427879233</v>
      </c>
      <c r="U36" s="43">
        <v>20.859731541896384</v>
      </c>
      <c r="V36" s="43"/>
      <c r="W36" s="43"/>
      <c r="X36" s="43"/>
      <c r="Y36" s="44"/>
    </row>
    <row r="37" spans="1:25" ht="16.5" thickBot="1">
      <c r="B37" s="43">
        <v>708.66444444444426</v>
      </c>
      <c r="C37" s="44">
        <v>6.5936553753856266</v>
      </c>
      <c r="D37" s="43">
        <v>35.787042037278034</v>
      </c>
      <c r="E37" s="173"/>
      <c r="F37" s="43"/>
      <c r="I37" s="43">
        <v>918.82000000000016</v>
      </c>
      <c r="J37" s="44">
        <v>12.615618716374133</v>
      </c>
      <c r="K37" s="43">
        <v>93.940216095130737</v>
      </c>
      <c r="N37" s="46">
        <v>567.15333333333342</v>
      </c>
      <c r="O37" s="47">
        <v>2.8720079613109477</v>
      </c>
      <c r="P37" s="46">
        <v>11.175674476289727</v>
      </c>
      <c r="S37" s="43">
        <v>280.43555555555497</v>
      </c>
      <c r="T37" s="44">
        <v>7.7250969567802139</v>
      </c>
      <c r="U37" s="43">
        <v>15.702183853776624</v>
      </c>
      <c r="V37" s="45"/>
      <c r="W37" s="43"/>
      <c r="X37" s="43"/>
      <c r="Y37" s="44"/>
    </row>
    <row r="38" spans="1:25" ht="16.5" thickBot="1">
      <c r="B38" s="43">
        <v>734.23777777777775</v>
      </c>
      <c r="C38" s="44">
        <v>8.6748569820875954</v>
      </c>
      <c r="D38" s="43">
        <v>42.117963441320398</v>
      </c>
      <c r="E38" s="173"/>
      <c r="F38" s="43"/>
      <c r="I38" s="43">
        <v>928.09777777777788</v>
      </c>
      <c r="J38" s="44">
        <v>12.122743449417811</v>
      </c>
      <c r="K38" s="43">
        <v>91.34880866461495</v>
      </c>
      <c r="N38" s="46">
        <v>569.93777777777768</v>
      </c>
      <c r="O38" s="47">
        <v>2.4425037403008316</v>
      </c>
      <c r="P38" s="46">
        <v>10.096877955313639</v>
      </c>
      <c r="S38" s="43">
        <v>312.22444444444488</v>
      </c>
      <c r="T38" s="44">
        <v>9.4710006373490216</v>
      </c>
      <c r="U38" s="43">
        <v>21.673543267721083</v>
      </c>
      <c r="V38" s="45"/>
      <c r="W38" s="43"/>
      <c r="X38" s="43"/>
      <c r="Y38" s="44"/>
    </row>
    <row r="39" spans="1:25" ht="16.5" thickBot="1">
      <c r="B39" s="43">
        <v>706.49333333333334</v>
      </c>
      <c r="C39" s="44">
        <v>6.8753286995579312</v>
      </c>
      <c r="D39" s="43">
        <v>37.975852854148513</v>
      </c>
      <c r="E39" s="173"/>
      <c r="F39" s="43"/>
      <c r="I39" s="43">
        <v>918.10222222222205</v>
      </c>
      <c r="J39" s="44">
        <v>12.981019240769601</v>
      </c>
      <c r="K39" s="43">
        <v>92.996336188284914</v>
      </c>
      <c r="N39" s="46">
        <v>548.75555555555547</v>
      </c>
      <c r="O39" s="47">
        <v>2.7916757305488362</v>
      </c>
      <c r="P39" s="46">
        <v>12.493853599978367</v>
      </c>
      <c r="S39" s="43">
        <v>292.62666666666701</v>
      </c>
      <c r="T39" s="44">
        <v>8.0117880885480908</v>
      </c>
      <c r="U39" s="43">
        <v>20.617463471534283</v>
      </c>
      <c r="V39" s="45"/>
      <c r="W39" s="43"/>
      <c r="X39" s="43"/>
      <c r="Y39" s="44"/>
    </row>
    <row r="40" spans="1:25" ht="16.5" thickBot="1">
      <c r="B40" s="43">
        <v>743.09999999999991</v>
      </c>
      <c r="C40" s="44">
        <v>6.3726822902506193</v>
      </c>
      <c r="D40" s="43">
        <v>34.826566009298965</v>
      </c>
      <c r="E40" s="173"/>
      <c r="F40" s="43"/>
      <c r="I40" s="43">
        <v>926.05777777777757</v>
      </c>
      <c r="J40" s="44">
        <v>12.24496373892023</v>
      </c>
      <c r="K40" s="43">
        <v>89.354945271342899</v>
      </c>
      <c r="N40" s="46">
        <v>553.15111111111116</v>
      </c>
      <c r="O40" s="47">
        <v>4.6076185020767628</v>
      </c>
      <c r="P40" s="46">
        <v>15.162615576183054</v>
      </c>
      <c r="S40" s="43">
        <v>296.11555555555606</v>
      </c>
      <c r="T40" s="44">
        <v>9.9408083882974037</v>
      </c>
      <c r="U40" s="43">
        <v>22.246594745663383</v>
      </c>
      <c r="V40" s="45"/>
      <c r="W40" s="43"/>
      <c r="X40" s="43"/>
      <c r="Y40" s="44"/>
    </row>
    <row r="41" spans="1:25" ht="16.5" thickBot="1">
      <c r="B41" s="43">
        <v>724.52666666666653</v>
      </c>
      <c r="C41" s="44">
        <v>6.7287311416815783</v>
      </c>
      <c r="D41" s="43">
        <v>36.830128970721823</v>
      </c>
      <c r="E41" s="173"/>
      <c r="F41" s="43"/>
      <c r="I41" s="43">
        <v>917.2733333333332</v>
      </c>
      <c r="J41" s="44">
        <v>11.754792961568727</v>
      </c>
      <c r="K41" s="43">
        <v>88.302526577669454</v>
      </c>
      <c r="N41" s="46">
        <v>558.50888888888903</v>
      </c>
      <c r="O41" s="47">
        <v>3.0212554204879978</v>
      </c>
      <c r="P41" s="46">
        <v>12.107403153074294</v>
      </c>
      <c r="S41" s="43">
        <v>291.25555555555667</v>
      </c>
      <c r="T41" s="44">
        <v>11.002563569596902</v>
      </c>
      <c r="U41" s="43">
        <v>20.402955123652273</v>
      </c>
      <c r="V41" s="45"/>
      <c r="W41" s="43"/>
      <c r="X41" s="43"/>
      <c r="Y41" s="44"/>
    </row>
    <row r="42" spans="1:25" ht="16.5" thickBot="1">
      <c r="B42" s="43">
        <v>729.33555555555552</v>
      </c>
      <c r="C42" s="44">
        <v>6.2253331316437208</v>
      </c>
      <c r="D42" s="43">
        <v>34.373658196034341</v>
      </c>
      <c r="E42" s="173"/>
      <c r="F42" s="43"/>
      <c r="I42" s="43">
        <v>853.59999999999991</v>
      </c>
      <c r="J42" s="44">
        <v>3.9763984497020761</v>
      </c>
      <c r="K42" s="43">
        <v>24.723124802496713</v>
      </c>
      <c r="N42" s="46">
        <v>558.00888888888949</v>
      </c>
      <c r="O42" s="47">
        <v>3.0700659654126148</v>
      </c>
      <c r="P42" s="46">
        <v>10.97133132810626</v>
      </c>
      <c r="S42" s="43">
        <v>291.84444444444426</v>
      </c>
      <c r="T42" s="44">
        <v>7.5130765572987954</v>
      </c>
      <c r="U42" s="43">
        <v>18.94523628191957</v>
      </c>
      <c r="V42" s="45"/>
      <c r="W42" s="43"/>
      <c r="X42" s="43"/>
      <c r="Y42" s="44"/>
    </row>
    <row r="43" spans="1:25">
      <c r="B43" s="43">
        <v>697.2511111111113</v>
      </c>
      <c r="C43" s="44">
        <v>5.878625536449805</v>
      </c>
      <c r="D43" s="43">
        <v>27.872217549218778</v>
      </c>
      <c r="E43" s="173"/>
      <c r="F43" s="43"/>
      <c r="I43" s="43"/>
      <c r="J43" s="44"/>
      <c r="K43" s="43"/>
      <c r="N43" s="46">
        <v>549.44888888888863</v>
      </c>
      <c r="O43" s="47">
        <v>3.8675045343792762</v>
      </c>
      <c r="P43" s="46">
        <v>14.056728321735145</v>
      </c>
      <c r="S43" s="43">
        <v>287.07777777777824</v>
      </c>
      <c r="T43" s="44">
        <v>13.678690288095785</v>
      </c>
      <c r="U43" s="43">
        <v>28.599369651172562</v>
      </c>
      <c r="V43" s="174"/>
    </row>
    <row r="45" spans="1:25">
      <c r="A45" s="175" t="s">
        <v>150</v>
      </c>
      <c r="B45" s="175">
        <f>AVERAGE(B3:B43)</f>
        <v>718.1284305555555</v>
      </c>
      <c r="C45" s="175">
        <f>AVERAGE(C3:C43)</f>
        <v>6.8601864369867993</v>
      </c>
      <c r="D45" s="175">
        <f>AVERAGE(D3:D43)</f>
        <v>37.699104167563384</v>
      </c>
      <c r="E45" s="175" t="s">
        <v>151</v>
      </c>
      <c r="H45" s="175" t="s">
        <v>150</v>
      </c>
      <c r="I45" s="175">
        <f>AVERAGE(I3:I43)</f>
        <v>915.09562091503267</v>
      </c>
      <c r="J45" s="175">
        <f>AVERAGE(J3:J43)</f>
        <v>11.401905558875891</v>
      </c>
      <c r="K45" s="175">
        <f>AVERAGE(K3:K43)</f>
        <v>83.81913755886653</v>
      </c>
      <c r="M45" s="175" t="s">
        <v>150</v>
      </c>
      <c r="N45" s="175">
        <f>AVERAGE(N3:N43)</f>
        <v>543.14457516339883</v>
      </c>
      <c r="O45" s="175">
        <f>AVERAGE(O3:O43)</f>
        <v>3.6365771868635588</v>
      </c>
      <c r="P45" s="175">
        <f>AVERAGE(P3:P43)</f>
        <v>13.12198905880591</v>
      </c>
      <c r="R45" s="175" t="s">
        <v>150</v>
      </c>
      <c r="S45" s="175">
        <f>AVERAGE(S3:S43)</f>
        <v>281.01288888888905</v>
      </c>
      <c r="T45" s="175">
        <f>AVERAGE(T3:T43)</f>
        <v>9.3813280230314202</v>
      </c>
      <c r="U45" s="175">
        <f>AVERAGE(U3:U43)</f>
        <v>19.626231038984304</v>
      </c>
      <c r="V45" s="173"/>
    </row>
    <row r="46" spans="1:25">
      <c r="A46" s="175" t="s">
        <v>152</v>
      </c>
      <c r="B46" s="175">
        <f>STDEV(B3:B43)</f>
        <v>24.385446406353367</v>
      </c>
      <c r="C46" s="175">
        <f>STDEV(C3:C43)</f>
        <v>1.0544618076665386</v>
      </c>
      <c r="D46" s="175">
        <f>3*D45</f>
        <v>113.09731250269016</v>
      </c>
      <c r="E46" s="175" t="s">
        <v>153</v>
      </c>
      <c r="H46" s="175" t="s">
        <v>152</v>
      </c>
      <c r="I46" s="175">
        <f>STDEV(I3:I43)</f>
        <v>18.43490346298756</v>
      </c>
      <c r="J46" s="175">
        <f>STDEV(J3:J43)</f>
        <v>1.8009955695911544</v>
      </c>
      <c r="K46" s="175">
        <f>3*K45</f>
        <v>251.45741267659957</v>
      </c>
      <c r="M46" s="175" t="s">
        <v>152</v>
      </c>
      <c r="N46" s="175">
        <f>STDEV(N3:N43)</f>
        <v>15.385081457213799</v>
      </c>
      <c r="O46" s="175">
        <f>STDEV(O3:O43)</f>
        <v>0.88692485144473487</v>
      </c>
      <c r="P46" s="175">
        <f>3*P45</f>
        <v>39.365967176417733</v>
      </c>
      <c r="R46" s="175" t="s">
        <v>152</v>
      </c>
      <c r="S46" s="175">
        <f>STDEV(S3:S43)</f>
        <v>14.189595216083449</v>
      </c>
      <c r="T46" s="175">
        <f>STDEV(T3:T43)</f>
        <v>1.8767092666516492</v>
      </c>
      <c r="U46" s="175">
        <f>3*U45</f>
        <v>58.878693116952917</v>
      </c>
      <c r="V46" s="173"/>
    </row>
    <row r="47" spans="1:25">
      <c r="A47" s="175" t="s">
        <v>154</v>
      </c>
      <c r="B47" s="175">
        <f>3*B46</f>
        <v>73.156339219060101</v>
      </c>
      <c r="C47" s="175">
        <f>3*C46</f>
        <v>3.1633854229996157</v>
      </c>
      <c r="D47" s="175"/>
      <c r="E47" s="175"/>
      <c r="H47" s="175" t="s">
        <v>154</v>
      </c>
      <c r="I47" s="175">
        <f>3*I46</f>
        <v>55.304710388962675</v>
      </c>
      <c r="J47" s="175">
        <f>3*J46</f>
        <v>5.4029867087734633</v>
      </c>
      <c r="K47" s="175"/>
      <c r="M47" s="175" t="s">
        <v>154</v>
      </c>
      <c r="N47" s="175">
        <f>3*N46</f>
        <v>46.155244371641395</v>
      </c>
      <c r="O47" s="175">
        <f>3*O46</f>
        <v>2.6607745543342047</v>
      </c>
      <c r="P47" s="175"/>
      <c r="R47" s="175" t="s">
        <v>154</v>
      </c>
      <c r="S47" s="175">
        <f>3*S46</f>
        <v>42.568785648250348</v>
      </c>
      <c r="T47" s="175">
        <f>3*T46</f>
        <v>5.6301277999549475</v>
      </c>
      <c r="U47" s="175"/>
      <c r="V47" s="173"/>
    </row>
    <row r="48" spans="1:25">
      <c r="A48" s="176" t="s">
        <v>115</v>
      </c>
      <c r="B48" s="176"/>
      <c r="C48" s="176"/>
      <c r="D48" s="176">
        <f>B45-B47</f>
        <v>644.9720913364954</v>
      </c>
      <c r="E48" s="175"/>
      <c r="H48" s="176" t="s">
        <v>115</v>
      </c>
      <c r="I48" s="176"/>
      <c r="J48" s="176"/>
      <c r="K48" s="176">
        <f>I45-I47</f>
        <v>859.79091052606998</v>
      </c>
      <c r="M48" s="176" t="s">
        <v>115</v>
      </c>
      <c r="N48" s="176"/>
      <c r="O48" s="176"/>
      <c r="P48" s="176">
        <f>N45-N47</f>
        <v>496.98933079175742</v>
      </c>
      <c r="R48" s="176" t="s">
        <v>115</v>
      </c>
      <c r="S48" s="176"/>
      <c r="T48" s="176"/>
      <c r="U48" s="176">
        <f>S45-U46</f>
        <v>222.13419577193613</v>
      </c>
      <c r="V48" s="177"/>
    </row>
    <row r="49" spans="1:22">
      <c r="A49" s="176" t="s">
        <v>116</v>
      </c>
      <c r="B49" s="176"/>
      <c r="C49" s="176">
        <f>C45+C47</f>
        <v>10.023571859986415</v>
      </c>
      <c r="D49" s="176">
        <f>B45+B47</f>
        <v>791.2847697746156</v>
      </c>
      <c r="E49" s="175"/>
      <c r="H49" s="176" t="s">
        <v>116</v>
      </c>
      <c r="I49" s="176"/>
      <c r="J49" s="176">
        <f>J45+J47</f>
        <v>16.804892267649354</v>
      </c>
      <c r="K49" s="176">
        <f>I45+I47</f>
        <v>970.40033130399536</v>
      </c>
      <c r="M49" s="176" t="s">
        <v>116</v>
      </c>
      <c r="N49" s="176"/>
      <c r="O49" s="176">
        <f>O45+O47</f>
        <v>6.2973517411977635</v>
      </c>
      <c r="P49" s="176">
        <f>N45+N47</f>
        <v>589.29981953504023</v>
      </c>
      <c r="R49" s="176" t="s">
        <v>116</v>
      </c>
      <c r="S49" s="176"/>
      <c r="T49" s="176">
        <f>T45+T47</f>
        <v>15.011455822986367</v>
      </c>
      <c r="U49" s="176">
        <f>S45+U46</f>
        <v>339.891582005842</v>
      </c>
      <c r="V49" s="177"/>
    </row>
    <row r="61" spans="1:22">
      <c r="H61"/>
    </row>
    <row r="62" spans="1:22">
      <c r="H62"/>
    </row>
    <row r="63" spans="1:22">
      <c r="H63"/>
    </row>
    <row r="64" spans="1:22">
      <c r="H64"/>
    </row>
    <row r="65" spans="8:8">
      <c r="H65"/>
    </row>
    <row r="66" spans="8:8">
      <c r="H66"/>
    </row>
    <row r="67" spans="8:8">
      <c r="H67"/>
    </row>
    <row r="68" spans="8:8">
      <c r="H68"/>
    </row>
    <row r="69" spans="8:8">
      <c r="H6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C2:O83"/>
  <sheetViews>
    <sheetView topLeftCell="A43" workbookViewId="0">
      <selection activeCell="E4" sqref="E4:E53"/>
    </sheetView>
  </sheetViews>
  <sheetFormatPr defaultRowHeight="15.75"/>
  <cols>
    <col min="3" max="3" width="4.75" customWidth="1"/>
    <col min="4" max="4" width="14.625" customWidth="1"/>
  </cols>
  <sheetData>
    <row r="2" spans="5:15">
      <c r="E2" s="386"/>
    </row>
    <row r="3" spans="5:15">
      <c r="E3" s="386"/>
    </row>
    <row r="4" spans="5:15" ht="16.5" thickBot="1">
      <c r="E4" s="100">
        <v>4.9387152153950087</v>
      </c>
    </row>
    <row r="5" spans="5:15" ht="16.5" thickBot="1">
      <c r="E5" s="114">
        <v>5.2538370720192917</v>
      </c>
    </row>
    <row r="6" spans="5:15" ht="16.5" thickBot="1">
      <c r="E6" s="114">
        <v>6.1056501238710892</v>
      </c>
    </row>
    <row r="7" spans="5:15" ht="16.5" thickBot="1">
      <c r="E7" s="114">
        <v>8.6093244376977083</v>
      </c>
      <c r="H7" s="441"/>
      <c r="O7" s="95">
        <v>8.9394576980761951</v>
      </c>
    </row>
    <row r="8" spans="5:15" ht="16.5" thickBot="1">
      <c r="E8" s="114">
        <v>5.2948398083240154</v>
      </c>
      <c r="H8" s="441"/>
      <c r="O8" s="95">
        <v>4.9063790975910599</v>
      </c>
    </row>
    <row r="9" spans="5:15" ht="16.5" thickBot="1">
      <c r="E9" s="114">
        <v>5.7215697747316776</v>
      </c>
      <c r="O9" s="95">
        <v>9.9288465304524003</v>
      </c>
    </row>
    <row r="10" spans="5:15" ht="16.5" thickBot="1">
      <c r="E10" s="114">
        <v>4.5940003141196195</v>
      </c>
      <c r="O10" s="95">
        <v>8.7117280747275476</v>
      </c>
    </row>
    <row r="11" spans="5:15" ht="16.5" thickBot="1">
      <c r="E11" s="114">
        <v>4.6121927864664531</v>
      </c>
      <c r="O11" s="95">
        <v>8.8645342446372268</v>
      </c>
    </row>
    <row r="12" spans="5:15" ht="16.5" thickBot="1">
      <c r="E12" s="114">
        <v>4.5224503016316788</v>
      </c>
      <c r="H12" s="386">
        <v>4.9387152153950087</v>
      </c>
      <c r="O12" s="95">
        <v>8.9761130425030817</v>
      </c>
    </row>
    <row r="13" spans="5:15" ht="16.5" thickBot="1">
      <c r="E13" s="114">
        <v>5.5615100631178702</v>
      </c>
      <c r="H13" s="386">
        <v>5.2538370720192917</v>
      </c>
      <c r="O13" s="95">
        <v>8.5432784500430277</v>
      </c>
    </row>
    <row r="14" spans="5:15" ht="16.5" thickBot="1">
      <c r="E14" s="114">
        <v>6.3492685987687842</v>
      </c>
      <c r="H14" s="386">
        <v>6.1056501238710892</v>
      </c>
      <c r="O14" s="95">
        <v>9.1997256455074776</v>
      </c>
    </row>
    <row r="15" spans="5:15" ht="16.5" thickBot="1">
      <c r="E15" s="114">
        <v>6.7241654687750003</v>
      </c>
      <c r="H15" s="386">
        <v>8.6093244376977083</v>
      </c>
      <c r="O15" s="95">
        <v>8.6833062636038854</v>
      </c>
    </row>
    <row r="16" spans="5:15" ht="16.5" thickBot="1">
      <c r="E16" s="114">
        <v>4.7875647668394352</v>
      </c>
      <c r="H16" s="95">
        <v>5.2948398083240154</v>
      </c>
      <c r="O16" s="95">
        <v>9.7867367806018102</v>
      </c>
    </row>
    <row r="17" spans="5:15" ht="16.5" thickBot="1">
      <c r="E17" s="114">
        <v>8.3152794737462798</v>
      </c>
      <c r="H17" s="95">
        <v>5.7215697747316776</v>
      </c>
      <c r="O17" s="95">
        <v>9.2942666103916611</v>
      </c>
    </row>
    <row r="18" spans="5:15" ht="16.5" thickBot="1">
      <c r="E18" s="114">
        <v>10.204081632653061</v>
      </c>
      <c r="H18" s="95">
        <v>4.5940003141196195</v>
      </c>
      <c r="O18" s="95">
        <v>9.5670912543472522</v>
      </c>
    </row>
    <row r="19" spans="5:15" ht="16.5" thickBot="1">
      <c r="E19" s="114">
        <v>8.235294117647058</v>
      </c>
      <c r="H19" s="95">
        <v>4.6121927864664531</v>
      </c>
      <c r="O19" s="95">
        <v>8.5392106611994389</v>
      </c>
    </row>
    <row r="20" spans="5:15" ht="16.5" thickBot="1">
      <c r="E20" s="114">
        <v>4.7244094488188972</v>
      </c>
      <c r="H20" s="95">
        <v>4.5224503016316788</v>
      </c>
      <c r="O20" s="95">
        <v>8.8492045907741019</v>
      </c>
    </row>
    <row r="21" spans="5:15" ht="16.5" thickBot="1">
      <c r="E21" s="114">
        <v>5.8633176670004534</v>
      </c>
      <c r="H21" s="95">
        <v>5.5615100631178702</v>
      </c>
      <c r="O21" s="95">
        <v>9.7149889028061676</v>
      </c>
    </row>
    <row r="22" spans="5:15" ht="16.5" thickBot="1">
      <c r="E22" s="114">
        <v>3.4836844907582853</v>
      </c>
      <c r="H22" s="95">
        <v>6.3492685987687842</v>
      </c>
      <c r="O22" s="95">
        <v>9.1414217416972541</v>
      </c>
    </row>
    <row r="23" spans="5:15" ht="16.5" thickBot="1">
      <c r="E23" s="114">
        <v>5.6452915522532807</v>
      </c>
      <c r="H23" s="95">
        <v>6.7241654687750003</v>
      </c>
      <c r="O23" s="95">
        <v>10.559931390913826</v>
      </c>
    </row>
    <row r="24" spans="5:15" ht="16.5" thickBot="1">
      <c r="E24" s="114">
        <v>6.9674308365004212</v>
      </c>
      <c r="H24" s="95">
        <v>4.7875647668394352</v>
      </c>
      <c r="K24" s="386"/>
      <c r="O24" s="95">
        <v>8.8596261355695667</v>
      </c>
    </row>
    <row r="25" spans="5:15" ht="16.5" thickBot="1">
      <c r="E25" s="114">
        <v>4.5804915452598802</v>
      </c>
      <c r="H25" s="95">
        <v>8.3152794737462798</v>
      </c>
      <c r="K25" s="386"/>
      <c r="O25" s="95">
        <v>8.4760967071436415</v>
      </c>
    </row>
    <row r="26" spans="5:15" ht="16.5" thickBot="1">
      <c r="E26" s="114">
        <v>6.418720943860361</v>
      </c>
      <c r="H26" s="95">
        <v>10.204081632653061</v>
      </c>
      <c r="K26" s="386"/>
      <c r="O26" s="95">
        <v>10.125858790869136</v>
      </c>
    </row>
    <row r="27" spans="5:15" ht="16.5" thickBot="1">
      <c r="E27" s="114">
        <v>4.8612477858687058</v>
      </c>
      <c r="H27" s="95">
        <v>8.235294117647058</v>
      </c>
      <c r="K27" s="386"/>
      <c r="O27" s="386">
        <v>9.1828099627198174</v>
      </c>
    </row>
    <row r="28" spans="5:15" ht="16.5" thickBot="1">
      <c r="E28" s="114">
        <v>5.7206277503019818</v>
      </c>
      <c r="H28" s="95">
        <v>4.7244094488188972</v>
      </c>
      <c r="K28" s="386"/>
      <c r="O28" s="386">
        <v>8.3672693706901384</v>
      </c>
    </row>
    <row r="29" spans="5:15" ht="16.5" thickBot="1">
      <c r="E29" s="114">
        <v>3.9850269047805713</v>
      </c>
      <c r="H29" s="95">
        <v>5.8633176670004534</v>
      </c>
      <c r="K29" s="386"/>
      <c r="O29" s="386">
        <v>9.1629965623661764</v>
      </c>
    </row>
    <row r="30" spans="5:15" ht="16.5" thickBot="1">
      <c r="E30" s="114">
        <v>4.8612477858687058</v>
      </c>
      <c r="H30" s="95">
        <v>3.4836844907582853</v>
      </c>
      <c r="K30" s="100"/>
      <c r="O30" s="386">
        <v>8.6305940628117561</v>
      </c>
    </row>
    <row r="31" spans="5:15" ht="16.5" thickBot="1">
      <c r="E31" s="114">
        <v>4.1361517976030191</v>
      </c>
      <c r="H31" s="95">
        <v>5.6452915522532807</v>
      </c>
      <c r="K31" s="114"/>
      <c r="O31" s="386">
        <v>9.0475915110160194</v>
      </c>
    </row>
    <row r="32" spans="5:15" ht="16.5" thickBot="1">
      <c r="E32" s="114">
        <v>3.5573122529644272</v>
      </c>
      <c r="H32" s="95">
        <v>6.9674308365004212</v>
      </c>
      <c r="K32" s="114"/>
      <c r="O32" s="95">
        <v>8.2163189929299758</v>
      </c>
    </row>
    <row r="33" spans="5:15" ht="16.5" thickBot="1">
      <c r="E33" s="114">
        <v>10.037174721189592</v>
      </c>
      <c r="H33" s="95">
        <v>4.5804915452598802</v>
      </c>
      <c r="K33" s="114"/>
      <c r="O33" s="95">
        <v>8.5978606533680662</v>
      </c>
    </row>
    <row r="34" spans="5:15" ht="16.5" thickBot="1">
      <c r="E34" s="114">
        <v>3.8154740854257843</v>
      </c>
      <c r="H34" s="95">
        <v>6.418720943860361</v>
      </c>
      <c r="K34" s="114"/>
      <c r="O34" s="95">
        <v>8.8414767988059175</v>
      </c>
    </row>
    <row r="35" spans="5:15" ht="16.5" thickBot="1">
      <c r="E35" s="114">
        <v>7.6323348379156535</v>
      </c>
      <c r="H35" s="95">
        <v>4.8612477858687058</v>
      </c>
      <c r="K35" s="114"/>
      <c r="O35" s="95">
        <v>8.7412627152355586</v>
      </c>
    </row>
    <row r="36" spans="5:15" ht="16.5" thickBot="1">
      <c r="E36" s="114">
        <v>5.3309951775536319</v>
      </c>
      <c r="H36" s="95">
        <v>5.7206277503019818</v>
      </c>
      <c r="K36" s="114"/>
      <c r="O36" s="95">
        <v>8.8262237183378662</v>
      </c>
    </row>
    <row r="37" spans="5:15" ht="16.5" thickBot="1">
      <c r="E37" s="114">
        <v>4.4650978841206399</v>
      </c>
      <c r="H37" s="95">
        <v>3.9850269047805713</v>
      </c>
      <c r="K37" s="114"/>
      <c r="O37" s="95">
        <v>9.2371844264152401</v>
      </c>
    </row>
    <row r="38" spans="5:15" ht="16.5" thickBot="1">
      <c r="E38" s="114">
        <v>12.713706172123787</v>
      </c>
      <c r="H38" s="95">
        <v>4.8612477858687058</v>
      </c>
      <c r="K38" s="114"/>
      <c r="O38" s="95">
        <v>8.8887112795862109</v>
      </c>
    </row>
    <row r="39" spans="5:15" ht="16.5" thickBot="1">
      <c r="E39" s="114">
        <v>4.3615471759187008</v>
      </c>
      <c r="H39" s="95">
        <v>4.1361517976030191</v>
      </c>
      <c r="K39" s="114"/>
      <c r="O39" s="95">
        <v>8.5192011953712274</v>
      </c>
    </row>
    <row r="40" spans="5:15" ht="16.5" thickBot="1">
      <c r="E40" s="114">
        <v>8.7446161141183172</v>
      </c>
      <c r="H40" s="95">
        <v>3.5573122529644272</v>
      </c>
      <c r="K40" s="114"/>
      <c r="O40" s="95">
        <v>11.588752803174057</v>
      </c>
    </row>
    <row r="41" spans="5:15" ht="16.5" thickBot="1">
      <c r="E41" s="114">
        <v>9.7252681526373994</v>
      </c>
      <c r="H41" s="95">
        <v>10.037174721189592</v>
      </c>
      <c r="K41" s="114"/>
      <c r="O41" s="95">
        <v>8.3740134130207018</v>
      </c>
    </row>
    <row r="42" spans="5:15" ht="16.5" thickBot="1">
      <c r="E42" s="114">
        <v>9.9277202578628483</v>
      </c>
      <c r="H42" s="95">
        <v>3.8154740854257843</v>
      </c>
      <c r="K42" s="114"/>
      <c r="O42" s="95">
        <v>9.1106290672451191</v>
      </c>
    </row>
    <row r="43" spans="5:15" ht="16.5" thickBot="1">
      <c r="E43" s="114">
        <v>9.9927060539754606</v>
      </c>
      <c r="H43" s="95">
        <v>7.6323348379156535</v>
      </c>
      <c r="K43" s="114"/>
      <c r="O43" s="95">
        <v>9.5032397408207352</v>
      </c>
    </row>
    <row r="44" spans="5:15" ht="16.5" thickBot="1">
      <c r="E44" s="114">
        <v>13.73608382449302</v>
      </c>
      <c r="H44" s="95">
        <v>5.3309951775536319</v>
      </c>
      <c r="K44" s="114"/>
      <c r="O44" s="95">
        <v>8.8404133180252593</v>
      </c>
    </row>
    <row r="45" spans="5:15" ht="16.5" thickBot="1">
      <c r="E45" s="114">
        <v>13.29762815608234</v>
      </c>
      <c r="H45" s="95">
        <v>4.4650978841206399</v>
      </c>
      <c r="K45" s="114"/>
      <c r="O45" s="95">
        <v>8.7190527448869748</v>
      </c>
    </row>
    <row r="46" spans="5:15" ht="16.5" thickBot="1">
      <c r="E46" s="114">
        <v>7.7782552642890748</v>
      </c>
      <c r="H46" s="95">
        <v>12.713706172123787</v>
      </c>
      <c r="K46" s="114"/>
      <c r="O46" s="95">
        <v>9.1978968564716954</v>
      </c>
    </row>
    <row r="47" spans="5:15" ht="16.5" thickBot="1">
      <c r="E47" s="114">
        <v>8.7452471482889731</v>
      </c>
      <c r="H47" s="95">
        <v>4.3615471759187008</v>
      </c>
      <c r="K47" s="114"/>
      <c r="O47" s="95">
        <v>9.1071510376105174</v>
      </c>
    </row>
    <row r="48" spans="5:15" ht="16.5" thickBot="1">
      <c r="E48" s="114">
        <v>8.6446831039179166</v>
      </c>
      <c r="H48" s="95">
        <v>8.7446161141183172</v>
      </c>
      <c r="K48" s="114"/>
      <c r="O48" s="95">
        <v>4.3953006219765145</v>
      </c>
    </row>
    <row r="49" spans="3:15" ht="16.5" thickBot="1">
      <c r="E49" s="114">
        <v>7.6130747186110792</v>
      </c>
      <c r="H49" s="95">
        <v>9.7252681526373994</v>
      </c>
      <c r="K49" s="114"/>
      <c r="O49" s="95">
        <v>2.6002468840839588</v>
      </c>
    </row>
    <row r="50" spans="3:15" ht="16.5" thickBot="1">
      <c r="E50" s="114">
        <v>13.239927043607821</v>
      </c>
      <c r="H50" s="95">
        <v>9.9277202578628483</v>
      </c>
      <c r="K50" s="114"/>
      <c r="O50" s="95">
        <v>6.4805251848950167</v>
      </c>
    </row>
    <row r="51" spans="3:15" ht="16.5" thickBot="1">
      <c r="E51" s="114">
        <v>12.97071129707113</v>
      </c>
      <c r="H51" s="95">
        <v>9.9927060539754606</v>
      </c>
      <c r="K51" s="114"/>
      <c r="O51" s="95">
        <v>6.6881050939071578</v>
      </c>
    </row>
    <row r="52" spans="3:15" ht="16.5" thickBot="1">
      <c r="E52" s="114">
        <v>9.1633466135458175</v>
      </c>
      <c r="H52" s="95">
        <v>13.73608382449302</v>
      </c>
      <c r="K52" s="114"/>
      <c r="O52" s="95">
        <v>20.92261498566997</v>
      </c>
    </row>
    <row r="53" spans="3:15" ht="16.5" thickBot="1">
      <c r="E53" s="114">
        <v>7.4180927162788555</v>
      </c>
      <c r="H53" s="95">
        <v>13.29762815608234</v>
      </c>
      <c r="K53" s="114"/>
      <c r="O53" s="95">
        <v>8.5117318435754061</v>
      </c>
    </row>
    <row r="54" spans="3:15" ht="16.5" thickBot="1">
      <c r="H54" s="95">
        <v>7.7782552642890748</v>
      </c>
      <c r="K54" s="114"/>
      <c r="O54" s="95">
        <v>9.0743739325244697</v>
      </c>
    </row>
    <row r="55" spans="3:15" ht="16.5" thickBot="1">
      <c r="C55" s="501" t="s">
        <v>13</v>
      </c>
      <c r="D55" t="s">
        <v>402</v>
      </c>
      <c r="E55">
        <f>PERCENTILE(E4:E53,0.95)</f>
        <v>13.118779957666309</v>
      </c>
      <c r="H55" s="95">
        <v>8.7452471482889731</v>
      </c>
      <c r="K55" s="114"/>
      <c r="O55" s="95">
        <v>9.0114440163321561</v>
      </c>
    </row>
    <row r="56" spans="3:15" ht="16.5" thickBot="1">
      <c r="C56" s="501"/>
      <c r="D56" t="s">
        <v>403</v>
      </c>
      <c r="E56">
        <f>PERCENTILE(E4:E53,0.99)</f>
        <v>13.521240546971786</v>
      </c>
      <c r="H56" s="95">
        <v>8.6446831039179166</v>
      </c>
      <c r="I56" s="424"/>
      <c r="K56" s="114"/>
      <c r="O56" s="95">
        <v>8.8966787211856122</v>
      </c>
    </row>
    <row r="57" spans="3:15" ht="16.5" thickBot="1">
      <c r="H57" s="95">
        <v>7.6130747186110792</v>
      </c>
      <c r="I57" s="424"/>
      <c r="K57" s="114"/>
      <c r="O57" s="95">
        <v>8.9607333638157769</v>
      </c>
    </row>
    <row r="58" spans="3:15" ht="16.5" thickBot="1">
      <c r="H58" s="95">
        <v>13.239927043607821</v>
      </c>
      <c r="K58" s="114"/>
      <c r="O58" s="95">
        <v>8.5442932147276238</v>
      </c>
    </row>
    <row r="59" spans="3:15" ht="16.5" thickBot="1">
      <c r="H59" s="95">
        <v>12.97071129707113</v>
      </c>
      <c r="K59" s="114"/>
      <c r="O59" s="95">
        <v>6.6881050939071578</v>
      </c>
    </row>
    <row r="60" spans="3:15" ht="16.5" thickBot="1">
      <c r="H60" s="95">
        <v>9.1633466135458175</v>
      </c>
      <c r="K60" s="114"/>
      <c r="O60" s="95">
        <v>9.5175473704673852</v>
      </c>
    </row>
    <row r="61" spans="3:15" ht="16.5" thickBot="1">
      <c r="H61" s="95">
        <v>7.4180927162788555</v>
      </c>
      <c r="K61" s="114"/>
      <c r="O61" s="95">
        <v>8.9305402425578819</v>
      </c>
    </row>
    <row r="62" spans="3:15" ht="16.5" thickBot="1">
      <c r="K62" s="114"/>
      <c r="O62" s="95">
        <v>9.1429086159528037</v>
      </c>
    </row>
    <row r="63" spans="3:15" ht="16.5" thickBot="1">
      <c r="K63" s="114"/>
      <c r="O63" s="95">
        <v>7.9583372735500921</v>
      </c>
    </row>
    <row r="64" spans="3:15" ht="16.5" thickBot="1">
      <c r="H64" s="95"/>
      <c r="K64" s="114"/>
      <c r="O64" s="95">
        <v>5.9819384053310305</v>
      </c>
    </row>
    <row r="65" spans="8:15" ht="16.5" thickBot="1">
      <c r="H65" s="114"/>
      <c r="K65" s="114"/>
      <c r="O65" s="95">
        <v>6.3331684070727787</v>
      </c>
    </row>
    <row r="66" spans="8:15" ht="16.5" thickBot="1">
      <c r="H66" s="114"/>
      <c r="K66" s="114"/>
      <c r="O66" s="95">
        <v>9.0081445944437988</v>
      </c>
    </row>
    <row r="67" spans="8:15" ht="16.5" thickBot="1">
      <c r="H67" s="114"/>
      <c r="K67" s="114"/>
      <c r="O67" s="95">
        <v>6.3075776132914578</v>
      </c>
    </row>
    <row r="68" spans="8:15" ht="16.5" thickBot="1">
      <c r="H68" s="114"/>
      <c r="K68" s="114"/>
      <c r="O68" s="95">
        <v>9.4001672314395108</v>
      </c>
    </row>
    <row r="69" spans="8:15" ht="16.5" thickBot="1">
      <c r="H69" s="114"/>
      <c r="K69" s="114"/>
      <c r="O69" s="95">
        <v>8.6013117851924239</v>
      </c>
    </row>
    <row r="70" spans="8:15" ht="16.5" thickBot="1">
      <c r="H70" s="114"/>
      <c r="K70" s="114"/>
      <c r="O70" s="95">
        <v>9.4708536529784304</v>
      </c>
    </row>
    <row r="71" spans="8:15" ht="16.5" thickBot="1">
      <c r="H71" s="114"/>
      <c r="K71" s="114"/>
      <c r="O71" s="95">
        <v>9.90580268847844</v>
      </c>
    </row>
    <row r="72" spans="8:15" ht="16.5" thickBot="1">
      <c r="H72" s="114"/>
      <c r="K72" s="114"/>
      <c r="O72" s="95">
        <v>10.692575984055772</v>
      </c>
    </row>
    <row r="73" spans="8:15" ht="16.5" thickBot="1">
      <c r="H73" s="114"/>
      <c r="K73" s="114"/>
      <c r="O73" s="95">
        <v>10.898674231970745</v>
      </c>
    </row>
    <row r="74" spans="8:15" ht="16.5" thickBot="1">
      <c r="H74" s="114"/>
      <c r="O74" s="95">
        <v>11.345716368133953</v>
      </c>
    </row>
    <row r="75" spans="8:15" ht="16.5" thickBot="1">
      <c r="H75" s="114"/>
      <c r="O75" s="95">
        <v>10.893730546909735</v>
      </c>
    </row>
    <row r="76" spans="8:15" ht="16.5" thickBot="1">
      <c r="H76" s="114"/>
      <c r="O76" s="95">
        <v>10.044642857142858</v>
      </c>
    </row>
    <row r="77" spans="8:15" ht="16.5" thickBot="1">
      <c r="H77" s="114"/>
      <c r="O77" s="95">
        <v>13.829431810588691</v>
      </c>
    </row>
    <row r="78" spans="8:15" ht="16.5" thickBot="1">
      <c r="H78" s="114"/>
      <c r="O78" s="95">
        <v>9.4164621248967375</v>
      </c>
    </row>
    <row r="79" spans="8:15" ht="16.5" thickBot="1">
      <c r="H79" s="114"/>
      <c r="O79" s="95">
        <v>10.208562019758508</v>
      </c>
    </row>
    <row r="80" spans="8:15" ht="16.5" thickBot="1">
      <c r="H80" s="114"/>
      <c r="O80" s="95">
        <v>13.565365768288409</v>
      </c>
    </row>
    <row r="81" spans="8:15" ht="16.5" thickBot="1">
      <c r="H81" s="114"/>
      <c r="O81" s="95">
        <v>9.6858012239734457</v>
      </c>
    </row>
    <row r="82" spans="8:15" ht="16.5" thickBot="1">
      <c r="H82" s="114"/>
    </row>
    <row r="83" spans="8:15">
      <c r="H83" s="114"/>
    </row>
  </sheetData>
  <mergeCells count="1">
    <mergeCell ref="C55:C5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RESP1A-WSA</vt:lpstr>
      <vt:lpstr>RESP1A-CP</vt:lpstr>
      <vt:lpstr>RESP1A-ER</vt:lpstr>
      <vt:lpstr>CP Plot</vt:lpstr>
      <vt:lpstr>SiN 1st Step Plot</vt:lpstr>
      <vt:lpstr>SiN 2nd Step Plot</vt:lpstr>
      <vt:lpstr>TEOS 1st Step Plot</vt:lpstr>
      <vt:lpstr>TEOS 2nd Step Plot</vt:lpstr>
      <vt:lpstr>RUN_code</vt:lpstr>
      <vt:lpstr>RESP1A_RAA_QC</vt:lpstr>
      <vt:lpstr>Sheet9</vt:lpstr>
      <vt:lpstr>_xlwings.conf</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2021-03-05T07:19:55Z</dcterms:modified>
</cp:coreProperties>
</file>